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hanej\Documents\D MORENDA\2. servrovna\3. výběrové řízení\7. komplet Výzva k podání nabídky\"/>
    </mc:Choice>
  </mc:AlternateContent>
  <xr:revisionPtr revIDLastSave="0" documentId="8_{A2BDB036-F58B-47F6-A888-0DEB80FCDA18}" xr6:coauthVersionLast="46" xr6:coauthVersionMax="46" xr10:uidLastSave="{00000000-0000-0000-0000-000000000000}"/>
  <bookViews>
    <workbookView xWindow="-108" yWindow="-108" windowWidth="23256" windowHeight="1245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1 0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'001 002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'001 002 Pol'!$A$1:$X$89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2" l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7" i="12"/>
  <c r="M17" i="12" s="1"/>
  <c r="M16" i="12" s="1"/>
  <c r="I17" i="12"/>
  <c r="I16" i="12" s="1"/>
  <c r="K17" i="12"/>
  <c r="K16" i="12" s="1"/>
  <c r="O17" i="12"/>
  <c r="O16" i="12" s="1"/>
  <c r="Q17" i="12"/>
  <c r="Q16" i="12" s="1"/>
  <c r="V17" i="12"/>
  <c r="V16" i="12" s="1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4" i="12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8" i="12"/>
  <c r="M68" i="12" s="1"/>
  <c r="I68" i="12"/>
  <c r="K68" i="12"/>
  <c r="O68" i="12"/>
  <c r="Q68" i="12"/>
  <c r="V68" i="12"/>
  <c r="G69" i="12"/>
  <c r="I69" i="12"/>
  <c r="K69" i="12"/>
  <c r="M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4" i="12"/>
  <c r="G73" i="12" s="1"/>
  <c r="I62" i="1" s="1"/>
  <c r="I19" i="1" s="1"/>
  <c r="I74" i="12"/>
  <c r="I73" i="12" s="1"/>
  <c r="K74" i="12"/>
  <c r="K73" i="12" s="1"/>
  <c r="O74" i="12"/>
  <c r="O73" i="12" s="1"/>
  <c r="Q74" i="12"/>
  <c r="Q73" i="12" s="1"/>
  <c r="V74" i="12"/>
  <c r="V73" i="12" s="1"/>
  <c r="G76" i="12"/>
  <c r="G75" i="12" s="1"/>
  <c r="I63" i="1" s="1"/>
  <c r="I20" i="1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I17" i="1"/>
  <c r="J28" i="1"/>
  <c r="J26" i="1"/>
  <c r="G38" i="1"/>
  <c r="F38" i="1"/>
  <c r="J23" i="1"/>
  <c r="J24" i="1"/>
  <c r="J25" i="1"/>
  <c r="J27" i="1"/>
  <c r="E24" i="1"/>
  <c r="E26" i="1"/>
  <c r="V75" i="12" l="1"/>
  <c r="K75" i="12"/>
  <c r="V10" i="12"/>
  <c r="I10" i="12"/>
  <c r="I67" i="12"/>
  <c r="Q10" i="12"/>
  <c r="K34" i="12"/>
  <c r="K18" i="12"/>
  <c r="I59" i="12"/>
  <c r="M76" i="12"/>
  <c r="M75" i="12" s="1"/>
  <c r="I75" i="12"/>
  <c r="K67" i="12"/>
  <c r="K26" i="12"/>
  <c r="G16" i="12"/>
  <c r="I53" i="1" s="1"/>
  <c r="M10" i="12"/>
  <c r="K59" i="12"/>
  <c r="I34" i="12"/>
  <c r="K10" i="12"/>
  <c r="I43" i="12"/>
  <c r="K43" i="12"/>
  <c r="V34" i="12"/>
  <c r="O26" i="12"/>
  <c r="G10" i="12"/>
  <c r="I54" i="1" s="1"/>
  <c r="V43" i="12"/>
  <c r="G67" i="12"/>
  <c r="I59" i="1" s="1"/>
  <c r="Q51" i="12"/>
  <c r="G18" i="12"/>
  <c r="I55" i="1" s="1"/>
  <c r="V18" i="12"/>
  <c r="Q18" i="12"/>
  <c r="I52" i="1"/>
  <c r="I16" i="1" s="1"/>
  <c r="Q43" i="12"/>
  <c r="O43" i="12"/>
  <c r="O18" i="12"/>
  <c r="G51" i="12"/>
  <c r="I61" i="1" s="1"/>
  <c r="O51" i="12"/>
  <c r="G43" i="12"/>
  <c r="I56" i="1" s="1"/>
  <c r="O34" i="12"/>
  <c r="G26" i="12"/>
  <c r="I60" i="1" s="1"/>
  <c r="Q26" i="12"/>
  <c r="I18" i="12"/>
  <c r="V51" i="12"/>
  <c r="Q75" i="12"/>
  <c r="Q67" i="12"/>
  <c r="Q59" i="12"/>
  <c r="I51" i="12"/>
  <c r="K51" i="12"/>
  <c r="I26" i="12"/>
  <c r="O10" i="12"/>
  <c r="V26" i="12"/>
  <c r="O75" i="12"/>
  <c r="V67" i="12"/>
  <c r="O67" i="12"/>
  <c r="G59" i="12"/>
  <c r="I58" i="1" s="1"/>
  <c r="V59" i="12"/>
  <c r="O59" i="12"/>
  <c r="G34" i="12"/>
  <c r="I57" i="1" s="1"/>
  <c r="Q34" i="12"/>
  <c r="M67" i="12"/>
  <c r="M64" i="12"/>
  <c r="M59" i="12" s="1"/>
  <c r="M56" i="12"/>
  <c r="M51" i="12" s="1"/>
  <c r="M40" i="12"/>
  <c r="M34" i="12" s="1"/>
  <c r="M32" i="12"/>
  <c r="M26" i="12" s="1"/>
  <c r="M24" i="12"/>
  <c r="M18" i="12" s="1"/>
  <c r="AE79" i="12"/>
  <c r="AF79" i="12"/>
  <c r="M74" i="12"/>
  <c r="M73" i="12" s="1"/>
  <c r="M44" i="12"/>
  <c r="M43" i="12" s="1"/>
  <c r="I18" i="1" l="1"/>
  <c r="I21" i="1" s="1"/>
  <c r="I64" i="1"/>
  <c r="J52" i="1" s="1"/>
  <c r="G39" i="1"/>
  <c r="G42" i="1" s="1"/>
  <c r="G25" i="1" s="1"/>
  <c r="A25" i="1" s="1"/>
  <c r="G41" i="1"/>
  <c r="G40" i="1"/>
  <c r="F39" i="1"/>
  <c r="F40" i="1"/>
  <c r="F41" i="1"/>
  <c r="H41" i="1" s="1"/>
  <c r="I41" i="1" s="1"/>
  <c r="G79" i="12"/>
  <c r="J54" i="1"/>
  <c r="J58" i="1"/>
  <c r="J55" i="1"/>
  <c r="J60" i="1"/>
  <c r="H40" i="1" l="1"/>
  <c r="I40" i="1" s="1"/>
  <c r="J56" i="1"/>
  <c r="J57" i="1"/>
  <c r="J62" i="1"/>
  <c r="J59" i="1"/>
  <c r="J63" i="1"/>
  <c r="J53" i="1"/>
  <c r="J61" i="1"/>
  <c r="H39" i="1"/>
  <c r="H42" i="1" s="1"/>
  <c r="F42" i="1"/>
  <c r="G26" i="1"/>
  <c r="A26" i="1"/>
  <c r="J64" i="1" l="1"/>
  <c r="I39" i="1"/>
  <c r="I42" i="1" s="1"/>
  <c r="J39" i="1" s="1"/>
  <c r="J42" i="1" s="1"/>
  <c r="G28" i="1"/>
  <c r="G23" i="1"/>
  <c r="A23" i="1" s="1"/>
  <c r="J40" i="1" l="1"/>
  <c r="J41" i="1"/>
  <c r="A24" i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S6" authorId="0" shapeId="0" xr:uid="{A0CC6DB5-7B4A-4816-AEB4-0B109D3736D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7088B0A-8AE7-419E-B6B9-B6FA7FCEBD8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<sst xmlns="http://schemas.openxmlformats.org/spreadsheetml/2006/main" count="584" uniqueCount="241">
  <si>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</si>
  <si>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</si>
  <si>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</si>
  <si>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</si>
  <si>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</si>
  <si>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</si>
  <si>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</si>
  <si>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</si>
  <si>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</si>
  <si>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</si>
  <si>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</si>
  <si>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</si>
  <si>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</si>
  <si>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</si>
  <si>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</si>
  <si>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</si>
  <si>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</si>
  <si>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</si>
  <si>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</si>
  <si>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</si>
  <si>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</si>
  <si>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</si>
  <si>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</si>
  <si>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</si>
  <si>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</si>
  <si>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</si>
  <si>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</si>
  <si>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</si>
  <si>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</si>
  <si>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</si>
  <si>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</si>
  <si>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</si>
  <si>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</si>
  <si>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</si>
  <si>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</si>
  <si>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</si>
  <si>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</si>
  <si>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</si>
  <si>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</si>
  <si>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</si>
  <si>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</si>
  <si>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</si>
  <si>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</si>
  <si>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002</t>
  </si>
  <si>
    <t>Rekonstrukce datového rozvaděče</t>
  </si>
  <si>
    <t>001</t>
  </si>
  <si>
    <t>Objekt:</t>
  </si>
  <si>
    <t>Rozpočet:</t>
  </si>
  <si>
    <t>020722</t>
  </si>
  <si>
    <t>Městská hala Morenda, Brno</t>
  </si>
  <si>
    <t>Stavba</t>
  </si>
  <si>
    <t>Celkem za stavbu</t>
  </si>
  <si>
    <t>CZK</t>
  </si>
  <si>
    <t>#POPS</t>
  </si>
  <si>
    <t>Popis stavby: 020722 - Městská hala Morenda, Brno</t>
  </si>
  <si>
    <t>#POPO</t>
  </si>
  <si>
    <t>#POPR</t>
  </si>
  <si>
    <t>Rekapitulace dílů</t>
  </si>
  <si>
    <t>Typ dílu</t>
  </si>
  <si>
    <t>9</t>
  </si>
  <si>
    <t>Ostatní konstrukce, bourání</t>
  </si>
  <si>
    <t>95</t>
  </si>
  <si>
    <t>Dokončovací konstrukce na pozemních stavbách</t>
  </si>
  <si>
    <t>M21</t>
  </si>
  <si>
    <t>Elektromontáže</t>
  </si>
  <si>
    <t>M22</t>
  </si>
  <si>
    <t>ČUS nový stojanový</t>
  </si>
  <si>
    <t>Instalace nového IP, POE</t>
  </si>
  <si>
    <t>Instalace nového RACK</t>
  </si>
  <si>
    <t>Instalace telefonní ústředny</t>
  </si>
  <si>
    <t>NVR Video server IP kamery</t>
  </si>
  <si>
    <t>Přípravné práce , demontáže</t>
  </si>
  <si>
    <t>Zapojení a instalace bezpečnostních bran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</si>
  <si>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</si>
  <si>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</si>
  <si>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</si>
  <si>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</si>
  <si>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</si>
  <si>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</si>
  <si>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</si>
  <si>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</si>
  <si>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</si>
  <si>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</si>
  <si>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</si>
  <si>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</si>
  <si>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</si>
  <si>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</si>
  <si>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</si>
  <si>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</si>
  <si>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</si>
  <si>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</si>
  <si>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</si>
  <si>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</si>
  <si>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</si>
  <si>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</si>
  <si>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</si>
  <si>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</si>
  <si>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</si>
  <si>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</si>
  <si>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</si>
  <si>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</si>
  <si>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</si>
  <si>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971100021RAB</t>
  </si>
  <si>
    <t>Vybourání otvorů ve zdivu cihelném tloušťka 45 cm</t>
  </si>
  <si>
    <t>m2l</t>
  </si>
  <si>
    <t>Vlastní</t>
  </si>
  <si>
    <t>Indiv</t>
  </si>
  <si>
    <t>Agregovaná položka</t>
  </si>
  <si>
    <t>POL2_1</t>
  </si>
  <si>
    <t>904R00</t>
  </si>
  <si>
    <t>Hzs-zkousky v ramci montaz.praci</t>
  </si>
  <si>
    <t>h</t>
  </si>
  <si>
    <t>Práce</t>
  </si>
  <si>
    <t>POL1_1</t>
  </si>
  <si>
    <t>900RT9</t>
  </si>
  <si>
    <t>HZS  montážní práce elektro</t>
  </si>
  <si>
    <t>141R00</t>
  </si>
  <si>
    <t>Přirážka za podružný materiál</t>
  </si>
  <si>
    <t>POL1_9</t>
  </si>
  <si>
    <t>SPC</t>
  </si>
  <si>
    <t>svodiče bleskového proudu</t>
  </si>
  <si>
    <t>kpl</t>
  </si>
  <si>
    <t>Specifikace</t>
  </si>
  <si>
    <t>POL3_</t>
  </si>
  <si>
    <t>SPC-0</t>
  </si>
  <si>
    <t>Vodič jednožilový izolace PSV cy 4mm</t>
  </si>
  <si>
    <t>m</t>
  </si>
  <si>
    <t>952901111R00</t>
  </si>
  <si>
    <t>Vyčištění budov o výšce podlaží do 4 m průběžný úklid</t>
  </si>
  <si>
    <t>SPC 01</t>
  </si>
  <si>
    <t>Datový rozvaděč stojanový 19", 45U</t>
  </si>
  <si>
    <t>ks</t>
  </si>
  <si>
    <t>POL3_0</t>
  </si>
  <si>
    <t>SPC 02</t>
  </si>
  <si>
    <t>Napájecí panel s optickou indikací a 2x pojistka</t>
  </si>
  <si>
    <t>SPC 03</t>
  </si>
  <si>
    <t>Police ukládací perforovaná</t>
  </si>
  <si>
    <t>SPC 04</t>
  </si>
  <si>
    <t>Vyvazovací panel plastová oka</t>
  </si>
  <si>
    <t>SPC 05</t>
  </si>
  <si>
    <t>Ventilační jednotka 4motorová s termostatem</t>
  </si>
  <si>
    <t>SPC 06</t>
  </si>
  <si>
    <t>Zemnící můstek, průchodka proti prachu</t>
  </si>
  <si>
    <t>SPC -8</t>
  </si>
  <si>
    <t>Podstavec rozvaděče nastavitelný</t>
  </si>
  <si>
    <t>M22-1</t>
  </si>
  <si>
    <t>Odpojení a vypletení kabeláže s popisem</t>
  </si>
  <si>
    <t>M22-2</t>
  </si>
  <si>
    <t>Demontáže napájení všech zařízení+UPS</t>
  </si>
  <si>
    <t>M22-3</t>
  </si>
  <si>
    <t>Demontáž 3x PATCH panelů, vypojený KEYSTONE</t>
  </si>
  <si>
    <t>M22-4</t>
  </si>
  <si>
    <t>Demontáže (3xSWITCHE,2 x FIREWALL, 1 x Call Server)</t>
  </si>
  <si>
    <t>M22-5</t>
  </si>
  <si>
    <t>Demontáže (1xNWR-Vid. Ser.,2x SWITCHE1xC)</t>
  </si>
  <si>
    <t>M22-6</t>
  </si>
  <si>
    <t>Demontáž mezi síťových propojení, ( linky, rozhraní)</t>
  </si>
  <si>
    <t>M22-7</t>
  </si>
  <si>
    <t>Rozedrání, rozřezání a demontáž rozvaděče</t>
  </si>
  <si>
    <t>M22-8</t>
  </si>
  <si>
    <t>Instalace a ustavení stojanového RACKu</t>
  </si>
  <si>
    <t>M22-9</t>
  </si>
  <si>
    <t>Instalace napájecí části, zemnění +CENTRAL STOP</t>
  </si>
  <si>
    <t>M22-10</t>
  </si>
  <si>
    <t>Instalace odvětrání, termostat, prachovky</t>
  </si>
  <si>
    <t>M22-11</t>
  </si>
  <si>
    <t>Instalace zakončení, rozhraní, linky</t>
  </si>
  <si>
    <t>M22-12</t>
  </si>
  <si>
    <t>Instalace UPS-APC, kabely a popis</t>
  </si>
  <si>
    <t>M22-13</t>
  </si>
  <si>
    <t>Prodloužení kabeláže UTP CAT.5E</t>
  </si>
  <si>
    <t>M22-14</t>
  </si>
  <si>
    <t>Instalace zakončení 3xPATCH panel 3x24p-72 Keystone</t>
  </si>
  <si>
    <t>M22-15</t>
  </si>
  <si>
    <t>Instalace polic a pořadačů pro kabeláže (9 ks +5rouby)</t>
  </si>
  <si>
    <t>M22-16</t>
  </si>
  <si>
    <t>Datový napájený SWITCHE 52portů ( POE48+4 L2/L3)</t>
  </si>
  <si>
    <t>M22-17</t>
  </si>
  <si>
    <t>Instalace přepínače, firmware, software</t>
  </si>
  <si>
    <t>M22-18</t>
  </si>
  <si>
    <t>Konfigurace, nastavení, (portyVLAN, Wi-Fi, IPT)</t>
  </si>
  <si>
    <t>M22-19</t>
  </si>
  <si>
    <t>Datové propojovací PATCH kabely</t>
  </si>
  <si>
    <t>M22-20</t>
  </si>
  <si>
    <t>Zapojení kabeláže SWITCHE a propojení PATCH PANELY</t>
  </si>
  <si>
    <t>M22-21</t>
  </si>
  <si>
    <t>Popis jednotlivých datových portů</t>
  </si>
  <si>
    <t>M22-22</t>
  </si>
  <si>
    <t>Kontrola funkčnosti</t>
  </si>
  <si>
    <t>M22-23</t>
  </si>
  <si>
    <t>Instalace Firewall centrální a podružná ( stávající 2ks)</t>
  </si>
  <si>
    <t>M22-24</t>
  </si>
  <si>
    <t>Zapojení WAN částí FW1 a FW2, LAN části FW1, FW2, Wi-Fi</t>
  </si>
  <si>
    <t>M22-25</t>
  </si>
  <si>
    <t>WAN, zakončení, adresace, DHCP, DNS, NTP</t>
  </si>
  <si>
    <t>M22-26</t>
  </si>
  <si>
    <t>Propojení napájení POWER směr UPS ( FW1 + FW2)</t>
  </si>
  <si>
    <t>M22-27</t>
  </si>
  <si>
    <t>Patch kabely 2 x WAN, 5 x LAN/DMZ</t>
  </si>
  <si>
    <t>M22-28</t>
  </si>
  <si>
    <t>Vyčistění aktivní ventilace, profylaxe ( 2 ks zařízení)</t>
  </si>
  <si>
    <t>M22-29</t>
  </si>
  <si>
    <t>M22-30</t>
  </si>
  <si>
    <t>Instalace Call Serveru, (telefonní ústředna ALCATEL)</t>
  </si>
  <si>
    <t>M22-31</t>
  </si>
  <si>
    <t>Zapojení linek, zakončení, rozhraní ( TMCZ/FWA - O2/FIX-kabel)</t>
  </si>
  <si>
    <t>M22-32</t>
  </si>
  <si>
    <t>Propojení vnitřních přípojek, (ústředna směr PATCH PANEL, uživ.)</t>
  </si>
  <si>
    <t>M22-33</t>
  </si>
  <si>
    <t>Telefonní propojovací PATCH kabely</t>
  </si>
  <si>
    <t>M22-34</t>
  </si>
  <si>
    <t>Testování příchozího provozu, (odchozí identifikace + profylaxe)</t>
  </si>
  <si>
    <t>M22-35</t>
  </si>
  <si>
    <t>Popis jednotlivých vnitřních přípojek/klapek /IP portů</t>
  </si>
  <si>
    <t>M22-36</t>
  </si>
  <si>
    <t>M22-37</t>
  </si>
  <si>
    <t>Instalace NVR-Video Server, (HW- SServer 2-3U +230)</t>
  </si>
  <si>
    <t>M22-38</t>
  </si>
  <si>
    <t>Zapojení WAN části do VLAN, FW</t>
  </si>
  <si>
    <t>M22-39</t>
  </si>
  <si>
    <t>Propojení 2 SWITCHE, (propojení IP kamer dle SWITCHE 1/8-2/8)</t>
  </si>
  <si>
    <t>M22-40</t>
  </si>
  <si>
    <t>M22-41</t>
  </si>
  <si>
    <t>Testování přístupů a oprávnění k NVR</t>
  </si>
  <si>
    <t>00411 R</t>
  </si>
  <si>
    <t>Přípravné a průzkumné služby či práce místní šetření</t>
  </si>
  <si>
    <t>Soubor</t>
  </si>
  <si>
    <t>RTS 22/ I</t>
  </si>
  <si>
    <t>VRN</t>
  </si>
  <si>
    <t>POL99_8</t>
  </si>
  <si>
    <t>004111020R</t>
  </si>
  <si>
    <t xml:space="preserve">Vypracování projektové dokumentace </t>
  </si>
  <si>
    <t>005122 R</t>
  </si>
  <si>
    <t>Provozní vlivy doprava</t>
  </si>
  <si>
    <t>SUM</t>
  </si>
  <si>
    <t>Poznámky uchazeče k zadání</t>
  </si>
  <si>
    <t>POPUZIV</t>
  </si>
  <si>
    <t>END</t>
  </si>
  <si>
    <t>Oprava datového rozvaděče</t>
  </si>
  <si>
    <t>Popis objektu: 001 - Oprava datového rozvaděče</t>
  </si>
  <si>
    <t>Popis rozpočtu: 002 - Oprava datového rozvaděče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</si>
</sst>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185" t="s">
        <v>41</v>
      </c>
      <c r="B2" s="185"/>
      <c r="C2" s="185"/>
      <c r="D2" s="185"/>
      <c r="E2" s="185"/>
      <c r="F2" s="185"/>
      <c r="G2" s="18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abSelected="1" topLeftCell="B70" zoomScaleNormal="100" zoomScaleSheetLayoutView="75" workbookViewId="0">
      <selection activeCell="E46" sqref="E46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221" t="s">
        <v>4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 x14ac:dyDescent="0.25">
      <c r="A2" s="2"/>
      <c r="B2" s="77" t="s">
        <v>24</v>
      </c>
      <c r="C2" s="78"/>
      <c r="D2" s="79" t="s">
        <v>48</v>
      </c>
      <c r="E2" s="227" t="s">
        <v>49</v>
      </c>
      <c r="F2" s="228"/>
      <c r="G2" s="228"/>
      <c r="H2" s="228"/>
      <c r="I2" s="228"/>
      <c r="J2" s="229"/>
      <c r="O2" s="1"/>
    </row>
    <row r="3" spans="1:15" ht="27" customHeight="1" x14ac:dyDescent="0.25">
      <c r="A3" s="2"/>
      <c r="B3" s="80" t="s">
        <v>46</v>
      </c>
      <c r="C3" s="78"/>
      <c r="D3" s="81" t="s">
        <v>45</v>
      </c>
      <c r="E3" s="230" t="s">
        <v>238</v>
      </c>
      <c r="F3" s="231"/>
      <c r="G3" s="231"/>
      <c r="H3" s="231"/>
      <c r="I3" s="231"/>
      <c r="J3" s="232"/>
    </row>
    <row r="4" spans="1:15" ht="23.25" customHeight="1" x14ac:dyDescent="0.25">
      <c r="A4" s="76">
        <v>241</v>
      </c>
      <c r="B4" s="82" t="s">
        <v>47</v>
      </c>
      <c r="C4" s="83"/>
      <c r="D4" s="84" t="s">
        <v>43</v>
      </c>
      <c r="E4" s="210" t="s">
        <v>238</v>
      </c>
      <c r="F4" s="211"/>
      <c r="G4" s="211"/>
      <c r="H4" s="211"/>
      <c r="I4" s="211"/>
      <c r="J4" s="212"/>
    </row>
    <row r="5" spans="1:15" ht="24" customHeight="1" x14ac:dyDescent="0.25">
      <c r="A5" s="2"/>
      <c r="B5" s="31" t="s">
        <v>23</v>
      </c>
      <c r="D5" s="215"/>
      <c r="E5" s="216"/>
      <c r="F5" s="216"/>
      <c r="G5" s="216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217"/>
      <c r="E6" s="218"/>
      <c r="F6" s="218"/>
      <c r="G6" s="218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219"/>
      <c r="F7" s="220"/>
      <c r="G7" s="220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34"/>
      <c r="E11" s="234"/>
      <c r="F11" s="234"/>
      <c r="G11" s="234"/>
      <c r="H11" s="18" t="s">
        <v>42</v>
      </c>
      <c r="I11" s="86"/>
      <c r="J11" s="8"/>
    </row>
    <row r="12" spans="1:15" ht="15.75" customHeight="1" x14ac:dyDescent="0.25">
      <c r="A12" s="2"/>
      <c r="B12" s="28"/>
      <c r="C12" s="55"/>
      <c r="D12" s="209"/>
      <c r="E12" s="209"/>
      <c r="F12" s="209"/>
      <c r="G12" s="209"/>
      <c r="H12" s="18" t="s">
        <v>36</v>
      </c>
      <c r="I12" s="86"/>
      <c r="J12" s="8"/>
    </row>
    <row r="13" spans="1:15" ht="15.75" customHeight="1" x14ac:dyDescent="0.25">
      <c r="A13" s="2"/>
      <c r="B13" s="29"/>
      <c r="C13" s="56"/>
      <c r="D13" s="85"/>
      <c r="E13" s="213"/>
      <c r="F13" s="214"/>
      <c r="G13" s="214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233"/>
      <c r="F15" s="233"/>
      <c r="G15" s="235"/>
      <c r="H15" s="235"/>
      <c r="I15" s="235" t="s">
        <v>31</v>
      </c>
      <c r="J15" s="236"/>
    </row>
    <row r="16" spans="1:15" ht="23.25" customHeight="1" x14ac:dyDescent="0.25">
      <c r="A16" s="139" t="s">
        <v>26</v>
      </c>
      <c r="B16" s="38" t="s">
        <v>26</v>
      </c>
      <c r="C16" s="62"/>
      <c r="D16" s="63"/>
      <c r="E16" s="198"/>
      <c r="F16" s="199"/>
      <c r="G16" s="198"/>
      <c r="H16" s="199"/>
      <c r="I16" s="198">
        <f>SUMIF(F52:F63,A16,I52:I63)+SUMIF(F52:F63,"PSU",I52:I63)</f>
        <v>0</v>
      </c>
      <c r="J16" s="200"/>
    </row>
    <row r="17" spans="1:10" ht="23.25" customHeight="1" x14ac:dyDescent="0.25">
      <c r="A17" s="139" t="s">
        <v>27</v>
      </c>
      <c r="B17" s="38" t="s">
        <v>27</v>
      </c>
      <c r="C17" s="62"/>
      <c r="D17" s="63"/>
      <c r="E17" s="198"/>
      <c r="F17" s="199"/>
      <c r="G17" s="198"/>
      <c r="H17" s="199"/>
      <c r="I17" s="198">
        <f>SUMIF(F52:F63,A17,I52:I63)</f>
        <v>0</v>
      </c>
      <c r="J17" s="200"/>
    </row>
    <row r="18" spans="1:10" ht="23.25" customHeight="1" x14ac:dyDescent="0.25">
      <c r="A18" s="139" t="s">
        <v>28</v>
      </c>
      <c r="B18" s="38" t="s">
        <v>28</v>
      </c>
      <c r="C18" s="62"/>
      <c r="D18" s="63"/>
      <c r="E18" s="198"/>
      <c r="F18" s="199"/>
      <c r="G18" s="198"/>
      <c r="H18" s="199"/>
      <c r="I18" s="198">
        <f>SUMIF(F52:F63,A18,I52:I63)</f>
        <v>0</v>
      </c>
      <c r="J18" s="200"/>
    </row>
    <row r="19" spans="1:10" ht="23.25" customHeight="1" x14ac:dyDescent="0.25">
      <c r="A19" s="139" t="s">
        <v>73</v>
      </c>
      <c r="B19" s="38" t="s">
        <v>29</v>
      </c>
      <c r="C19" s="62"/>
      <c r="D19" s="63"/>
      <c r="E19" s="198"/>
      <c r="F19" s="199"/>
      <c r="G19" s="198"/>
      <c r="H19" s="199"/>
      <c r="I19" s="198">
        <f>SUMIF(F52:F63,A19,I52:I63)</f>
        <v>0</v>
      </c>
      <c r="J19" s="200"/>
    </row>
    <row r="20" spans="1:10" ht="23.25" customHeight="1" x14ac:dyDescent="0.25">
      <c r="A20" s="139" t="s">
        <v>74</v>
      </c>
      <c r="B20" s="38" t="s">
        <v>30</v>
      </c>
      <c r="C20" s="62"/>
      <c r="D20" s="63"/>
      <c r="E20" s="198"/>
      <c r="F20" s="199"/>
      <c r="G20" s="198"/>
      <c r="H20" s="199"/>
      <c r="I20" s="198">
        <f>SUMIF(F52:F63,A20,I52:I63)</f>
        <v>0</v>
      </c>
      <c r="J20" s="200"/>
    </row>
    <row r="21" spans="1:10" ht="23.25" customHeight="1" x14ac:dyDescent="0.25">
      <c r="A21" s="2"/>
      <c r="B21" s="48" t="s">
        <v>31</v>
      </c>
      <c r="C21" s="64"/>
      <c r="D21" s="65"/>
      <c r="E21" s="201"/>
      <c r="F21" s="237"/>
      <c r="G21" s="201"/>
      <c r="H21" s="237"/>
      <c r="I21" s="201">
        <f>SUM(I16:J20)</f>
        <v>0</v>
      </c>
      <c r="J21" s="202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6">
        <f>ZakladDPHSniVypocet</f>
        <v>0</v>
      </c>
      <c r="H23" s="197"/>
      <c r="I23" s="197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4">
        <f>A23</f>
        <v>0</v>
      </c>
      <c r="H24" s="195"/>
      <c r="I24" s="195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6">
        <f>ZakladDPHZaklVypocet</f>
        <v>0</v>
      </c>
      <c r="H25" s="197"/>
      <c r="I25" s="197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4">
        <f>A25</f>
        <v>0</v>
      </c>
      <c r="H26" s="225"/>
      <c r="I26" s="225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6">
        <f>CenaCelkem-(ZakladDPHSni+DPHSni+ZakladDPHZakl+DPHZakl)</f>
        <v>0</v>
      </c>
      <c r="H27" s="226"/>
      <c r="I27" s="226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25</v>
      </c>
      <c r="C28" s="114"/>
      <c r="D28" s="114"/>
      <c r="E28" s="115"/>
      <c r="F28" s="116"/>
      <c r="G28" s="204">
        <f>ZakladDPHSniVypocet+ZakladDPHZaklVypocet</f>
        <v>0</v>
      </c>
      <c r="H28" s="204"/>
      <c r="I28" s="204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37</v>
      </c>
      <c r="C29" s="118"/>
      <c r="D29" s="118"/>
      <c r="E29" s="118"/>
      <c r="F29" s="119"/>
      <c r="G29" s="203">
        <f>A27</f>
        <v>0</v>
      </c>
      <c r="H29" s="203"/>
      <c r="I29" s="203"/>
      <c r="J29" s="120" t="s">
        <v>52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05"/>
      <c r="E34" s="206"/>
      <c r="G34" s="207"/>
      <c r="H34" s="208"/>
      <c r="I34" s="208"/>
      <c r="J34" s="25"/>
    </row>
    <row r="35" spans="1:10" ht="12.75" customHeight="1" x14ac:dyDescent="0.25">
      <c r="A35" s="2"/>
      <c r="B35" s="2"/>
      <c r="D35" s="193" t="s">
        <v>2</v>
      </c>
      <c r="E35" s="193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5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50</v>
      </c>
      <c r="C39" s="188"/>
      <c r="D39" s="188"/>
      <c r="E39" s="188"/>
      <c r="F39" s="100">
        <f>'001 002 Pol'!AE79</f>
        <v>0</v>
      </c>
      <c r="G39" s="101">
        <f>'001 002 Pol'!AF79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5">
      <c r="A40" s="89">
        <v>2</v>
      </c>
      <c r="B40" s="104" t="s">
        <v>45</v>
      </c>
      <c r="C40" s="189" t="s">
        <v>44</v>
      </c>
      <c r="D40" s="189"/>
      <c r="E40" s="189"/>
      <c r="F40" s="105">
        <f>'001 002 Pol'!AE79</f>
        <v>0</v>
      </c>
      <c r="G40" s="106">
        <f>'001 002 Pol'!AF79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5">
      <c r="A41" s="89">
        <v>3</v>
      </c>
      <c r="B41" s="108" t="s">
        <v>43</v>
      </c>
      <c r="C41" s="188" t="s">
        <v>44</v>
      </c>
      <c r="D41" s="188"/>
      <c r="E41" s="188"/>
      <c r="F41" s="109">
        <f>'001 002 Pol'!AE79</f>
        <v>0</v>
      </c>
      <c r="G41" s="102">
        <f>'001 002 Pol'!AF79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5">
      <c r="A42" s="89"/>
      <c r="B42" s="190" t="s">
        <v>51</v>
      </c>
      <c r="C42" s="191"/>
      <c r="D42" s="191"/>
      <c r="E42" s="192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4" spans="1:10" x14ac:dyDescent="0.25">
      <c r="A44" t="s">
        <v>53</v>
      </c>
      <c r="B44" t="s">
        <v>54</v>
      </c>
    </row>
    <row r="45" spans="1:10" x14ac:dyDescent="0.25">
      <c r="A45" t="s">
        <v>55</v>
      </c>
      <c r="B45" t="s">
        <v>239</v>
      </c>
    </row>
    <row r="46" spans="1:10" x14ac:dyDescent="0.25">
      <c r="A46" t="s">
        <v>56</v>
      </c>
      <c r="B46" t="s">
        <v>240</v>
      </c>
    </row>
    <row r="49" spans="1:10" ht="15.6" x14ac:dyDescent="0.3">
      <c r="B49" s="121" t="s">
        <v>57</v>
      </c>
    </row>
    <row r="51" spans="1:10" ht="25.5" customHeight="1" x14ac:dyDescent="0.25">
      <c r="A51" s="123"/>
      <c r="B51" s="126" t="s">
        <v>18</v>
      </c>
      <c r="C51" s="126" t="s">
        <v>6</v>
      </c>
      <c r="D51" s="127"/>
      <c r="E51" s="127"/>
      <c r="F51" s="128" t="s">
        <v>58</v>
      </c>
      <c r="G51" s="128"/>
      <c r="H51" s="128"/>
      <c r="I51" s="128" t="s">
        <v>31</v>
      </c>
      <c r="J51" s="128" t="s">
        <v>0</v>
      </c>
    </row>
    <row r="52" spans="1:10" ht="36.75" customHeight="1" x14ac:dyDescent="0.25">
      <c r="A52" s="124"/>
      <c r="B52" s="129" t="s">
        <v>59</v>
      </c>
      <c r="C52" s="186" t="s">
        <v>60</v>
      </c>
      <c r="D52" s="187"/>
      <c r="E52" s="187"/>
      <c r="F52" s="135" t="s">
        <v>26</v>
      </c>
      <c r="G52" s="136"/>
      <c r="H52" s="136"/>
      <c r="I52" s="136">
        <f>'001 002 Pol'!G8</f>
        <v>0</v>
      </c>
      <c r="J52" s="133" t="str">
        <f>IF(I64=0,"",I52/I64*100)</f>
        <v/>
      </c>
    </row>
    <row r="53" spans="1:10" ht="36.75" customHeight="1" x14ac:dyDescent="0.25">
      <c r="A53" s="124"/>
      <c r="B53" s="129" t="s">
        <v>61</v>
      </c>
      <c r="C53" s="186" t="s">
        <v>62</v>
      </c>
      <c r="D53" s="187"/>
      <c r="E53" s="187"/>
      <c r="F53" s="135" t="s">
        <v>26</v>
      </c>
      <c r="G53" s="136"/>
      <c r="H53" s="136"/>
      <c r="I53" s="136">
        <f>'001 002 Pol'!G16</f>
        <v>0</v>
      </c>
      <c r="J53" s="133" t="str">
        <f>IF(I64=0,"",I53/I64*100)</f>
        <v/>
      </c>
    </row>
    <row r="54" spans="1:10" ht="36.75" customHeight="1" x14ac:dyDescent="0.25">
      <c r="A54" s="124"/>
      <c r="B54" s="129" t="s">
        <v>63</v>
      </c>
      <c r="C54" s="186" t="s">
        <v>64</v>
      </c>
      <c r="D54" s="187"/>
      <c r="E54" s="187"/>
      <c r="F54" s="135" t="s">
        <v>28</v>
      </c>
      <c r="G54" s="136"/>
      <c r="H54" s="136"/>
      <c r="I54" s="136">
        <f>'001 002 Pol'!G10</f>
        <v>0</v>
      </c>
      <c r="J54" s="133" t="str">
        <f>IF(I64=0,"",I54/I64*100)</f>
        <v/>
      </c>
    </row>
    <row r="55" spans="1:10" ht="36.75" customHeight="1" x14ac:dyDescent="0.25">
      <c r="A55" s="124"/>
      <c r="B55" s="129" t="s">
        <v>65</v>
      </c>
      <c r="C55" s="186" t="s">
        <v>66</v>
      </c>
      <c r="D55" s="187"/>
      <c r="E55" s="187"/>
      <c r="F55" s="135" t="s">
        <v>28</v>
      </c>
      <c r="G55" s="136"/>
      <c r="H55" s="136"/>
      <c r="I55" s="136">
        <f>'001 002 Pol'!G18</f>
        <v>0</v>
      </c>
      <c r="J55" s="133" t="str">
        <f>IF(I64=0,"",I55/I64*100)</f>
        <v/>
      </c>
    </row>
    <row r="56" spans="1:10" ht="36.75" customHeight="1" x14ac:dyDescent="0.25">
      <c r="A56" s="124"/>
      <c r="B56" s="129" t="s">
        <v>65</v>
      </c>
      <c r="C56" s="186" t="s">
        <v>67</v>
      </c>
      <c r="D56" s="187"/>
      <c r="E56" s="187"/>
      <c r="F56" s="135" t="s">
        <v>28</v>
      </c>
      <c r="G56" s="136"/>
      <c r="H56" s="136"/>
      <c r="I56" s="136">
        <f>'001 002 Pol'!G43</f>
        <v>0</v>
      </c>
      <c r="J56" s="133" t="str">
        <f>IF(I64=0,"",I56/I64*100)</f>
        <v/>
      </c>
    </row>
    <row r="57" spans="1:10" ht="36.75" customHeight="1" x14ac:dyDescent="0.25">
      <c r="A57" s="124"/>
      <c r="B57" s="129" t="s">
        <v>65</v>
      </c>
      <c r="C57" s="186" t="s">
        <v>68</v>
      </c>
      <c r="D57" s="187"/>
      <c r="E57" s="187"/>
      <c r="F57" s="135" t="s">
        <v>28</v>
      </c>
      <c r="G57" s="136"/>
      <c r="H57" s="136"/>
      <c r="I57" s="136">
        <f>'001 002 Pol'!G34</f>
        <v>0</v>
      </c>
      <c r="J57" s="133" t="str">
        <f>IF(I64=0,"",I57/I64*100)</f>
        <v/>
      </c>
    </row>
    <row r="58" spans="1:10" ht="36.75" customHeight="1" x14ac:dyDescent="0.25">
      <c r="A58" s="124"/>
      <c r="B58" s="129" t="s">
        <v>65</v>
      </c>
      <c r="C58" s="186" t="s">
        <v>69</v>
      </c>
      <c r="D58" s="187"/>
      <c r="E58" s="187"/>
      <c r="F58" s="135" t="s">
        <v>28</v>
      </c>
      <c r="G58" s="136"/>
      <c r="H58" s="136"/>
      <c r="I58" s="136">
        <f>'001 002 Pol'!G59</f>
        <v>0</v>
      </c>
      <c r="J58" s="133" t="str">
        <f>IF(I64=0,"",I58/I64*100)</f>
        <v/>
      </c>
    </row>
    <row r="59" spans="1:10" ht="36.75" customHeight="1" x14ac:dyDescent="0.25">
      <c r="A59" s="124"/>
      <c r="B59" s="129" t="s">
        <v>65</v>
      </c>
      <c r="C59" s="186" t="s">
        <v>70</v>
      </c>
      <c r="D59" s="187"/>
      <c r="E59" s="187"/>
      <c r="F59" s="135" t="s">
        <v>28</v>
      </c>
      <c r="G59" s="136"/>
      <c r="H59" s="136"/>
      <c r="I59" s="136">
        <f>'001 002 Pol'!G67</f>
        <v>0</v>
      </c>
      <c r="J59" s="133" t="str">
        <f>IF(I64=0,"",I59/I64*100)</f>
        <v/>
      </c>
    </row>
    <row r="60" spans="1:10" ht="36.75" customHeight="1" x14ac:dyDescent="0.25">
      <c r="A60" s="124"/>
      <c r="B60" s="129" t="s">
        <v>65</v>
      </c>
      <c r="C60" s="186" t="s">
        <v>71</v>
      </c>
      <c r="D60" s="187"/>
      <c r="E60" s="187"/>
      <c r="F60" s="135" t="s">
        <v>28</v>
      </c>
      <c r="G60" s="136"/>
      <c r="H60" s="136"/>
      <c r="I60" s="136">
        <f>'001 002 Pol'!G26</f>
        <v>0</v>
      </c>
      <c r="J60" s="133" t="str">
        <f>IF(I64=0,"",I60/I64*100)</f>
        <v/>
      </c>
    </row>
    <row r="61" spans="1:10" ht="36.75" customHeight="1" x14ac:dyDescent="0.25">
      <c r="A61" s="124"/>
      <c r="B61" s="129" t="s">
        <v>65</v>
      </c>
      <c r="C61" s="186" t="s">
        <v>72</v>
      </c>
      <c r="D61" s="187"/>
      <c r="E61" s="187"/>
      <c r="F61" s="135" t="s">
        <v>28</v>
      </c>
      <c r="G61" s="136"/>
      <c r="H61" s="136"/>
      <c r="I61" s="136">
        <f>'001 002 Pol'!G51</f>
        <v>0</v>
      </c>
      <c r="J61" s="133" t="str">
        <f>IF(I64=0,"",I61/I64*100)</f>
        <v/>
      </c>
    </row>
    <row r="62" spans="1:10" ht="36.75" customHeight="1" x14ac:dyDescent="0.25">
      <c r="A62" s="124"/>
      <c r="B62" s="129" t="s">
        <v>73</v>
      </c>
      <c r="C62" s="186" t="s">
        <v>29</v>
      </c>
      <c r="D62" s="187"/>
      <c r="E62" s="187"/>
      <c r="F62" s="135" t="s">
        <v>73</v>
      </c>
      <c r="G62" s="136"/>
      <c r="H62" s="136"/>
      <c r="I62" s="136">
        <f>'001 002 Pol'!G73</f>
        <v>0</v>
      </c>
      <c r="J62" s="133" t="str">
        <f>IF(I64=0,"",I62/I64*100)</f>
        <v/>
      </c>
    </row>
    <row r="63" spans="1:10" ht="36.75" customHeight="1" x14ac:dyDescent="0.25">
      <c r="A63" s="124"/>
      <c r="B63" s="129" t="s">
        <v>74</v>
      </c>
      <c r="C63" s="186" t="s">
        <v>30</v>
      </c>
      <c r="D63" s="187"/>
      <c r="E63" s="187"/>
      <c r="F63" s="135" t="s">
        <v>74</v>
      </c>
      <c r="G63" s="136"/>
      <c r="H63" s="136"/>
      <c r="I63" s="136">
        <f>'001 002 Pol'!G75</f>
        <v>0</v>
      </c>
      <c r="J63" s="133" t="str">
        <f>IF(I64=0,"",I63/I64*100)</f>
        <v/>
      </c>
    </row>
    <row r="64" spans="1:10" ht="25.5" customHeight="1" x14ac:dyDescent="0.25">
      <c r="A64" s="125"/>
      <c r="B64" s="130" t="s">
        <v>1</v>
      </c>
      <c r="C64" s="131"/>
      <c r="D64" s="132"/>
      <c r="E64" s="132"/>
      <c r="F64" s="137"/>
      <c r="G64" s="138"/>
      <c r="H64" s="138"/>
      <c r="I64" s="138">
        <f>SUM(I52:I63)</f>
        <v>0</v>
      </c>
      <c r="J64" s="134">
        <f>SUM(J52:J63)</f>
        <v>0</v>
      </c>
    </row>
    <row r="65" spans="6:10" x14ac:dyDescent="0.25">
      <c r="F65" s="87"/>
      <c r="G65" s="87"/>
      <c r="H65" s="87"/>
      <c r="I65" s="87"/>
      <c r="J65" s="88"/>
    </row>
    <row r="66" spans="6:10" x14ac:dyDescent="0.25">
      <c r="F66" s="87"/>
      <c r="G66" s="87"/>
      <c r="H66" s="87"/>
      <c r="I66" s="87"/>
      <c r="J66" s="88"/>
    </row>
    <row r="67" spans="6:10" x14ac:dyDescent="0.25">
      <c r="F67" s="87"/>
      <c r="G67" s="87"/>
      <c r="H67" s="87"/>
      <c r="I67" s="87"/>
      <c r="J67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52:E52"/>
    <mergeCell ref="C53:E53"/>
    <mergeCell ref="C54:E54"/>
    <mergeCell ref="C55:E55"/>
    <mergeCell ref="C56:E56"/>
    <mergeCell ref="C57:E57"/>
    <mergeCell ref="C63:E63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8" t="s">
        <v>7</v>
      </c>
      <c r="B1" s="238"/>
      <c r="C1" s="239"/>
      <c r="D1" s="238"/>
      <c r="E1" s="238"/>
      <c r="F1" s="238"/>
      <c r="G1" s="238"/>
    </row>
    <row r="2" spans="1:7" ht="24.9" customHeight="1" x14ac:dyDescent="0.25">
      <c r="A2" s="50" t="s">
        <v>8</v>
      </c>
      <c r="B2" s="49"/>
      <c r="C2" s="240"/>
      <c r="D2" s="240"/>
      <c r="E2" s="240"/>
      <c r="F2" s="240"/>
      <c r="G2" s="241"/>
    </row>
    <row r="3" spans="1:7" ht="24.9" customHeight="1" x14ac:dyDescent="0.25">
      <c r="A3" s="50" t="s">
        <v>9</v>
      </c>
      <c r="B3" s="49"/>
      <c r="C3" s="240"/>
      <c r="D3" s="240"/>
      <c r="E3" s="240"/>
      <c r="F3" s="240"/>
      <c r="G3" s="241"/>
    </row>
    <row r="4" spans="1:7" ht="24.9" customHeight="1" x14ac:dyDescent="0.25">
      <c r="A4" s="50" t="s">
        <v>10</v>
      </c>
      <c r="B4" s="49"/>
      <c r="C4" s="240"/>
      <c r="D4" s="240"/>
      <c r="E4" s="240"/>
      <c r="F4" s="240"/>
      <c r="G4" s="241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2BA0D-86A7-4287-B9A5-E7C8D144645D}">
  <sheetPr>
    <outlinePr summaryBelow="0"/>
  </sheetPr>
  <dimension ref="A1:BH4997"/>
  <sheetViews>
    <sheetView workbookViewId="0">
      <pane ySplit="7" topLeftCell="A51" activePane="bottomLeft" state="frozen"/>
      <selection pane="bottomLeft" activeCell="C4" sqref="C4:G4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38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24" width="0" hidden="1" customWidth="1"/>
    <col min="29" max="29" width="0" hidden="1" customWidth="1"/>
    <col min="31" max="41" width="0" hidden="1" customWidth="1"/>
    <col min="53" max="53" width="73.6640625" customWidth="1"/>
  </cols>
  <sheetData>
    <row r="1" spans="1:60" ht="15.75" customHeight="1" x14ac:dyDescent="0.3">
      <c r="A1" s="254" t="s">
        <v>7</v>
      </c>
      <c r="B1" s="254"/>
      <c r="C1" s="254"/>
      <c r="D1" s="254"/>
      <c r="E1" s="254"/>
      <c r="F1" s="254"/>
      <c r="G1" s="254"/>
      <c r="AG1" t="s">
        <v>75</v>
      </c>
    </row>
    <row r="2" spans="1:60" ht="24.9" customHeight="1" x14ac:dyDescent="0.25">
      <c r="A2" s="140" t="s">
        <v>8</v>
      </c>
      <c r="B2" s="49" t="s">
        <v>48</v>
      </c>
      <c r="C2" s="255" t="s">
        <v>49</v>
      </c>
      <c r="D2" s="256"/>
      <c r="E2" s="256"/>
      <c r="F2" s="256"/>
      <c r="G2" s="257"/>
      <c r="AG2" t="s">
        <v>76</v>
      </c>
    </row>
    <row r="3" spans="1:60" ht="24.9" customHeight="1" x14ac:dyDescent="0.25">
      <c r="A3" s="140" t="s">
        <v>9</v>
      </c>
      <c r="B3" s="49" t="s">
        <v>45</v>
      </c>
      <c r="C3" s="255" t="s">
        <v>238</v>
      </c>
      <c r="D3" s="256"/>
      <c r="E3" s="256"/>
      <c r="F3" s="256"/>
      <c r="G3" s="257"/>
      <c r="AC3" s="122" t="s">
        <v>76</v>
      </c>
      <c r="AG3" t="s">
        <v>77</v>
      </c>
    </row>
    <row r="4" spans="1:60" ht="24.9" customHeight="1" x14ac:dyDescent="0.25">
      <c r="A4" s="141" t="s">
        <v>10</v>
      </c>
      <c r="B4" s="142" t="s">
        <v>43</v>
      </c>
      <c r="C4" s="258" t="s">
        <v>238</v>
      </c>
      <c r="D4" s="259"/>
      <c r="E4" s="259"/>
      <c r="F4" s="259"/>
      <c r="G4" s="260"/>
      <c r="AG4" t="s">
        <v>78</v>
      </c>
    </row>
    <row r="5" spans="1:60" x14ac:dyDescent="0.25">
      <c r="D5" s="10"/>
    </row>
    <row r="6" spans="1:60" ht="39.6" x14ac:dyDescent="0.25">
      <c r="A6" s="144" t="s">
        <v>79</v>
      </c>
      <c r="B6" s="146" t="s">
        <v>80</v>
      </c>
      <c r="C6" s="146" t="s">
        <v>81</v>
      </c>
      <c r="D6" s="145" t="s">
        <v>82</v>
      </c>
      <c r="E6" s="144" t="s">
        <v>83</v>
      </c>
      <c r="F6" s="143" t="s">
        <v>84</v>
      </c>
      <c r="G6" s="144" t="s">
        <v>31</v>
      </c>
      <c r="H6" s="147" t="s">
        <v>32</v>
      </c>
      <c r="I6" s="147" t="s">
        <v>85</v>
      </c>
      <c r="J6" s="147" t="s">
        <v>33</v>
      </c>
      <c r="K6" s="147" t="s">
        <v>86</v>
      </c>
      <c r="L6" s="147" t="s">
        <v>87</v>
      </c>
      <c r="M6" s="147" t="s">
        <v>88</v>
      </c>
      <c r="N6" s="147" t="s">
        <v>89</v>
      </c>
      <c r="O6" s="147" t="s">
        <v>90</v>
      </c>
      <c r="P6" s="147" t="s">
        <v>91</v>
      </c>
      <c r="Q6" s="147" t="s">
        <v>92</v>
      </c>
      <c r="R6" s="147" t="s">
        <v>93</v>
      </c>
      <c r="S6" s="147" t="s">
        <v>94</v>
      </c>
      <c r="T6" s="147" t="s">
        <v>95</v>
      </c>
      <c r="U6" s="147" t="s">
        <v>96</v>
      </c>
      <c r="V6" s="147" t="s">
        <v>97</v>
      </c>
      <c r="W6" s="147" t="s">
        <v>98</v>
      </c>
      <c r="X6" s="147" t="s">
        <v>99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5">
      <c r="A8" s="160" t="s">
        <v>100</v>
      </c>
      <c r="B8" s="161" t="s">
        <v>59</v>
      </c>
      <c r="C8" s="179" t="s">
        <v>60</v>
      </c>
      <c r="D8" s="162"/>
      <c r="E8" s="163"/>
      <c r="F8" s="164"/>
      <c r="G8" s="165">
        <f>SUMIF(AG9:AG9,"&lt;&gt;NOR",G9:G9)</f>
        <v>0</v>
      </c>
      <c r="H8" s="159"/>
      <c r="I8" s="159">
        <f>SUM(I9:I9)</f>
        <v>0</v>
      </c>
      <c r="J8" s="159"/>
      <c r="K8" s="159">
        <f>SUM(K9:K9)</f>
        <v>0</v>
      </c>
      <c r="L8" s="159"/>
      <c r="M8" s="159">
        <f>SUM(M9:M9)</f>
        <v>0</v>
      </c>
      <c r="N8" s="158"/>
      <c r="O8" s="158">
        <f>SUM(O9:O9)</f>
        <v>0</v>
      </c>
      <c r="P8" s="158"/>
      <c r="Q8" s="158">
        <f>SUM(Q9:Q9)</f>
        <v>0.09</v>
      </c>
      <c r="R8" s="159"/>
      <c r="S8" s="159"/>
      <c r="T8" s="159"/>
      <c r="U8" s="159"/>
      <c r="V8" s="159">
        <f>SUM(V9:V9)</f>
        <v>0</v>
      </c>
      <c r="W8" s="159"/>
      <c r="X8" s="159"/>
      <c r="AG8" t="s">
        <v>101</v>
      </c>
    </row>
    <row r="9" spans="1:60" outlineLevel="1" x14ac:dyDescent="0.25">
      <c r="A9" s="173">
        <v>1</v>
      </c>
      <c r="B9" s="174" t="s">
        <v>102</v>
      </c>
      <c r="C9" s="180" t="s">
        <v>103</v>
      </c>
      <c r="D9" s="175" t="s">
        <v>104</v>
      </c>
      <c r="E9" s="176">
        <v>0.11</v>
      </c>
      <c r="F9" s="177"/>
      <c r="G9" s="178">
        <f>ROUND(E9*F9,2)</f>
        <v>0</v>
      </c>
      <c r="H9" s="157"/>
      <c r="I9" s="156">
        <f>ROUND(E9*H9,2)</f>
        <v>0</v>
      </c>
      <c r="J9" s="157"/>
      <c r="K9" s="156">
        <f>ROUND(E9*J9,2)</f>
        <v>0</v>
      </c>
      <c r="L9" s="156">
        <v>0</v>
      </c>
      <c r="M9" s="156">
        <f>G9*(1+L9/100)</f>
        <v>0</v>
      </c>
      <c r="N9" s="155">
        <v>8.1999999999999998E-4</v>
      </c>
      <c r="O9" s="155">
        <f>ROUND(E9*N9,2)</f>
        <v>0</v>
      </c>
      <c r="P9" s="155">
        <v>0.81</v>
      </c>
      <c r="Q9" s="155">
        <f>ROUND(E9*P9,2)</f>
        <v>0.09</v>
      </c>
      <c r="R9" s="156"/>
      <c r="S9" s="156" t="s">
        <v>105</v>
      </c>
      <c r="T9" s="156" t="s">
        <v>106</v>
      </c>
      <c r="U9" s="156">
        <v>0</v>
      </c>
      <c r="V9" s="156">
        <f>ROUND(E9*U9,2)</f>
        <v>0</v>
      </c>
      <c r="W9" s="156"/>
      <c r="X9" s="156" t="s">
        <v>107</v>
      </c>
      <c r="Y9" s="148"/>
      <c r="Z9" s="148"/>
      <c r="AA9" s="148"/>
      <c r="AB9" s="148"/>
      <c r="AC9" s="148"/>
      <c r="AD9" s="148"/>
      <c r="AE9" s="148"/>
      <c r="AF9" s="148"/>
      <c r="AG9" s="148" t="s">
        <v>108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5">
      <c r="A10" s="160" t="s">
        <v>100</v>
      </c>
      <c r="B10" s="161" t="s">
        <v>63</v>
      </c>
      <c r="C10" s="179" t="s">
        <v>64</v>
      </c>
      <c r="D10" s="162"/>
      <c r="E10" s="163"/>
      <c r="F10" s="164"/>
      <c r="G10" s="165">
        <f>SUMIF(AG11:AG15,"&lt;&gt;NOR",G11:G15)</f>
        <v>0</v>
      </c>
      <c r="H10" s="159"/>
      <c r="I10" s="159">
        <f>SUM(I11:I15)</f>
        <v>0</v>
      </c>
      <c r="J10" s="159"/>
      <c r="K10" s="159">
        <f>SUM(K11:K15)</f>
        <v>0</v>
      </c>
      <c r="L10" s="159"/>
      <c r="M10" s="159">
        <f>SUM(M11:M15)</f>
        <v>0</v>
      </c>
      <c r="N10" s="158"/>
      <c r="O10" s="158">
        <f>SUM(O11:O15)</f>
        <v>0</v>
      </c>
      <c r="P10" s="158"/>
      <c r="Q10" s="158">
        <f>SUM(Q11:Q15)</f>
        <v>0</v>
      </c>
      <c r="R10" s="159"/>
      <c r="S10" s="159"/>
      <c r="T10" s="159"/>
      <c r="U10" s="159"/>
      <c r="V10" s="159">
        <f>SUM(V11:V15)</f>
        <v>0</v>
      </c>
      <c r="W10" s="159"/>
      <c r="X10" s="159"/>
      <c r="AG10" t="s">
        <v>101</v>
      </c>
    </row>
    <row r="11" spans="1:60" outlineLevel="1" x14ac:dyDescent="0.25">
      <c r="A11" s="173">
        <v>2</v>
      </c>
      <c r="B11" s="174" t="s">
        <v>109</v>
      </c>
      <c r="C11" s="180" t="s">
        <v>110</v>
      </c>
      <c r="D11" s="175" t="s">
        <v>111</v>
      </c>
      <c r="E11" s="176">
        <v>6</v>
      </c>
      <c r="F11" s="177"/>
      <c r="G11" s="178">
        <f>ROUND(E11*F11,2)</f>
        <v>0</v>
      </c>
      <c r="H11" s="157"/>
      <c r="I11" s="156">
        <f>ROUND(E11*H11,2)</f>
        <v>0</v>
      </c>
      <c r="J11" s="157"/>
      <c r="K11" s="156">
        <f>ROUND(E11*J11,2)</f>
        <v>0</v>
      </c>
      <c r="L11" s="156">
        <v>0</v>
      </c>
      <c r="M11" s="156">
        <f>G11*(1+L11/100)</f>
        <v>0</v>
      </c>
      <c r="N11" s="155">
        <v>0</v>
      </c>
      <c r="O11" s="155">
        <f>ROUND(E11*N11,2)</f>
        <v>0</v>
      </c>
      <c r="P11" s="155">
        <v>0</v>
      </c>
      <c r="Q11" s="155">
        <f>ROUND(E11*P11,2)</f>
        <v>0</v>
      </c>
      <c r="R11" s="156"/>
      <c r="S11" s="156" t="s">
        <v>105</v>
      </c>
      <c r="T11" s="156" t="s">
        <v>106</v>
      </c>
      <c r="U11" s="156">
        <v>0</v>
      </c>
      <c r="V11" s="156">
        <f>ROUND(E11*U11,2)</f>
        <v>0</v>
      </c>
      <c r="W11" s="156"/>
      <c r="X11" s="156" t="s">
        <v>112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113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73">
        <v>3</v>
      </c>
      <c r="B12" s="174" t="s">
        <v>114</v>
      </c>
      <c r="C12" s="180" t="s">
        <v>115</v>
      </c>
      <c r="D12" s="175" t="s">
        <v>111</v>
      </c>
      <c r="E12" s="176">
        <v>16</v>
      </c>
      <c r="F12" s="177"/>
      <c r="G12" s="178">
        <f>ROUND(E12*F12,2)</f>
        <v>0</v>
      </c>
      <c r="H12" s="157"/>
      <c r="I12" s="156">
        <f>ROUND(E12*H12,2)</f>
        <v>0</v>
      </c>
      <c r="J12" s="157"/>
      <c r="K12" s="156">
        <f>ROUND(E12*J12,2)</f>
        <v>0</v>
      </c>
      <c r="L12" s="156">
        <v>0</v>
      </c>
      <c r="M12" s="156">
        <f>G12*(1+L12/100)</f>
        <v>0</v>
      </c>
      <c r="N12" s="155">
        <v>0</v>
      </c>
      <c r="O12" s="155">
        <f>ROUND(E12*N12,2)</f>
        <v>0</v>
      </c>
      <c r="P12" s="155">
        <v>0</v>
      </c>
      <c r="Q12" s="155">
        <f>ROUND(E12*P12,2)</f>
        <v>0</v>
      </c>
      <c r="R12" s="156"/>
      <c r="S12" s="156" t="s">
        <v>105</v>
      </c>
      <c r="T12" s="156" t="s">
        <v>106</v>
      </c>
      <c r="U12" s="156">
        <v>0</v>
      </c>
      <c r="V12" s="156">
        <f>ROUND(E12*U12,2)</f>
        <v>0</v>
      </c>
      <c r="W12" s="156"/>
      <c r="X12" s="156" t="s">
        <v>112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113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73">
        <v>4</v>
      </c>
      <c r="B13" s="174" t="s">
        <v>116</v>
      </c>
      <c r="C13" s="180" t="s">
        <v>117</v>
      </c>
      <c r="D13" s="175" t="s">
        <v>0</v>
      </c>
      <c r="E13" s="176">
        <v>100</v>
      </c>
      <c r="F13" s="177"/>
      <c r="G13" s="178">
        <f>ROUND(E13*F13,2)</f>
        <v>0</v>
      </c>
      <c r="H13" s="157"/>
      <c r="I13" s="156">
        <f>ROUND(E13*H13,2)</f>
        <v>0</v>
      </c>
      <c r="J13" s="157"/>
      <c r="K13" s="156">
        <f>ROUND(E13*J13,2)</f>
        <v>0</v>
      </c>
      <c r="L13" s="156">
        <v>0</v>
      </c>
      <c r="M13" s="156">
        <f>G13*(1+L13/100)</f>
        <v>0</v>
      </c>
      <c r="N13" s="155">
        <v>0</v>
      </c>
      <c r="O13" s="155">
        <f>ROUND(E13*N13,2)</f>
        <v>0</v>
      </c>
      <c r="P13" s="155">
        <v>0</v>
      </c>
      <c r="Q13" s="155">
        <f>ROUND(E13*P13,2)</f>
        <v>0</v>
      </c>
      <c r="R13" s="156"/>
      <c r="S13" s="156" t="s">
        <v>105</v>
      </c>
      <c r="T13" s="156" t="s">
        <v>106</v>
      </c>
      <c r="U13" s="156">
        <v>0</v>
      </c>
      <c r="V13" s="156">
        <f>ROUND(E13*U13,2)</f>
        <v>0</v>
      </c>
      <c r="W13" s="156"/>
      <c r="X13" s="156" t="s">
        <v>112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118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73">
        <v>5</v>
      </c>
      <c r="B14" s="174" t="s">
        <v>119</v>
      </c>
      <c r="C14" s="180" t="s">
        <v>120</v>
      </c>
      <c r="D14" s="175" t="s">
        <v>121</v>
      </c>
      <c r="E14" s="176">
        <v>1</v>
      </c>
      <c r="F14" s="177"/>
      <c r="G14" s="178">
        <f>ROUND(E14*F14,2)</f>
        <v>0</v>
      </c>
      <c r="H14" s="157"/>
      <c r="I14" s="156">
        <f>ROUND(E14*H14,2)</f>
        <v>0</v>
      </c>
      <c r="J14" s="157"/>
      <c r="K14" s="156">
        <f>ROUND(E14*J14,2)</f>
        <v>0</v>
      </c>
      <c r="L14" s="156">
        <v>0</v>
      </c>
      <c r="M14" s="156">
        <f>G14*(1+L14/100)</f>
        <v>0</v>
      </c>
      <c r="N14" s="155">
        <v>0</v>
      </c>
      <c r="O14" s="155">
        <f>ROUND(E14*N14,2)</f>
        <v>0</v>
      </c>
      <c r="P14" s="155">
        <v>0</v>
      </c>
      <c r="Q14" s="155">
        <f>ROUND(E14*P14,2)</f>
        <v>0</v>
      </c>
      <c r="R14" s="156"/>
      <c r="S14" s="156" t="s">
        <v>105</v>
      </c>
      <c r="T14" s="156" t="s">
        <v>106</v>
      </c>
      <c r="U14" s="156">
        <v>0</v>
      </c>
      <c r="V14" s="156">
        <f>ROUND(E14*U14,2)</f>
        <v>0</v>
      </c>
      <c r="W14" s="156"/>
      <c r="X14" s="156" t="s">
        <v>122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123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73">
        <v>6</v>
      </c>
      <c r="B15" s="174" t="s">
        <v>124</v>
      </c>
      <c r="C15" s="180" t="s">
        <v>125</v>
      </c>
      <c r="D15" s="175" t="s">
        <v>126</v>
      </c>
      <c r="E15" s="176">
        <v>20</v>
      </c>
      <c r="F15" s="177"/>
      <c r="G15" s="178">
        <f>ROUND(E15*F15,2)</f>
        <v>0</v>
      </c>
      <c r="H15" s="157"/>
      <c r="I15" s="156">
        <f>ROUND(E15*H15,2)</f>
        <v>0</v>
      </c>
      <c r="J15" s="157"/>
      <c r="K15" s="156">
        <f>ROUND(E15*J15,2)</f>
        <v>0</v>
      </c>
      <c r="L15" s="156">
        <v>0</v>
      </c>
      <c r="M15" s="156">
        <f>G15*(1+L15/100)</f>
        <v>0</v>
      </c>
      <c r="N15" s="155">
        <v>0</v>
      </c>
      <c r="O15" s="155">
        <f>ROUND(E15*N15,2)</f>
        <v>0</v>
      </c>
      <c r="P15" s="155">
        <v>0</v>
      </c>
      <c r="Q15" s="155">
        <f>ROUND(E15*P15,2)</f>
        <v>0</v>
      </c>
      <c r="R15" s="156"/>
      <c r="S15" s="156" t="s">
        <v>105</v>
      </c>
      <c r="T15" s="156" t="s">
        <v>106</v>
      </c>
      <c r="U15" s="156">
        <v>0</v>
      </c>
      <c r="V15" s="156">
        <f>ROUND(E15*U15,2)</f>
        <v>0</v>
      </c>
      <c r="W15" s="156"/>
      <c r="X15" s="156" t="s">
        <v>122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123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6.4" x14ac:dyDescent="0.25">
      <c r="A16" s="160" t="s">
        <v>100</v>
      </c>
      <c r="B16" s="161" t="s">
        <v>61</v>
      </c>
      <c r="C16" s="179" t="s">
        <v>62</v>
      </c>
      <c r="D16" s="162"/>
      <c r="E16" s="163"/>
      <c r="F16" s="164"/>
      <c r="G16" s="165">
        <f>SUMIF(AG17:AG17,"&lt;&gt;NOR",G17:G17)</f>
        <v>0</v>
      </c>
      <c r="H16" s="159"/>
      <c r="I16" s="159">
        <f>SUM(I17:I17)</f>
        <v>0</v>
      </c>
      <c r="J16" s="159"/>
      <c r="K16" s="159">
        <f>SUM(K17:K17)</f>
        <v>0</v>
      </c>
      <c r="L16" s="159"/>
      <c r="M16" s="159">
        <f>SUM(M17:M17)</f>
        <v>0</v>
      </c>
      <c r="N16" s="158"/>
      <c r="O16" s="158">
        <f>SUM(O17:O17)</f>
        <v>0</v>
      </c>
      <c r="P16" s="158"/>
      <c r="Q16" s="158">
        <f>SUM(Q17:Q17)</f>
        <v>0</v>
      </c>
      <c r="R16" s="159"/>
      <c r="S16" s="159"/>
      <c r="T16" s="159"/>
      <c r="U16" s="159"/>
      <c r="V16" s="159">
        <f>SUM(V17:V17)</f>
        <v>0</v>
      </c>
      <c r="W16" s="159"/>
      <c r="X16" s="159"/>
      <c r="AG16" t="s">
        <v>101</v>
      </c>
    </row>
    <row r="17" spans="1:60" outlineLevel="1" x14ac:dyDescent="0.25">
      <c r="A17" s="173">
        <v>7</v>
      </c>
      <c r="B17" s="174" t="s">
        <v>127</v>
      </c>
      <c r="C17" s="180" t="s">
        <v>128</v>
      </c>
      <c r="D17" s="175" t="s">
        <v>111</v>
      </c>
      <c r="E17" s="176">
        <v>6</v>
      </c>
      <c r="F17" s="177"/>
      <c r="G17" s="178">
        <f>ROUND(E17*F17,2)</f>
        <v>0</v>
      </c>
      <c r="H17" s="157"/>
      <c r="I17" s="156">
        <f>ROUND(E17*H17,2)</f>
        <v>0</v>
      </c>
      <c r="J17" s="157"/>
      <c r="K17" s="156">
        <f>ROUND(E17*J17,2)</f>
        <v>0</v>
      </c>
      <c r="L17" s="156">
        <v>0</v>
      </c>
      <c r="M17" s="156">
        <f>G17*(1+L17/100)</f>
        <v>0</v>
      </c>
      <c r="N17" s="155">
        <v>4.0000000000000003E-5</v>
      </c>
      <c r="O17" s="155">
        <f>ROUND(E17*N17,2)</f>
        <v>0</v>
      </c>
      <c r="P17" s="155">
        <v>0</v>
      </c>
      <c r="Q17" s="155">
        <f>ROUND(E17*P17,2)</f>
        <v>0</v>
      </c>
      <c r="R17" s="156"/>
      <c r="S17" s="156" t="s">
        <v>105</v>
      </c>
      <c r="T17" s="156" t="s">
        <v>106</v>
      </c>
      <c r="U17" s="156">
        <v>0</v>
      </c>
      <c r="V17" s="156">
        <f>ROUND(E17*U17,2)</f>
        <v>0</v>
      </c>
      <c r="W17" s="156"/>
      <c r="X17" s="156"/>
      <c r="Y17" s="148"/>
      <c r="Z17" s="148"/>
      <c r="AA17" s="148"/>
      <c r="AB17" s="148"/>
      <c r="AC17" s="148"/>
      <c r="AD17" s="148"/>
      <c r="AE17" s="148"/>
      <c r="AF17" s="148"/>
      <c r="AG17" s="148" t="s">
        <v>113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x14ac:dyDescent="0.25">
      <c r="A18" s="160" t="s">
        <v>100</v>
      </c>
      <c r="B18" s="161" t="s">
        <v>65</v>
      </c>
      <c r="C18" s="179" t="s">
        <v>66</v>
      </c>
      <c r="D18" s="162"/>
      <c r="E18" s="163"/>
      <c r="F18" s="164"/>
      <c r="G18" s="165">
        <f>SUMIF(AG19:AG25,"&lt;&gt;NOR",G19:G25)</f>
        <v>0</v>
      </c>
      <c r="H18" s="159"/>
      <c r="I18" s="159">
        <f>SUM(I19:I25)</f>
        <v>0</v>
      </c>
      <c r="J18" s="159"/>
      <c r="K18" s="159">
        <f>SUM(K19:K25)</f>
        <v>0</v>
      </c>
      <c r="L18" s="159"/>
      <c r="M18" s="159">
        <f>SUM(M19:M25)</f>
        <v>0</v>
      </c>
      <c r="N18" s="158"/>
      <c r="O18" s="158">
        <f>SUM(O19:O25)</f>
        <v>0</v>
      </c>
      <c r="P18" s="158"/>
      <c r="Q18" s="158">
        <f>SUM(Q19:Q25)</f>
        <v>0</v>
      </c>
      <c r="R18" s="159"/>
      <c r="S18" s="159"/>
      <c r="T18" s="159"/>
      <c r="U18" s="159"/>
      <c r="V18" s="159">
        <f>SUM(V19:V25)</f>
        <v>0</v>
      </c>
      <c r="W18" s="159"/>
      <c r="X18" s="159"/>
      <c r="AG18" t="s">
        <v>101</v>
      </c>
    </row>
    <row r="19" spans="1:60" outlineLevel="1" x14ac:dyDescent="0.25">
      <c r="A19" s="173">
        <v>8</v>
      </c>
      <c r="B19" s="174" t="s">
        <v>129</v>
      </c>
      <c r="C19" s="180" t="s">
        <v>130</v>
      </c>
      <c r="D19" s="175" t="s">
        <v>131</v>
      </c>
      <c r="E19" s="176">
        <v>1</v>
      </c>
      <c r="F19" s="177"/>
      <c r="G19" s="178">
        <f t="shared" ref="G19:G25" si="0">ROUND(E19*F19,2)</f>
        <v>0</v>
      </c>
      <c r="H19" s="157"/>
      <c r="I19" s="156">
        <f t="shared" ref="I19:I25" si="1">ROUND(E19*H19,2)</f>
        <v>0</v>
      </c>
      <c r="J19" s="157"/>
      <c r="K19" s="156">
        <f t="shared" ref="K19:K25" si="2">ROUND(E19*J19,2)</f>
        <v>0</v>
      </c>
      <c r="L19" s="156">
        <v>0</v>
      </c>
      <c r="M19" s="156">
        <f t="shared" ref="M19:M25" si="3">G19*(1+L19/100)</f>
        <v>0</v>
      </c>
      <c r="N19" s="155">
        <v>2.0000000000000001E-4</v>
      </c>
      <c r="O19" s="155">
        <f t="shared" ref="O19:O25" si="4">ROUND(E19*N19,2)</f>
        <v>0</v>
      </c>
      <c r="P19" s="155">
        <v>0</v>
      </c>
      <c r="Q19" s="155">
        <f t="shared" ref="Q19:Q25" si="5">ROUND(E19*P19,2)</f>
        <v>0</v>
      </c>
      <c r="R19" s="156"/>
      <c r="S19" s="156" t="s">
        <v>105</v>
      </c>
      <c r="T19" s="156" t="s">
        <v>106</v>
      </c>
      <c r="U19" s="156">
        <v>0</v>
      </c>
      <c r="V19" s="156">
        <f t="shared" ref="V19:V25" si="6">ROUND(E19*U19,2)</f>
        <v>0</v>
      </c>
      <c r="W19" s="156"/>
      <c r="X19" s="156"/>
      <c r="Y19" s="148"/>
      <c r="Z19" s="148"/>
      <c r="AA19" s="148"/>
      <c r="AB19" s="148"/>
      <c r="AC19" s="148"/>
      <c r="AD19" s="148"/>
      <c r="AE19" s="148"/>
      <c r="AF19" s="148"/>
      <c r="AG19" s="148" t="s">
        <v>132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73">
        <v>9</v>
      </c>
      <c r="B20" s="174" t="s">
        <v>133</v>
      </c>
      <c r="C20" s="180" t="s">
        <v>134</v>
      </c>
      <c r="D20" s="175" t="s">
        <v>131</v>
      </c>
      <c r="E20" s="176">
        <v>2</v>
      </c>
      <c r="F20" s="177"/>
      <c r="G20" s="178">
        <f t="shared" si="0"/>
        <v>0</v>
      </c>
      <c r="H20" s="157"/>
      <c r="I20" s="156">
        <f t="shared" si="1"/>
        <v>0</v>
      </c>
      <c r="J20" s="157"/>
      <c r="K20" s="156">
        <f t="shared" si="2"/>
        <v>0</v>
      </c>
      <c r="L20" s="156">
        <v>0</v>
      </c>
      <c r="M20" s="156">
        <f t="shared" si="3"/>
        <v>0</v>
      </c>
      <c r="N20" s="155">
        <v>6.9999999999999994E-5</v>
      </c>
      <c r="O20" s="155">
        <f t="shared" si="4"/>
        <v>0</v>
      </c>
      <c r="P20" s="155">
        <v>0</v>
      </c>
      <c r="Q20" s="155">
        <f t="shared" si="5"/>
        <v>0</v>
      </c>
      <c r="R20" s="156"/>
      <c r="S20" s="156" t="s">
        <v>105</v>
      </c>
      <c r="T20" s="156" t="s">
        <v>106</v>
      </c>
      <c r="U20" s="156">
        <v>0</v>
      </c>
      <c r="V20" s="156">
        <f t="shared" si="6"/>
        <v>0</v>
      </c>
      <c r="W20" s="156"/>
      <c r="X20" s="156"/>
      <c r="Y20" s="148"/>
      <c r="Z20" s="148"/>
      <c r="AA20" s="148"/>
      <c r="AB20" s="148"/>
      <c r="AC20" s="148"/>
      <c r="AD20" s="148"/>
      <c r="AE20" s="148"/>
      <c r="AF20" s="148"/>
      <c r="AG20" s="148" t="s">
        <v>132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73">
        <v>10</v>
      </c>
      <c r="B21" s="174" t="s">
        <v>135</v>
      </c>
      <c r="C21" s="180" t="s">
        <v>136</v>
      </c>
      <c r="D21" s="175" t="s">
        <v>131</v>
      </c>
      <c r="E21" s="176">
        <v>2</v>
      </c>
      <c r="F21" s="177"/>
      <c r="G21" s="178">
        <f t="shared" si="0"/>
        <v>0</v>
      </c>
      <c r="H21" s="157"/>
      <c r="I21" s="156">
        <f t="shared" si="1"/>
        <v>0</v>
      </c>
      <c r="J21" s="157"/>
      <c r="K21" s="156">
        <f t="shared" si="2"/>
        <v>0</v>
      </c>
      <c r="L21" s="156">
        <v>0</v>
      </c>
      <c r="M21" s="156">
        <f t="shared" si="3"/>
        <v>0</v>
      </c>
      <c r="N21" s="155">
        <v>0</v>
      </c>
      <c r="O21" s="155">
        <f t="shared" si="4"/>
        <v>0</v>
      </c>
      <c r="P21" s="155">
        <v>0</v>
      </c>
      <c r="Q21" s="155">
        <f t="shared" si="5"/>
        <v>0</v>
      </c>
      <c r="R21" s="156"/>
      <c r="S21" s="156" t="s">
        <v>105</v>
      </c>
      <c r="T21" s="156" t="s">
        <v>106</v>
      </c>
      <c r="U21" s="156">
        <v>0</v>
      </c>
      <c r="V21" s="156">
        <f t="shared" si="6"/>
        <v>0</v>
      </c>
      <c r="W21" s="156"/>
      <c r="X21" s="156"/>
      <c r="Y21" s="148"/>
      <c r="Z21" s="148"/>
      <c r="AA21" s="148"/>
      <c r="AB21" s="148"/>
      <c r="AC21" s="148"/>
      <c r="AD21" s="148"/>
      <c r="AE21" s="148"/>
      <c r="AF21" s="148"/>
      <c r="AG21" s="148" t="s">
        <v>132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73">
        <v>11</v>
      </c>
      <c r="B22" s="174" t="s">
        <v>137</v>
      </c>
      <c r="C22" s="180" t="s">
        <v>138</v>
      </c>
      <c r="D22" s="175" t="s">
        <v>131</v>
      </c>
      <c r="E22" s="176">
        <v>8</v>
      </c>
      <c r="F22" s="177"/>
      <c r="G22" s="178">
        <f t="shared" si="0"/>
        <v>0</v>
      </c>
      <c r="H22" s="157"/>
      <c r="I22" s="156">
        <f t="shared" si="1"/>
        <v>0</v>
      </c>
      <c r="J22" s="157"/>
      <c r="K22" s="156">
        <f t="shared" si="2"/>
        <v>0</v>
      </c>
      <c r="L22" s="156">
        <v>0</v>
      </c>
      <c r="M22" s="156">
        <f t="shared" si="3"/>
        <v>0</v>
      </c>
      <c r="N22" s="155">
        <v>0</v>
      </c>
      <c r="O22" s="155">
        <f t="shared" si="4"/>
        <v>0</v>
      </c>
      <c r="P22" s="155">
        <v>0</v>
      </c>
      <c r="Q22" s="155">
        <f t="shared" si="5"/>
        <v>0</v>
      </c>
      <c r="R22" s="156"/>
      <c r="S22" s="156" t="s">
        <v>105</v>
      </c>
      <c r="T22" s="156" t="s">
        <v>106</v>
      </c>
      <c r="U22" s="156">
        <v>0</v>
      </c>
      <c r="V22" s="156">
        <f t="shared" si="6"/>
        <v>0</v>
      </c>
      <c r="W22" s="156"/>
      <c r="X22" s="156"/>
      <c r="Y22" s="148"/>
      <c r="Z22" s="148"/>
      <c r="AA22" s="148"/>
      <c r="AB22" s="148"/>
      <c r="AC22" s="148"/>
      <c r="AD22" s="148"/>
      <c r="AE22" s="148"/>
      <c r="AF22" s="148"/>
      <c r="AG22" s="148" t="s">
        <v>132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73">
        <v>12</v>
      </c>
      <c r="B23" s="174" t="s">
        <v>139</v>
      </c>
      <c r="C23" s="180" t="s">
        <v>140</v>
      </c>
      <c r="D23" s="175" t="s">
        <v>131</v>
      </c>
      <c r="E23" s="176">
        <v>3</v>
      </c>
      <c r="F23" s="177"/>
      <c r="G23" s="178">
        <f t="shared" si="0"/>
        <v>0</v>
      </c>
      <c r="H23" s="157"/>
      <c r="I23" s="156">
        <f t="shared" si="1"/>
        <v>0</v>
      </c>
      <c r="J23" s="157"/>
      <c r="K23" s="156">
        <f t="shared" si="2"/>
        <v>0</v>
      </c>
      <c r="L23" s="156">
        <v>0</v>
      </c>
      <c r="M23" s="156">
        <f t="shared" si="3"/>
        <v>0</v>
      </c>
      <c r="N23" s="155">
        <v>0</v>
      </c>
      <c r="O23" s="155">
        <f t="shared" si="4"/>
        <v>0</v>
      </c>
      <c r="P23" s="155">
        <v>0</v>
      </c>
      <c r="Q23" s="155">
        <f t="shared" si="5"/>
        <v>0</v>
      </c>
      <c r="R23" s="156"/>
      <c r="S23" s="156" t="s">
        <v>105</v>
      </c>
      <c r="T23" s="156" t="s">
        <v>106</v>
      </c>
      <c r="U23" s="156">
        <v>0</v>
      </c>
      <c r="V23" s="156">
        <f t="shared" si="6"/>
        <v>0</v>
      </c>
      <c r="W23" s="156"/>
      <c r="X23" s="156"/>
      <c r="Y23" s="148"/>
      <c r="Z23" s="148"/>
      <c r="AA23" s="148"/>
      <c r="AB23" s="148"/>
      <c r="AC23" s="148"/>
      <c r="AD23" s="148"/>
      <c r="AE23" s="148"/>
      <c r="AF23" s="148"/>
      <c r="AG23" s="148" t="s">
        <v>132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73">
        <v>13</v>
      </c>
      <c r="B24" s="174" t="s">
        <v>141</v>
      </c>
      <c r="C24" s="180" t="s">
        <v>142</v>
      </c>
      <c r="D24" s="175" t="s">
        <v>131</v>
      </c>
      <c r="E24" s="176">
        <v>3</v>
      </c>
      <c r="F24" s="177"/>
      <c r="G24" s="178">
        <f t="shared" si="0"/>
        <v>0</v>
      </c>
      <c r="H24" s="157"/>
      <c r="I24" s="156">
        <f t="shared" si="1"/>
        <v>0</v>
      </c>
      <c r="J24" s="157"/>
      <c r="K24" s="156">
        <f t="shared" si="2"/>
        <v>0</v>
      </c>
      <c r="L24" s="156">
        <v>0</v>
      </c>
      <c r="M24" s="156">
        <f t="shared" si="3"/>
        <v>0</v>
      </c>
      <c r="N24" s="155">
        <v>0</v>
      </c>
      <c r="O24" s="155">
        <f t="shared" si="4"/>
        <v>0</v>
      </c>
      <c r="P24" s="155">
        <v>0</v>
      </c>
      <c r="Q24" s="155">
        <f t="shared" si="5"/>
        <v>0</v>
      </c>
      <c r="R24" s="156"/>
      <c r="S24" s="156" t="s">
        <v>105</v>
      </c>
      <c r="T24" s="156" t="s">
        <v>106</v>
      </c>
      <c r="U24" s="156">
        <v>0</v>
      </c>
      <c r="V24" s="156">
        <f t="shared" si="6"/>
        <v>0</v>
      </c>
      <c r="W24" s="156"/>
      <c r="X24" s="156"/>
      <c r="Y24" s="148"/>
      <c r="Z24" s="148"/>
      <c r="AA24" s="148"/>
      <c r="AB24" s="148"/>
      <c r="AC24" s="148"/>
      <c r="AD24" s="148"/>
      <c r="AE24" s="148"/>
      <c r="AF24" s="148"/>
      <c r="AG24" s="148" t="s">
        <v>132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73">
        <v>14</v>
      </c>
      <c r="B25" s="174" t="s">
        <v>143</v>
      </c>
      <c r="C25" s="180" t="s">
        <v>144</v>
      </c>
      <c r="D25" s="175" t="s">
        <v>131</v>
      </c>
      <c r="E25" s="176">
        <v>1</v>
      </c>
      <c r="F25" s="177"/>
      <c r="G25" s="178">
        <f t="shared" si="0"/>
        <v>0</v>
      </c>
      <c r="H25" s="157"/>
      <c r="I25" s="156">
        <f t="shared" si="1"/>
        <v>0</v>
      </c>
      <c r="J25" s="157"/>
      <c r="K25" s="156">
        <f t="shared" si="2"/>
        <v>0</v>
      </c>
      <c r="L25" s="156">
        <v>0</v>
      </c>
      <c r="M25" s="156">
        <f t="shared" si="3"/>
        <v>0</v>
      </c>
      <c r="N25" s="155">
        <v>0</v>
      </c>
      <c r="O25" s="155">
        <f t="shared" si="4"/>
        <v>0</v>
      </c>
      <c r="P25" s="155">
        <v>0</v>
      </c>
      <c r="Q25" s="155">
        <f t="shared" si="5"/>
        <v>0</v>
      </c>
      <c r="R25" s="156"/>
      <c r="S25" s="156" t="s">
        <v>105</v>
      </c>
      <c r="T25" s="156" t="s">
        <v>106</v>
      </c>
      <c r="U25" s="156">
        <v>0</v>
      </c>
      <c r="V25" s="156">
        <f t="shared" si="6"/>
        <v>0</v>
      </c>
      <c r="W25" s="156"/>
      <c r="X25" s="156" t="s">
        <v>122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123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x14ac:dyDescent="0.25">
      <c r="A26" s="160" t="s">
        <v>100</v>
      </c>
      <c r="B26" s="161" t="s">
        <v>65</v>
      </c>
      <c r="C26" s="179" t="s">
        <v>71</v>
      </c>
      <c r="D26" s="162"/>
      <c r="E26" s="163"/>
      <c r="F26" s="164"/>
      <c r="G26" s="165">
        <f>SUMIF(AG27:AG33,"&lt;&gt;NOR",G27:G33)</f>
        <v>0</v>
      </c>
      <c r="H26" s="159"/>
      <c r="I26" s="159">
        <f>SUM(I27:I33)</f>
        <v>0</v>
      </c>
      <c r="J26" s="159"/>
      <c r="K26" s="159">
        <f>SUM(K27:K33)</f>
        <v>0</v>
      </c>
      <c r="L26" s="159"/>
      <c r="M26" s="159">
        <f>SUM(M27:M33)</f>
        <v>0</v>
      </c>
      <c r="N26" s="158"/>
      <c r="O26" s="158">
        <f>SUM(O27:O33)</f>
        <v>0</v>
      </c>
      <c r="P26" s="158"/>
      <c r="Q26" s="158">
        <f>SUM(Q27:Q33)</f>
        <v>0</v>
      </c>
      <c r="R26" s="159"/>
      <c r="S26" s="159"/>
      <c r="T26" s="159"/>
      <c r="U26" s="159"/>
      <c r="V26" s="159">
        <f>SUM(V27:V33)</f>
        <v>0</v>
      </c>
      <c r="W26" s="159"/>
      <c r="X26" s="159"/>
      <c r="AG26" t="s">
        <v>101</v>
      </c>
    </row>
    <row r="27" spans="1:60" outlineLevel="1" x14ac:dyDescent="0.25">
      <c r="A27" s="173">
        <v>15</v>
      </c>
      <c r="B27" s="174" t="s">
        <v>145</v>
      </c>
      <c r="C27" s="180" t="s">
        <v>146</v>
      </c>
      <c r="D27" s="175" t="s">
        <v>111</v>
      </c>
      <c r="E27" s="176">
        <v>20</v>
      </c>
      <c r="F27" s="177"/>
      <c r="G27" s="178">
        <f t="shared" ref="G27:G33" si="7">ROUND(E27*F27,2)</f>
        <v>0</v>
      </c>
      <c r="H27" s="157"/>
      <c r="I27" s="156">
        <f t="shared" ref="I27:I33" si="8">ROUND(E27*H27,2)</f>
        <v>0</v>
      </c>
      <c r="J27" s="157"/>
      <c r="K27" s="156">
        <f t="shared" ref="K27:K33" si="9">ROUND(E27*J27,2)</f>
        <v>0</v>
      </c>
      <c r="L27" s="156">
        <v>0</v>
      </c>
      <c r="M27" s="156">
        <f t="shared" ref="M27:M33" si="10">G27*(1+L27/100)</f>
        <v>0</v>
      </c>
      <c r="N27" s="155">
        <v>0</v>
      </c>
      <c r="O27" s="155">
        <f t="shared" ref="O27:O33" si="11">ROUND(E27*N27,2)</f>
        <v>0</v>
      </c>
      <c r="P27" s="155">
        <v>0</v>
      </c>
      <c r="Q27" s="155">
        <f t="shared" ref="Q27:Q33" si="12">ROUND(E27*P27,2)</f>
        <v>0</v>
      </c>
      <c r="R27" s="156"/>
      <c r="S27" s="156" t="s">
        <v>105</v>
      </c>
      <c r="T27" s="156" t="s">
        <v>106</v>
      </c>
      <c r="U27" s="156">
        <v>0</v>
      </c>
      <c r="V27" s="156">
        <f t="shared" ref="V27:V33" si="13">ROUND(E27*U27,2)</f>
        <v>0</v>
      </c>
      <c r="W27" s="156"/>
      <c r="X27" s="156"/>
      <c r="Y27" s="148"/>
      <c r="Z27" s="148"/>
      <c r="AA27" s="148"/>
      <c r="AB27" s="148"/>
      <c r="AC27" s="148"/>
      <c r="AD27" s="148"/>
      <c r="AE27" s="148"/>
      <c r="AF27" s="148"/>
      <c r="AG27" s="148" t="s">
        <v>118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73">
        <v>16</v>
      </c>
      <c r="B28" s="174" t="s">
        <v>147</v>
      </c>
      <c r="C28" s="180" t="s">
        <v>148</v>
      </c>
      <c r="D28" s="175" t="s">
        <v>111</v>
      </c>
      <c r="E28" s="176">
        <v>5</v>
      </c>
      <c r="F28" s="177"/>
      <c r="G28" s="178">
        <f t="shared" si="7"/>
        <v>0</v>
      </c>
      <c r="H28" s="157"/>
      <c r="I28" s="156">
        <f t="shared" si="8"/>
        <v>0</v>
      </c>
      <c r="J28" s="157"/>
      <c r="K28" s="156">
        <f t="shared" si="9"/>
        <v>0</v>
      </c>
      <c r="L28" s="156">
        <v>0</v>
      </c>
      <c r="M28" s="156">
        <f t="shared" si="10"/>
        <v>0</v>
      </c>
      <c r="N28" s="155">
        <v>0</v>
      </c>
      <c r="O28" s="155">
        <f t="shared" si="11"/>
        <v>0</v>
      </c>
      <c r="P28" s="155">
        <v>0</v>
      </c>
      <c r="Q28" s="155">
        <f t="shared" si="12"/>
        <v>0</v>
      </c>
      <c r="R28" s="156"/>
      <c r="S28" s="156" t="s">
        <v>105</v>
      </c>
      <c r="T28" s="156" t="s">
        <v>106</v>
      </c>
      <c r="U28" s="156">
        <v>0</v>
      </c>
      <c r="V28" s="156">
        <f t="shared" si="13"/>
        <v>0</v>
      </c>
      <c r="W28" s="156"/>
      <c r="X28" s="156"/>
      <c r="Y28" s="148"/>
      <c r="Z28" s="148"/>
      <c r="AA28" s="148"/>
      <c r="AB28" s="148"/>
      <c r="AC28" s="148"/>
      <c r="AD28" s="148"/>
      <c r="AE28" s="148"/>
      <c r="AF28" s="148"/>
      <c r="AG28" s="148" t="s">
        <v>118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73">
        <v>17</v>
      </c>
      <c r="B29" s="174" t="s">
        <v>149</v>
      </c>
      <c r="C29" s="180" t="s">
        <v>150</v>
      </c>
      <c r="D29" s="175" t="s">
        <v>111</v>
      </c>
      <c r="E29" s="176">
        <v>7</v>
      </c>
      <c r="F29" s="177"/>
      <c r="G29" s="178">
        <f t="shared" si="7"/>
        <v>0</v>
      </c>
      <c r="H29" s="157"/>
      <c r="I29" s="156">
        <f t="shared" si="8"/>
        <v>0</v>
      </c>
      <c r="J29" s="157"/>
      <c r="K29" s="156">
        <f t="shared" si="9"/>
        <v>0</v>
      </c>
      <c r="L29" s="156">
        <v>0</v>
      </c>
      <c r="M29" s="156">
        <f t="shared" si="10"/>
        <v>0</v>
      </c>
      <c r="N29" s="155">
        <v>0</v>
      </c>
      <c r="O29" s="155">
        <f t="shared" si="11"/>
        <v>0</v>
      </c>
      <c r="P29" s="155">
        <v>0</v>
      </c>
      <c r="Q29" s="155">
        <f t="shared" si="12"/>
        <v>0</v>
      </c>
      <c r="R29" s="156"/>
      <c r="S29" s="156" t="s">
        <v>105</v>
      </c>
      <c r="T29" s="156" t="s">
        <v>106</v>
      </c>
      <c r="U29" s="156">
        <v>0</v>
      </c>
      <c r="V29" s="156">
        <f t="shared" si="13"/>
        <v>0</v>
      </c>
      <c r="W29" s="156"/>
      <c r="X29" s="156"/>
      <c r="Y29" s="148"/>
      <c r="Z29" s="148"/>
      <c r="AA29" s="148"/>
      <c r="AB29" s="148"/>
      <c r="AC29" s="148"/>
      <c r="AD29" s="148"/>
      <c r="AE29" s="148"/>
      <c r="AF29" s="148"/>
      <c r="AG29" s="148" t="s">
        <v>118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0.399999999999999" outlineLevel="1" x14ac:dyDescent="0.25">
      <c r="A30" s="173">
        <v>18</v>
      </c>
      <c r="B30" s="174" t="s">
        <v>151</v>
      </c>
      <c r="C30" s="180" t="s">
        <v>152</v>
      </c>
      <c r="D30" s="175" t="s">
        <v>111</v>
      </c>
      <c r="E30" s="176">
        <v>3</v>
      </c>
      <c r="F30" s="177"/>
      <c r="G30" s="178">
        <f t="shared" si="7"/>
        <v>0</v>
      </c>
      <c r="H30" s="157"/>
      <c r="I30" s="156">
        <f t="shared" si="8"/>
        <v>0</v>
      </c>
      <c r="J30" s="157"/>
      <c r="K30" s="156">
        <f t="shared" si="9"/>
        <v>0</v>
      </c>
      <c r="L30" s="156">
        <v>0</v>
      </c>
      <c r="M30" s="156">
        <f t="shared" si="10"/>
        <v>0</v>
      </c>
      <c r="N30" s="155">
        <v>0</v>
      </c>
      <c r="O30" s="155">
        <f t="shared" si="11"/>
        <v>0</v>
      </c>
      <c r="P30" s="155">
        <v>0</v>
      </c>
      <c r="Q30" s="155">
        <f t="shared" si="12"/>
        <v>0</v>
      </c>
      <c r="R30" s="156"/>
      <c r="S30" s="156" t="s">
        <v>105</v>
      </c>
      <c r="T30" s="156" t="s">
        <v>106</v>
      </c>
      <c r="U30" s="156">
        <v>0</v>
      </c>
      <c r="V30" s="156">
        <f t="shared" si="13"/>
        <v>0</v>
      </c>
      <c r="W30" s="156"/>
      <c r="X30" s="156"/>
      <c r="Y30" s="148"/>
      <c r="Z30" s="148"/>
      <c r="AA30" s="148"/>
      <c r="AB30" s="148"/>
      <c r="AC30" s="148"/>
      <c r="AD30" s="148"/>
      <c r="AE30" s="148"/>
      <c r="AF30" s="148"/>
      <c r="AG30" s="148" t="s">
        <v>118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73">
        <v>19</v>
      </c>
      <c r="B31" s="174" t="s">
        <v>153</v>
      </c>
      <c r="C31" s="180" t="s">
        <v>154</v>
      </c>
      <c r="D31" s="175" t="s">
        <v>111</v>
      </c>
      <c r="E31" s="176">
        <v>3</v>
      </c>
      <c r="F31" s="177"/>
      <c r="G31" s="178">
        <f t="shared" si="7"/>
        <v>0</v>
      </c>
      <c r="H31" s="157"/>
      <c r="I31" s="156">
        <f t="shared" si="8"/>
        <v>0</v>
      </c>
      <c r="J31" s="157"/>
      <c r="K31" s="156">
        <f t="shared" si="9"/>
        <v>0</v>
      </c>
      <c r="L31" s="156">
        <v>0</v>
      </c>
      <c r="M31" s="156">
        <f t="shared" si="10"/>
        <v>0</v>
      </c>
      <c r="N31" s="155">
        <v>0</v>
      </c>
      <c r="O31" s="155">
        <f t="shared" si="11"/>
        <v>0</v>
      </c>
      <c r="P31" s="155">
        <v>0</v>
      </c>
      <c r="Q31" s="155">
        <f t="shared" si="12"/>
        <v>0</v>
      </c>
      <c r="R31" s="156"/>
      <c r="S31" s="156" t="s">
        <v>105</v>
      </c>
      <c r="T31" s="156" t="s">
        <v>106</v>
      </c>
      <c r="U31" s="156">
        <v>0</v>
      </c>
      <c r="V31" s="156">
        <f t="shared" si="13"/>
        <v>0</v>
      </c>
      <c r="W31" s="156"/>
      <c r="X31" s="156"/>
      <c r="Y31" s="148"/>
      <c r="Z31" s="148"/>
      <c r="AA31" s="148"/>
      <c r="AB31" s="148"/>
      <c r="AC31" s="148"/>
      <c r="AD31" s="148"/>
      <c r="AE31" s="148"/>
      <c r="AF31" s="148"/>
      <c r="AG31" s="148" t="s">
        <v>118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73">
        <v>20</v>
      </c>
      <c r="B32" s="174" t="s">
        <v>155</v>
      </c>
      <c r="C32" s="180" t="s">
        <v>156</v>
      </c>
      <c r="D32" s="175" t="s">
        <v>111</v>
      </c>
      <c r="E32" s="176">
        <v>3</v>
      </c>
      <c r="F32" s="177"/>
      <c r="G32" s="178">
        <f t="shared" si="7"/>
        <v>0</v>
      </c>
      <c r="H32" s="157"/>
      <c r="I32" s="156">
        <f t="shared" si="8"/>
        <v>0</v>
      </c>
      <c r="J32" s="157"/>
      <c r="K32" s="156">
        <f t="shared" si="9"/>
        <v>0</v>
      </c>
      <c r="L32" s="156">
        <v>0</v>
      </c>
      <c r="M32" s="156">
        <f t="shared" si="10"/>
        <v>0</v>
      </c>
      <c r="N32" s="155">
        <v>0</v>
      </c>
      <c r="O32" s="155">
        <f t="shared" si="11"/>
        <v>0</v>
      </c>
      <c r="P32" s="155">
        <v>0</v>
      </c>
      <c r="Q32" s="155">
        <f t="shared" si="12"/>
        <v>0</v>
      </c>
      <c r="R32" s="156"/>
      <c r="S32" s="156" t="s">
        <v>105</v>
      </c>
      <c r="T32" s="156" t="s">
        <v>106</v>
      </c>
      <c r="U32" s="156">
        <v>0</v>
      </c>
      <c r="V32" s="156">
        <f t="shared" si="13"/>
        <v>0</v>
      </c>
      <c r="W32" s="156"/>
      <c r="X32" s="156"/>
      <c r="Y32" s="148"/>
      <c r="Z32" s="148"/>
      <c r="AA32" s="148"/>
      <c r="AB32" s="148"/>
      <c r="AC32" s="148"/>
      <c r="AD32" s="148"/>
      <c r="AE32" s="148"/>
      <c r="AF32" s="148"/>
      <c r="AG32" s="148" t="s">
        <v>118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73">
        <v>21</v>
      </c>
      <c r="B33" s="174" t="s">
        <v>157</v>
      </c>
      <c r="C33" s="180" t="s">
        <v>158</v>
      </c>
      <c r="D33" s="175" t="s">
        <v>111</v>
      </c>
      <c r="E33" s="176">
        <v>4</v>
      </c>
      <c r="F33" s="177"/>
      <c r="G33" s="178">
        <f t="shared" si="7"/>
        <v>0</v>
      </c>
      <c r="H33" s="157"/>
      <c r="I33" s="156">
        <f t="shared" si="8"/>
        <v>0</v>
      </c>
      <c r="J33" s="157"/>
      <c r="K33" s="156">
        <f t="shared" si="9"/>
        <v>0</v>
      </c>
      <c r="L33" s="156">
        <v>0</v>
      </c>
      <c r="M33" s="156">
        <f t="shared" si="10"/>
        <v>0</v>
      </c>
      <c r="N33" s="155">
        <v>0</v>
      </c>
      <c r="O33" s="155">
        <f t="shared" si="11"/>
        <v>0</v>
      </c>
      <c r="P33" s="155">
        <v>0</v>
      </c>
      <c r="Q33" s="155">
        <f t="shared" si="12"/>
        <v>0</v>
      </c>
      <c r="R33" s="156"/>
      <c r="S33" s="156" t="s">
        <v>105</v>
      </c>
      <c r="T33" s="156" t="s">
        <v>106</v>
      </c>
      <c r="U33" s="156">
        <v>0</v>
      </c>
      <c r="V33" s="156">
        <f t="shared" si="13"/>
        <v>0</v>
      </c>
      <c r="W33" s="156"/>
      <c r="X33" s="156" t="s">
        <v>112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118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5">
      <c r="A34" s="160" t="s">
        <v>100</v>
      </c>
      <c r="B34" s="161" t="s">
        <v>65</v>
      </c>
      <c r="C34" s="179" t="s">
        <v>68</v>
      </c>
      <c r="D34" s="162"/>
      <c r="E34" s="163"/>
      <c r="F34" s="164"/>
      <c r="G34" s="165">
        <f>SUMIF(AG35:AG42,"&lt;&gt;NOR",G35:G42)</f>
        <v>0</v>
      </c>
      <c r="H34" s="159"/>
      <c r="I34" s="159">
        <f>SUM(I35:I42)</f>
        <v>0</v>
      </c>
      <c r="J34" s="159"/>
      <c r="K34" s="159">
        <f>SUM(K35:K42)</f>
        <v>0</v>
      </c>
      <c r="L34" s="159"/>
      <c r="M34" s="159">
        <f>SUM(M35:M42)</f>
        <v>0</v>
      </c>
      <c r="N34" s="158"/>
      <c r="O34" s="158">
        <f>SUM(O35:O42)</f>
        <v>0</v>
      </c>
      <c r="P34" s="158"/>
      <c r="Q34" s="158">
        <f>SUM(Q35:Q42)</f>
        <v>0</v>
      </c>
      <c r="R34" s="159"/>
      <c r="S34" s="159"/>
      <c r="T34" s="159"/>
      <c r="U34" s="159"/>
      <c r="V34" s="159">
        <f>SUM(V35:V42)</f>
        <v>0</v>
      </c>
      <c r="W34" s="159"/>
      <c r="X34" s="159"/>
      <c r="AG34" t="s">
        <v>101</v>
      </c>
    </row>
    <row r="35" spans="1:60" outlineLevel="1" x14ac:dyDescent="0.25">
      <c r="A35" s="173">
        <v>22</v>
      </c>
      <c r="B35" s="174" t="s">
        <v>159</v>
      </c>
      <c r="C35" s="180" t="s">
        <v>160</v>
      </c>
      <c r="D35" s="175" t="s">
        <v>111</v>
      </c>
      <c r="E35" s="176">
        <v>3</v>
      </c>
      <c r="F35" s="177"/>
      <c r="G35" s="178">
        <f t="shared" ref="G35:G42" si="14">ROUND(E35*F35,2)</f>
        <v>0</v>
      </c>
      <c r="H35" s="157"/>
      <c r="I35" s="156">
        <f t="shared" ref="I35:I42" si="15">ROUND(E35*H35,2)</f>
        <v>0</v>
      </c>
      <c r="J35" s="157"/>
      <c r="K35" s="156">
        <f t="shared" ref="K35:K42" si="16">ROUND(E35*J35,2)</f>
        <v>0</v>
      </c>
      <c r="L35" s="156">
        <v>0</v>
      </c>
      <c r="M35" s="156">
        <f t="shared" ref="M35:M42" si="17">G35*(1+L35/100)</f>
        <v>0</v>
      </c>
      <c r="N35" s="155">
        <v>0</v>
      </c>
      <c r="O35" s="155">
        <f t="shared" ref="O35:O42" si="18">ROUND(E35*N35,2)</f>
        <v>0</v>
      </c>
      <c r="P35" s="155">
        <v>0</v>
      </c>
      <c r="Q35" s="155">
        <f t="shared" ref="Q35:Q42" si="19">ROUND(E35*P35,2)</f>
        <v>0</v>
      </c>
      <c r="R35" s="156"/>
      <c r="S35" s="156" t="s">
        <v>105</v>
      </c>
      <c r="T35" s="156" t="s">
        <v>106</v>
      </c>
      <c r="U35" s="156">
        <v>0</v>
      </c>
      <c r="V35" s="156">
        <f t="shared" ref="V35:V42" si="20">ROUND(E35*U35,2)</f>
        <v>0</v>
      </c>
      <c r="W35" s="156"/>
      <c r="X35" s="156"/>
      <c r="Y35" s="148"/>
      <c r="Z35" s="148"/>
      <c r="AA35" s="148"/>
      <c r="AB35" s="148"/>
      <c r="AC35" s="148"/>
      <c r="AD35" s="148"/>
      <c r="AE35" s="148"/>
      <c r="AF35" s="148"/>
      <c r="AG35" s="148" t="s">
        <v>118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73">
        <v>23</v>
      </c>
      <c r="B36" s="174" t="s">
        <v>161</v>
      </c>
      <c r="C36" s="180" t="s">
        <v>162</v>
      </c>
      <c r="D36" s="175" t="s">
        <v>111</v>
      </c>
      <c r="E36" s="176">
        <v>3</v>
      </c>
      <c r="F36" s="177"/>
      <c r="G36" s="178">
        <f t="shared" si="14"/>
        <v>0</v>
      </c>
      <c r="H36" s="157"/>
      <c r="I36" s="156">
        <f t="shared" si="15"/>
        <v>0</v>
      </c>
      <c r="J36" s="157"/>
      <c r="K36" s="156">
        <f t="shared" si="16"/>
        <v>0</v>
      </c>
      <c r="L36" s="156">
        <v>0</v>
      </c>
      <c r="M36" s="156">
        <f t="shared" si="17"/>
        <v>0</v>
      </c>
      <c r="N36" s="155">
        <v>0</v>
      </c>
      <c r="O36" s="155">
        <f t="shared" si="18"/>
        <v>0</v>
      </c>
      <c r="P36" s="155">
        <v>0</v>
      </c>
      <c r="Q36" s="155">
        <f t="shared" si="19"/>
        <v>0</v>
      </c>
      <c r="R36" s="156"/>
      <c r="S36" s="156" t="s">
        <v>105</v>
      </c>
      <c r="T36" s="156" t="s">
        <v>106</v>
      </c>
      <c r="U36" s="156">
        <v>0</v>
      </c>
      <c r="V36" s="156">
        <f t="shared" si="20"/>
        <v>0</v>
      </c>
      <c r="W36" s="156"/>
      <c r="X36" s="156"/>
      <c r="Y36" s="148"/>
      <c r="Z36" s="148"/>
      <c r="AA36" s="148"/>
      <c r="AB36" s="148"/>
      <c r="AC36" s="148"/>
      <c r="AD36" s="148"/>
      <c r="AE36" s="148"/>
      <c r="AF36" s="148"/>
      <c r="AG36" s="148" t="s">
        <v>118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73">
        <v>24</v>
      </c>
      <c r="B37" s="174" t="s">
        <v>163</v>
      </c>
      <c r="C37" s="180" t="s">
        <v>164</v>
      </c>
      <c r="D37" s="175" t="s">
        <v>111</v>
      </c>
      <c r="E37" s="176">
        <v>2</v>
      </c>
      <c r="F37" s="177"/>
      <c r="G37" s="178">
        <f t="shared" si="14"/>
        <v>0</v>
      </c>
      <c r="H37" s="157"/>
      <c r="I37" s="156">
        <f t="shared" si="15"/>
        <v>0</v>
      </c>
      <c r="J37" s="157"/>
      <c r="K37" s="156">
        <f t="shared" si="16"/>
        <v>0</v>
      </c>
      <c r="L37" s="156">
        <v>0</v>
      </c>
      <c r="M37" s="156">
        <f t="shared" si="17"/>
        <v>0</v>
      </c>
      <c r="N37" s="155">
        <v>0</v>
      </c>
      <c r="O37" s="155">
        <f t="shared" si="18"/>
        <v>0</v>
      </c>
      <c r="P37" s="155">
        <v>0</v>
      </c>
      <c r="Q37" s="155">
        <f t="shared" si="19"/>
        <v>0</v>
      </c>
      <c r="R37" s="156"/>
      <c r="S37" s="156" t="s">
        <v>105</v>
      </c>
      <c r="T37" s="156" t="s">
        <v>106</v>
      </c>
      <c r="U37" s="156">
        <v>0</v>
      </c>
      <c r="V37" s="156">
        <f t="shared" si="20"/>
        <v>0</v>
      </c>
      <c r="W37" s="156"/>
      <c r="X37" s="156"/>
      <c r="Y37" s="148"/>
      <c r="Z37" s="148"/>
      <c r="AA37" s="148"/>
      <c r="AB37" s="148"/>
      <c r="AC37" s="148"/>
      <c r="AD37" s="148"/>
      <c r="AE37" s="148"/>
      <c r="AF37" s="148"/>
      <c r="AG37" s="148" t="s">
        <v>118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73">
        <v>25</v>
      </c>
      <c r="B38" s="174" t="s">
        <v>165</v>
      </c>
      <c r="C38" s="180" t="s">
        <v>166</v>
      </c>
      <c r="D38" s="175" t="s">
        <v>111</v>
      </c>
      <c r="E38" s="176">
        <v>3</v>
      </c>
      <c r="F38" s="177"/>
      <c r="G38" s="178">
        <f t="shared" si="14"/>
        <v>0</v>
      </c>
      <c r="H38" s="157"/>
      <c r="I38" s="156">
        <f t="shared" si="15"/>
        <v>0</v>
      </c>
      <c r="J38" s="157"/>
      <c r="K38" s="156">
        <f t="shared" si="16"/>
        <v>0</v>
      </c>
      <c r="L38" s="156">
        <v>0</v>
      </c>
      <c r="M38" s="156">
        <f t="shared" si="17"/>
        <v>0</v>
      </c>
      <c r="N38" s="155">
        <v>0</v>
      </c>
      <c r="O38" s="155">
        <f t="shared" si="18"/>
        <v>0</v>
      </c>
      <c r="P38" s="155">
        <v>0</v>
      </c>
      <c r="Q38" s="155">
        <f t="shared" si="19"/>
        <v>0</v>
      </c>
      <c r="R38" s="156"/>
      <c r="S38" s="156" t="s">
        <v>105</v>
      </c>
      <c r="T38" s="156" t="s">
        <v>106</v>
      </c>
      <c r="U38" s="156">
        <v>0</v>
      </c>
      <c r="V38" s="156">
        <f t="shared" si="20"/>
        <v>0</v>
      </c>
      <c r="W38" s="156"/>
      <c r="X38" s="156"/>
      <c r="Y38" s="148"/>
      <c r="Z38" s="148"/>
      <c r="AA38" s="148"/>
      <c r="AB38" s="148"/>
      <c r="AC38" s="148"/>
      <c r="AD38" s="148"/>
      <c r="AE38" s="148"/>
      <c r="AF38" s="148"/>
      <c r="AG38" s="148" t="s">
        <v>118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73">
        <v>26</v>
      </c>
      <c r="B39" s="174" t="s">
        <v>167</v>
      </c>
      <c r="C39" s="180" t="s">
        <v>168</v>
      </c>
      <c r="D39" s="175" t="s">
        <v>111</v>
      </c>
      <c r="E39" s="176">
        <v>19</v>
      </c>
      <c r="F39" s="177"/>
      <c r="G39" s="178">
        <f t="shared" si="14"/>
        <v>0</v>
      </c>
      <c r="H39" s="157"/>
      <c r="I39" s="156">
        <f t="shared" si="15"/>
        <v>0</v>
      </c>
      <c r="J39" s="157"/>
      <c r="K39" s="156">
        <f t="shared" si="16"/>
        <v>0</v>
      </c>
      <c r="L39" s="156">
        <v>0</v>
      </c>
      <c r="M39" s="156">
        <f t="shared" si="17"/>
        <v>0</v>
      </c>
      <c r="N39" s="155">
        <v>0</v>
      </c>
      <c r="O39" s="155">
        <f t="shared" si="18"/>
        <v>0</v>
      </c>
      <c r="P39" s="155">
        <v>0</v>
      </c>
      <c r="Q39" s="155">
        <f t="shared" si="19"/>
        <v>0</v>
      </c>
      <c r="R39" s="156"/>
      <c r="S39" s="156" t="s">
        <v>105</v>
      </c>
      <c r="T39" s="156" t="s">
        <v>106</v>
      </c>
      <c r="U39" s="156">
        <v>0</v>
      </c>
      <c r="V39" s="156">
        <f t="shared" si="20"/>
        <v>0</v>
      </c>
      <c r="W39" s="156"/>
      <c r="X39" s="156" t="s">
        <v>112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118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73">
        <v>27</v>
      </c>
      <c r="B40" s="174" t="s">
        <v>169</v>
      </c>
      <c r="C40" s="180" t="s">
        <v>170</v>
      </c>
      <c r="D40" s="175" t="s">
        <v>111</v>
      </c>
      <c r="E40" s="176">
        <v>15</v>
      </c>
      <c r="F40" s="177"/>
      <c r="G40" s="178">
        <f t="shared" si="14"/>
        <v>0</v>
      </c>
      <c r="H40" s="157"/>
      <c r="I40" s="156">
        <f t="shared" si="15"/>
        <v>0</v>
      </c>
      <c r="J40" s="157"/>
      <c r="K40" s="156">
        <f t="shared" si="16"/>
        <v>0</v>
      </c>
      <c r="L40" s="156">
        <v>0</v>
      </c>
      <c r="M40" s="156">
        <f t="shared" si="17"/>
        <v>0</v>
      </c>
      <c r="N40" s="155">
        <v>0</v>
      </c>
      <c r="O40" s="155">
        <f t="shared" si="18"/>
        <v>0</v>
      </c>
      <c r="P40" s="155">
        <v>0</v>
      </c>
      <c r="Q40" s="155">
        <f t="shared" si="19"/>
        <v>0</v>
      </c>
      <c r="R40" s="156"/>
      <c r="S40" s="156" t="s">
        <v>105</v>
      </c>
      <c r="T40" s="156" t="s">
        <v>106</v>
      </c>
      <c r="U40" s="156">
        <v>0</v>
      </c>
      <c r="V40" s="156">
        <f t="shared" si="20"/>
        <v>0</v>
      </c>
      <c r="W40" s="156"/>
      <c r="X40" s="156"/>
      <c r="Y40" s="148"/>
      <c r="Z40" s="148"/>
      <c r="AA40" s="148"/>
      <c r="AB40" s="148"/>
      <c r="AC40" s="148"/>
      <c r="AD40" s="148"/>
      <c r="AE40" s="148"/>
      <c r="AF40" s="148"/>
      <c r="AG40" s="148" t="s">
        <v>118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73">
        <v>28</v>
      </c>
      <c r="B41" s="174" t="s">
        <v>171</v>
      </c>
      <c r="C41" s="180" t="s">
        <v>172</v>
      </c>
      <c r="D41" s="175" t="s">
        <v>111</v>
      </c>
      <c r="E41" s="176">
        <v>10</v>
      </c>
      <c r="F41" s="177"/>
      <c r="G41" s="178">
        <f t="shared" si="14"/>
        <v>0</v>
      </c>
      <c r="H41" s="157"/>
      <c r="I41" s="156">
        <f t="shared" si="15"/>
        <v>0</v>
      </c>
      <c r="J41" s="157"/>
      <c r="K41" s="156">
        <f t="shared" si="16"/>
        <v>0</v>
      </c>
      <c r="L41" s="156">
        <v>0</v>
      </c>
      <c r="M41" s="156">
        <f t="shared" si="17"/>
        <v>0</v>
      </c>
      <c r="N41" s="155">
        <v>0</v>
      </c>
      <c r="O41" s="155">
        <f t="shared" si="18"/>
        <v>0</v>
      </c>
      <c r="P41" s="155">
        <v>0</v>
      </c>
      <c r="Q41" s="155">
        <f t="shared" si="19"/>
        <v>0</v>
      </c>
      <c r="R41" s="156"/>
      <c r="S41" s="156" t="s">
        <v>105</v>
      </c>
      <c r="T41" s="156" t="s">
        <v>106</v>
      </c>
      <c r="U41" s="156">
        <v>0</v>
      </c>
      <c r="V41" s="156">
        <f t="shared" si="20"/>
        <v>0</v>
      </c>
      <c r="W41" s="156"/>
      <c r="X41" s="156" t="s">
        <v>122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123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73">
        <v>29</v>
      </c>
      <c r="B42" s="174" t="s">
        <v>173</v>
      </c>
      <c r="C42" s="180" t="s">
        <v>174</v>
      </c>
      <c r="D42" s="175" t="s">
        <v>111</v>
      </c>
      <c r="E42" s="176">
        <v>3</v>
      </c>
      <c r="F42" s="177"/>
      <c r="G42" s="178">
        <f t="shared" si="14"/>
        <v>0</v>
      </c>
      <c r="H42" s="157"/>
      <c r="I42" s="156">
        <f t="shared" si="15"/>
        <v>0</v>
      </c>
      <c r="J42" s="157"/>
      <c r="K42" s="156">
        <f t="shared" si="16"/>
        <v>0</v>
      </c>
      <c r="L42" s="156">
        <v>0</v>
      </c>
      <c r="M42" s="156">
        <f t="shared" si="17"/>
        <v>0</v>
      </c>
      <c r="N42" s="155">
        <v>0</v>
      </c>
      <c r="O42" s="155">
        <f t="shared" si="18"/>
        <v>0</v>
      </c>
      <c r="P42" s="155">
        <v>0</v>
      </c>
      <c r="Q42" s="155">
        <f t="shared" si="19"/>
        <v>0</v>
      </c>
      <c r="R42" s="156"/>
      <c r="S42" s="156" t="s">
        <v>105</v>
      </c>
      <c r="T42" s="156" t="s">
        <v>106</v>
      </c>
      <c r="U42" s="156">
        <v>0</v>
      </c>
      <c r="V42" s="156">
        <f t="shared" si="20"/>
        <v>0</v>
      </c>
      <c r="W42" s="156"/>
      <c r="X42" s="156"/>
      <c r="Y42" s="148"/>
      <c r="Z42" s="148"/>
      <c r="AA42" s="148"/>
      <c r="AB42" s="148"/>
      <c r="AC42" s="148"/>
      <c r="AD42" s="148"/>
      <c r="AE42" s="148"/>
      <c r="AF42" s="148"/>
      <c r="AG42" s="148" t="s">
        <v>118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x14ac:dyDescent="0.25">
      <c r="A43" s="160" t="s">
        <v>100</v>
      </c>
      <c r="B43" s="161" t="s">
        <v>65</v>
      </c>
      <c r="C43" s="179" t="s">
        <v>67</v>
      </c>
      <c r="D43" s="162"/>
      <c r="E43" s="163"/>
      <c r="F43" s="164"/>
      <c r="G43" s="165">
        <f>SUMIF(AG44:AG50,"&lt;&gt;NOR",G44:G50)</f>
        <v>0</v>
      </c>
      <c r="H43" s="159"/>
      <c r="I43" s="159">
        <f>SUM(I44:I50)</f>
        <v>0</v>
      </c>
      <c r="J43" s="159"/>
      <c r="K43" s="159">
        <f>SUM(K44:K50)</f>
        <v>0</v>
      </c>
      <c r="L43" s="159"/>
      <c r="M43" s="159">
        <f>SUM(M44:M50)</f>
        <v>0</v>
      </c>
      <c r="N43" s="158"/>
      <c r="O43" s="158">
        <f>SUM(O44:O50)</f>
        <v>0</v>
      </c>
      <c r="P43" s="158"/>
      <c r="Q43" s="158">
        <f>SUM(Q44:Q50)</f>
        <v>0</v>
      </c>
      <c r="R43" s="159"/>
      <c r="S43" s="159"/>
      <c r="T43" s="159"/>
      <c r="U43" s="159"/>
      <c r="V43" s="159">
        <f>SUM(V44:V50)</f>
        <v>0</v>
      </c>
      <c r="W43" s="159"/>
      <c r="X43" s="159"/>
      <c r="AG43" t="s">
        <v>101</v>
      </c>
    </row>
    <row r="44" spans="1:60" outlineLevel="1" x14ac:dyDescent="0.25">
      <c r="A44" s="173">
        <v>30</v>
      </c>
      <c r="B44" s="174" t="s">
        <v>175</v>
      </c>
      <c r="C44" s="180" t="s">
        <v>176</v>
      </c>
      <c r="D44" s="175" t="s">
        <v>131</v>
      </c>
      <c r="E44" s="176">
        <v>1</v>
      </c>
      <c r="F44" s="177"/>
      <c r="G44" s="178">
        <f t="shared" ref="G44:G50" si="21">ROUND(E44*F44,2)</f>
        <v>0</v>
      </c>
      <c r="H44" s="157"/>
      <c r="I44" s="156">
        <f t="shared" ref="I44:I50" si="22">ROUND(E44*H44,2)</f>
        <v>0</v>
      </c>
      <c r="J44" s="157"/>
      <c r="K44" s="156">
        <f t="shared" ref="K44:K50" si="23">ROUND(E44*J44,2)</f>
        <v>0</v>
      </c>
      <c r="L44" s="156">
        <v>0</v>
      </c>
      <c r="M44" s="156">
        <f t="shared" ref="M44:M50" si="24">G44*(1+L44/100)</f>
        <v>0</v>
      </c>
      <c r="N44" s="155">
        <v>0</v>
      </c>
      <c r="O44" s="155">
        <f t="shared" ref="O44:O50" si="25">ROUND(E44*N44,2)</f>
        <v>0</v>
      </c>
      <c r="P44" s="155">
        <v>0</v>
      </c>
      <c r="Q44" s="155">
        <f t="shared" ref="Q44:Q50" si="26">ROUND(E44*P44,2)</f>
        <v>0</v>
      </c>
      <c r="R44" s="156"/>
      <c r="S44" s="156" t="s">
        <v>105</v>
      </c>
      <c r="T44" s="156" t="s">
        <v>106</v>
      </c>
      <c r="U44" s="156">
        <v>0</v>
      </c>
      <c r="V44" s="156">
        <f t="shared" ref="V44:V50" si="27">ROUND(E44*U44,2)</f>
        <v>0</v>
      </c>
      <c r="W44" s="156"/>
      <c r="X44" s="156" t="s">
        <v>122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132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73">
        <v>31</v>
      </c>
      <c r="B45" s="174" t="s">
        <v>177</v>
      </c>
      <c r="C45" s="180" t="s">
        <v>178</v>
      </c>
      <c r="D45" s="175" t="s">
        <v>131</v>
      </c>
      <c r="E45" s="176">
        <v>3</v>
      </c>
      <c r="F45" s="177"/>
      <c r="G45" s="178">
        <f t="shared" si="21"/>
        <v>0</v>
      </c>
      <c r="H45" s="157"/>
      <c r="I45" s="156">
        <f t="shared" si="22"/>
        <v>0</v>
      </c>
      <c r="J45" s="157"/>
      <c r="K45" s="156">
        <f t="shared" si="23"/>
        <v>0</v>
      </c>
      <c r="L45" s="156">
        <v>0</v>
      </c>
      <c r="M45" s="156">
        <f t="shared" si="24"/>
        <v>0</v>
      </c>
      <c r="N45" s="155">
        <v>0</v>
      </c>
      <c r="O45" s="155">
        <f t="shared" si="25"/>
        <v>0</v>
      </c>
      <c r="P45" s="155">
        <v>0</v>
      </c>
      <c r="Q45" s="155">
        <f t="shared" si="26"/>
        <v>0</v>
      </c>
      <c r="R45" s="156"/>
      <c r="S45" s="156" t="s">
        <v>105</v>
      </c>
      <c r="T45" s="156" t="s">
        <v>106</v>
      </c>
      <c r="U45" s="156">
        <v>0</v>
      </c>
      <c r="V45" s="156">
        <f t="shared" si="27"/>
        <v>0</v>
      </c>
      <c r="W45" s="156"/>
      <c r="X45" s="156"/>
      <c r="Y45" s="148"/>
      <c r="Z45" s="148"/>
      <c r="AA45" s="148"/>
      <c r="AB45" s="148"/>
      <c r="AC45" s="148"/>
      <c r="AD45" s="148"/>
      <c r="AE45" s="148"/>
      <c r="AF45" s="148"/>
      <c r="AG45" s="148" t="s">
        <v>132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5">
      <c r="A46" s="173">
        <v>32</v>
      </c>
      <c r="B46" s="174" t="s">
        <v>179</v>
      </c>
      <c r="C46" s="180" t="s">
        <v>180</v>
      </c>
      <c r="D46" s="175" t="s">
        <v>131</v>
      </c>
      <c r="E46" s="176">
        <v>2</v>
      </c>
      <c r="F46" s="177"/>
      <c r="G46" s="178">
        <f t="shared" si="21"/>
        <v>0</v>
      </c>
      <c r="H46" s="157"/>
      <c r="I46" s="156">
        <f t="shared" si="22"/>
        <v>0</v>
      </c>
      <c r="J46" s="157"/>
      <c r="K46" s="156">
        <f t="shared" si="23"/>
        <v>0</v>
      </c>
      <c r="L46" s="156">
        <v>0</v>
      </c>
      <c r="M46" s="156">
        <f t="shared" si="24"/>
        <v>0</v>
      </c>
      <c r="N46" s="155">
        <v>0</v>
      </c>
      <c r="O46" s="155">
        <f t="shared" si="25"/>
        <v>0</v>
      </c>
      <c r="P46" s="155">
        <v>0</v>
      </c>
      <c r="Q46" s="155">
        <f t="shared" si="26"/>
        <v>0</v>
      </c>
      <c r="R46" s="156"/>
      <c r="S46" s="156" t="s">
        <v>105</v>
      </c>
      <c r="T46" s="156" t="s">
        <v>106</v>
      </c>
      <c r="U46" s="156">
        <v>0</v>
      </c>
      <c r="V46" s="156">
        <f t="shared" si="27"/>
        <v>0</v>
      </c>
      <c r="W46" s="156"/>
      <c r="X46" s="156"/>
      <c r="Y46" s="148"/>
      <c r="Z46" s="148"/>
      <c r="AA46" s="148"/>
      <c r="AB46" s="148"/>
      <c r="AC46" s="148"/>
      <c r="AD46" s="148"/>
      <c r="AE46" s="148"/>
      <c r="AF46" s="148"/>
      <c r="AG46" s="148" t="s">
        <v>132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73">
        <v>33</v>
      </c>
      <c r="B47" s="174" t="s">
        <v>181</v>
      </c>
      <c r="C47" s="180" t="s">
        <v>182</v>
      </c>
      <c r="D47" s="175" t="s">
        <v>126</v>
      </c>
      <c r="E47" s="176">
        <v>48</v>
      </c>
      <c r="F47" s="177"/>
      <c r="G47" s="178">
        <f t="shared" si="21"/>
        <v>0</v>
      </c>
      <c r="H47" s="157"/>
      <c r="I47" s="156">
        <f t="shared" si="22"/>
        <v>0</v>
      </c>
      <c r="J47" s="157"/>
      <c r="K47" s="156">
        <f t="shared" si="23"/>
        <v>0</v>
      </c>
      <c r="L47" s="156">
        <v>0</v>
      </c>
      <c r="M47" s="156">
        <f t="shared" si="24"/>
        <v>0</v>
      </c>
      <c r="N47" s="155">
        <v>0</v>
      </c>
      <c r="O47" s="155">
        <f t="shared" si="25"/>
        <v>0</v>
      </c>
      <c r="P47" s="155">
        <v>0</v>
      </c>
      <c r="Q47" s="155">
        <f t="shared" si="26"/>
        <v>0</v>
      </c>
      <c r="R47" s="156"/>
      <c r="S47" s="156" t="s">
        <v>105</v>
      </c>
      <c r="T47" s="156" t="s">
        <v>106</v>
      </c>
      <c r="U47" s="156">
        <v>0</v>
      </c>
      <c r="V47" s="156">
        <f t="shared" si="27"/>
        <v>0</v>
      </c>
      <c r="W47" s="156"/>
      <c r="X47" s="156" t="s">
        <v>122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132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0.399999999999999" outlineLevel="1" x14ac:dyDescent="0.25">
      <c r="A48" s="173">
        <v>34</v>
      </c>
      <c r="B48" s="174" t="s">
        <v>183</v>
      </c>
      <c r="C48" s="180" t="s">
        <v>184</v>
      </c>
      <c r="D48" s="175" t="s">
        <v>111</v>
      </c>
      <c r="E48" s="176">
        <v>5</v>
      </c>
      <c r="F48" s="177"/>
      <c r="G48" s="178">
        <f t="shared" si="21"/>
        <v>0</v>
      </c>
      <c r="H48" s="157"/>
      <c r="I48" s="156">
        <f t="shared" si="22"/>
        <v>0</v>
      </c>
      <c r="J48" s="157"/>
      <c r="K48" s="156">
        <f t="shared" si="23"/>
        <v>0</v>
      </c>
      <c r="L48" s="156">
        <v>0</v>
      </c>
      <c r="M48" s="156">
        <f t="shared" si="24"/>
        <v>0</v>
      </c>
      <c r="N48" s="155">
        <v>0</v>
      </c>
      <c r="O48" s="155">
        <f t="shared" si="25"/>
        <v>0</v>
      </c>
      <c r="P48" s="155">
        <v>0</v>
      </c>
      <c r="Q48" s="155">
        <f t="shared" si="26"/>
        <v>0</v>
      </c>
      <c r="R48" s="156"/>
      <c r="S48" s="156" t="s">
        <v>105</v>
      </c>
      <c r="T48" s="156" t="s">
        <v>106</v>
      </c>
      <c r="U48" s="156">
        <v>0</v>
      </c>
      <c r="V48" s="156">
        <f t="shared" si="27"/>
        <v>0</v>
      </c>
      <c r="W48" s="156"/>
      <c r="X48" s="156"/>
      <c r="Y48" s="148"/>
      <c r="Z48" s="148"/>
      <c r="AA48" s="148"/>
      <c r="AB48" s="148"/>
      <c r="AC48" s="148"/>
      <c r="AD48" s="148"/>
      <c r="AE48" s="148"/>
      <c r="AF48" s="148"/>
      <c r="AG48" s="148" t="s">
        <v>118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73">
        <v>35</v>
      </c>
      <c r="B49" s="174" t="s">
        <v>185</v>
      </c>
      <c r="C49" s="180" t="s">
        <v>186</v>
      </c>
      <c r="D49" s="175" t="s">
        <v>111</v>
      </c>
      <c r="E49" s="176">
        <v>2</v>
      </c>
      <c r="F49" s="177"/>
      <c r="G49" s="178">
        <f t="shared" si="21"/>
        <v>0</v>
      </c>
      <c r="H49" s="157"/>
      <c r="I49" s="156">
        <f t="shared" si="22"/>
        <v>0</v>
      </c>
      <c r="J49" s="157"/>
      <c r="K49" s="156">
        <f t="shared" si="23"/>
        <v>0</v>
      </c>
      <c r="L49" s="156">
        <v>0</v>
      </c>
      <c r="M49" s="156">
        <f t="shared" si="24"/>
        <v>0</v>
      </c>
      <c r="N49" s="155">
        <v>0</v>
      </c>
      <c r="O49" s="155">
        <f t="shared" si="25"/>
        <v>0</v>
      </c>
      <c r="P49" s="155">
        <v>0</v>
      </c>
      <c r="Q49" s="155">
        <f t="shared" si="26"/>
        <v>0</v>
      </c>
      <c r="R49" s="156"/>
      <c r="S49" s="156" t="s">
        <v>105</v>
      </c>
      <c r="T49" s="156" t="s">
        <v>106</v>
      </c>
      <c r="U49" s="156">
        <v>0</v>
      </c>
      <c r="V49" s="156">
        <f t="shared" si="27"/>
        <v>0</v>
      </c>
      <c r="W49" s="156"/>
      <c r="X49" s="156"/>
      <c r="Y49" s="148"/>
      <c r="Z49" s="148"/>
      <c r="AA49" s="148"/>
      <c r="AB49" s="148"/>
      <c r="AC49" s="148"/>
      <c r="AD49" s="148"/>
      <c r="AE49" s="148"/>
      <c r="AF49" s="148"/>
      <c r="AG49" s="148" t="s">
        <v>118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5">
      <c r="A50" s="173">
        <v>36</v>
      </c>
      <c r="B50" s="174" t="s">
        <v>187</v>
      </c>
      <c r="C50" s="180" t="s">
        <v>188</v>
      </c>
      <c r="D50" s="175" t="s">
        <v>111</v>
      </c>
      <c r="E50" s="176">
        <v>2</v>
      </c>
      <c r="F50" s="177"/>
      <c r="G50" s="178">
        <f t="shared" si="21"/>
        <v>0</v>
      </c>
      <c r="H50" s="157"/>
      <c r="I50" s="156">
        <f t="shared" si="22"/>
        <v>0</v>
      </c>
      <c r="J50" s="157"/>
      <c r="K50" s="156">
        <f t="shared" si="23"/>
        <v>0</v>
      </c>
      <c r="L50" s="156">
        <v>0</v>
      </c>
      <c r="M50" s="156">
        <f t="shared" si="24"/>
        <v>0</v>
      </c>
      <c r="N50" s="155">
        <v>0</v>
      </c>
      <c r="O50" s="155">
        <f t="shared" si="25"/>
        <v>0</v>
      </c>
      <c r="P50" s="155">
        <v>0</v>
      </c>
      <c r="Q50" s="155">
        <f t="shared" si="26"/>
        <v>0</v>
      </c>
      <c r="R50" s="156"/>
      <c r="S50" s="156" t="s">
        <v>105</v>
      </c>
      <c r="T50" s="156" t="s">
        <v>106</v>
      </c>
      <c r="U50" s="156">
        <v>0</v>
      </c>
      <c r="V50" s="156">
        <f t="shared" si="27"/>
        <v>0</v>
      </c>
      <c r="W50" s="156"/>
      <c r="X50" s="156" t="s">
        <v>112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118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x14ac:dyDescent="0.25">
      <c r="A51" s="160" t="s">
        <v>100</v>
      </c>
      <c r="B51" s="161" t="s">
        <v>65</v>
      </c>
      <c r="C51" s="179" t="s">
        <v>72</v>
      </c>
      <c r="D51" s="162"/>
      <c r="E51" s="163"/>
      <c r="F51" s="164"/>
      <c r="G51" s="165">
        <f>SUMIF(AG52:AG58,"&lt;&gt;NOR",G52:G58)</f>
        <v>0</v>
      </c>
      <c r="H51" s="159"/>
      <c r="I51" s="159">
        <f>SUM(I52:I58)</f>
        <v>0</v>
      </c>
      <c r="J51" s="159"/>
      <c r="K51" s="159">
        <f>SUM(K52:K58)</f>
        <v>0</v>
      </c>
      <c r="L51" s="159"/>
      <c r="M51" s="159">
        <f>SUM(M52:M58)</f>
        <v>0</v>
      </c>
      <c r="N51" s="158"/>
      <c r="O51" s="158">
        <f>SUM(O52:O58)</f>
        <v>0</v>
      </c>
      <c r="P51" s="158"/>
      <c r="Q51" s="158">
        <f>SUM(Q52:Q58)</f>
        <v>0</v>
      </c>
      <c r="R51" s="159"/>
      <c r="S51" s="159"/>
      <c r="T51" s="159"/>
      <c r="U51" s="159"/>
      <c r="V51" s="159">
        <f>SUM(V52:V58)</f>
        <v>0</v>
      </c>
      <c r="W51" s="159"/>
      <c r="X51" s="159"/>
      <c r="AG51" t="s">
        <v>101</v>
      </c>
    </row>
    <row r="52" spans="1:60" outlineLevel="1" x14ac:dyDescent="0.25">
      <c r="A52" s="173">
        <v>37</v>
      </c>
      <c r="B52" s="174" t="s">
        <v>189</v>
      </c>
      <c r="C52" s="180" t="s">
        <v>190</v>
      </c>
      <c r="D52" s="175" t="s">
        <v>111</v>
      </c>
      <c r="E52" s="176">
        <v>1</v>
      </c>
      <c r="F52" s="177"/>
      <c r="G52" s="178">
        <f t="shared" ref="G52:G58" si="28">ROUND(E52*F52,2)</f>
        <v>0</v>
      </c>
      <c r="H52" s="157"/>
      <c r="I52" s="156">
        <f t="shared" ref="I52:I58" si="29">ROUND(E52*H52,2)</f>
        <v>0</v>
      </c>
      <c r="J52" s="157"/>
      <c r="K52" s="156">
        <f t="shared" ref="K52:K58" si="30">ROUND(E52*J52,2)</f>
        <v>0</v>
      </c>
      <c r="L52" s="156">
        <v>0</v>
      </c>
      <c r="M52" s="156">
        <f t="shared" ref="M52:M58" si="31">G52*(1+L52/100)</f>
        <v>0</v>
      </c>
      <c r="N52" s="155">
        <v>0</v>
      </c>
      <c r="O52" s="155">
        <f t="shared" ref="O52:O58" si="32">ROUND(E52*N52,2)</f>
        <v>0</v>
      </c>
      <c r="P52" s="155">
        <v>0</v>
      </c>
      <c r="Q52" s="155">
        <f t="shared" ref="Q52:Q58" si="33">ROUND(E52*P52,2)</f>
        <v>0</v>
      </c>
      <c r="R52" s="156"/>
      <c r="S52" s="156" t="s">
        <v>105</v>
      </c>
      <c r="T52" s="156" t="s">
        <v>106</v>
      </c>
      <c r="U52" s="156">
        <v>0</v>
      </c>
      <c r="V52" s="156">
        <f t="shared" ref="V52:V58" si="34">ROUND(E52*U52,2)</f>
        <v>0</v>
      </c>
      <c r="W52" s="156"/>
      <c r="X52" s="156"/>
      <c r="Y52" s="148"/>
      <c r="Z52" s="148"/>
      <c r="AA52" s="148"/>
      <c r="AB52" s="148"/>
      <c r="AC52" s="148"/>
      <c r="AD52" s="148"/>
      <c r="AE52" s="148"/>
      <c r="AF52" s="148"/>
      <c r="AG52" s="148" t="s">
        <v>118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0.399999999999999" outlineLevel="1" x14ac:dyDescent="0.25">
      <c r="A53" s="173">
        <v>38</v>
      </c>
      <c r="B53" s="174" t="s">
        <v>191</v>
      </c>
      <c r="C53" s="180" t="s">
        <v>192</v>
      </c>
      <c r="D53" s="175" t="s">
        <v>111</v>
      </c>
      <c r="E53" s="176">
        <v>2</v>
      </c>
      <c r="F53" s="177"/>
      <c r="G53" s="178">
        <f t="shared" si="28"/>
        <v>0</v>
      </c>
      <c r="H53" s="157"/>
      <c r="I53" s="156">
        <f t="shared" si="29"/>
        <v>0</v>
      </c>
      <c r="J53" s="157"/>
      <c r="K53" s="156">
        <f t="shared" si="30"/>
        <v>0</v>
      </c>
      <c r="L53" s="156">
        <v>0</v>
      </c>
      <c r="M53" s="156">
        <f t="shared" si="31"/>
        <v>0</v>
      </c>
      <c r="N53" s="155">
        <v>0</v>
      </c>
      <c r="O53" s="155">
        <f t="shared" si="32"/>
        <v>0</v>
      </c>
      <c r="P53" s="155">
        <v>0</v>
      </c>
      <c r="Q53" s="155">
        <f t="shared" si="33"/>
        <v>0</v>
      </c>
      <c r="R53" s="156"/>
      <c r="S53" s="156" t="s">
        <v>105</v>
      </c>
      <c r="T53" s="156" t="s">
        <v>106</v>
      </c>
      <c r="U53" s="156">
        <v>0</v>
      </c>
      <c r="V53" s="156">
        <f t="shared" si="34"/>
        <v>0</v>
      </c>
      <c r="W53" s="156"/>
      <c r="X53" s="156"/>
      <c r="Y53" s="148"/>
      <c r="Z53" s="148"/>
      <c r="AA53" s="148"/>
      <c r="AB53" s="148"/>
      <c r="AC53" s="148"/>
      <c r="AD53" s="148"/>
      <c r="AE53" s="148"/>
      <c r="AF53" s="148"/>
      <c r="AG53" s="148" t="s">
        <v>118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173">
        <v>39</v>
      </c>
      <c r="B54" s="174" t="s">
        <v>193</v>
      </c>
      <c r="C54" s="180" t="s">
        <v>194</v>
      </c>
      <c r="D54" s="175" t="s">
        <v>131</v>
      </c>
      <c r="E54" s="176">
        <v>1</v>
      </c>
      <c r="F54" s="177"/>
      <c r="G54" s="178">
        <f t="shared" si="28"/>
        <v>0</v>
      </c>
      <c r="H54" s="157"/>
      <c r="I54" s="156">
        <f t="shared" si="29"/>
        <v>0</v>
      </c>
      <c r="J54" s="157"/>
      <c r="K54" s="156">
        <f t="shared" si="30"/>
        <v>0</v>
      </c>
      <c r="L54" s="156">
        <v>0</v>
      </c>
      <c r="M54" s="156">
        <f t="shared" si="31"/>
        <v>0</v>
      </c>
      <c r="N54" s="155">
        <v>0</v>
      </c>
      <c r="O54" s="155">
        <f t="shared" si="32"/>
        <v>0</v>
      </c>
      <c r="P54" s="155">
        <v>0</v>
      </c>
      <c r="Q54" s="155">
        <f t="shared" si="33"/>
        <v>0</v>
      </c>
      <c r="R54" s="156"/>
      <c r="S54" s="156" t="s">
        <v>105</v>
      </c>
      <c r="T54" s="156" t="s">
        <v>106</v>
      </c>
      <c r="U54" s="156">
        <v>0</v>
      </c>
      <c r="V54" s="156">
        <f t="shared" si="34"/>
        <v>0</v>
      </c>
      <c r="W54" s="156"/>
      <c r="X54" s="156"/>
      <c r="Y54" s="148"/>
      <c r="Z54" s="148"/>
      <c r="AA54" s="148"/>
      <c r="AB54" s="148"/>
      <c r="AC54" s="148"/>
      <c r="AD54" s="148"/>
      <c r="AE54" s="148"/>
      <c r="AF54" s="148"/>
      <c r="AG54" s="148" t="s">
        <v>132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73">
        <v>40</v>
      </c>
      <c r="B55" s="174" t="s">
        <v>195</v>
      </c>
      <c r="C55" s="180" t="s">
        <v>196</v>
      </c>
      <c r="D55" s="175" t="s">
        <v>111</v>
      </c>
      <c r="E55" s="176">
        <v>1</v>
      </c>
      <c r="F55" s="177"/>
      <c r="G55" s="178">
        <f t="shared" si="28"/>
        <v>0</v>
      </c>
      <c r="H55" s="157"/>
      <c r="I55" s="156">
        <f t="shared" si="29"/>
        <v>0</v>
      </c>
      <c r="J55" s="157"/>
      <c r="K55" s="156">
        <f t="shared" si="30"/>
        <v>0</v>
      </c>
      <c r="L55" s="156">
        <v>0</v>
      </c>
      <c r="M55" s="156">
        <f t="shared" si="31"/>
        <v>0</v>
      </c>
      <c r="N55" s="155">
        <v>0</v>
      </c>
      <c r="O55" s="155">
        <f t="shared" si="32"/>
        <v>0</v>
      </c>
      <c r="P55" s="155">
        <v>0</v>
      </c>
      <c r="Q55" s="155">
        <f t="shared" si="33"/>
        <v>0</v>
      </c>
      <c r="R55" s="156"/>
      <c r="S55" s="156" t="s">
        <v>105</v>
      </c>
      <c r="T55" s="156" t="s">
        <v>106</v>
      </c>
      <c r="U55" s="156">
        <v>0</v>
      </c>
      <c r="V55" s="156">
        <f t="shared" si="34"/>
        <v>0</v>
      </c>
      <c r="W55" s="156"/>
      <c r="X55" s="156"/>
      <c r="Y55" s="148"/>
      <c r="Z55" s="148"/>
      <c r="AA55" s="148"/>
      <c r="AB55" s="148"/>
      <c r="AC55" s="148"/>
      <c r="AD55" s="148"/>
      <c r="AE55" s="148"/>
      <c r="AF55" s="148"/>
      <c r="AG55" s="148" t="s">
        <v>118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73">
        <v>41</v>
      </c>
      <c r="B56" s="174" t="s">
        <v>197</v>
      </c>
      <c r="C56" s="180" t="s">
        <v>198</v>
      </c>
      <c r="D56" s="175" t="s">
        <v>126</v>
      </c>
      <c r="E56" s="176">
        <v>7</v>
      </c>
      <c r="F56" s="177"/>
      <c r="G56" s="178">
        <f t="shared" si="28"/>
        <v>0</v>
      </c>
      <c r="H56" s="157"/>
      <c r="I56" s="156">
        <f t="shared" si="29"/>
        <v>0</v>
      </c>
      <c r="J56" s="157"/>
      <c r="K56" s="156">
        <f t="shared" si="30"/>
        <v>0</v>
      </c>
      <c r="L56" s="156">
        <v>0</v>
      </c>
      <c r="M56" s="156">
        <f t="shared" si="31"/>
        <v>0</v>
      </c>
      <c r="N56" s="155">
        <v>0</v>
      </c>
      <c r="O56" s="155">
        <f t="shared" si="32"/>
        <v>0</v>
      </c>
      <c r="P56" s="155">
        <v>0</v>
      </c>
      <c r="Q56" s="155">
        <f t="shared" si="33"/>
        <v>0</v>
      </c>
      <c r="R56" s="156"/>
      <c r="S56" s="156" t="s">
        <v>105</v>
      </c>
      <c r="T56" s="156" t="s">
        <v>106</v>
      </c>
      <c r="U56" s="156">
        <v>0</v>
      </c>
      <c r="V56" s="156">
        <f t="shared" si="34"/>
        <v>0</v>
      </c>
      <c r="W56" s="156"/>
      <c r="X56" s="156" t="s">
        <v>122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132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73">
        <v>42</v>
      </c>
      <c r="B57" s="174" t="s">
        <v>199</v>
      </c>
      <c r="C57" s="180" t="s">
        <v>200</v>
      </c>
      <c r="D57" s="175" t="s">
        <v>111</v>
      </c>
      <c r="E57" s="176">
        <v>1</v>
      </c>
      <c r="F57" s="177"/>
      <c r="G57" s="178">
        <f t="shared" si="28"/>
        <v>0</v>
      </c>
      <c r="H57" s="157"/>
      <c r="I57" s="156">
        <f t="shared" si="29"/>
        <v>0</v>
      </c>
      <c r="J57" s="157"/>
      <c r="K57" s="156">
        <f t="shared" si="30"/>
        <v>0</v>
      </c>
      <c r="L57" s="156">
        <v>0</v>
      </c>
      <c r="M57" s="156">
        <f t="shared" si="31"/>
        <v>0</v>
      </c>
      <c r="N57" s="155">
        <v>0</v>
      </c>
      <c r="O57" s="155">
        <f t="shared" si="32"/>
        <v>0</v>
      </c>
      <c r="P57" s="155">
        <v>0</v>
      </c>
      <c r="Q57" s="155">
        <f t="shared" si="33"/>
        <v>0</v>
      </c>
      <c r="R57" s="156"/>
      <c r="S57" s="156" t="s">
        <v>105</v>
      </c>
      <c r="T57" s="156" t="s">
        <v>106</v>
      </c>
      <c r="U57" s="156">
        <v>0</v>
      </c>
      <c r="V57" s="156">
        <f t="shared" si="34"/>
        <v>0</v>
      </c>
      <c r="W57" s="156"/>
      <c r="X57" s="156"/>
      <c r="Y57" s="148"/>
      <c r="Z57" s="148"/>
      <c r="AA57" s="148"/>
      <c r="AB57" s="148"/>
      <c r="AC57" s="148"/>
      <c r="AD57" s="148"/>
      <c r="AE57" s="148"/>
      <c r="AF57" s="148"/>
      <c r="AG57" s="148" t="s">
        <v>118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73">
        <v>43</v>
      </c>
      <c r="B58" s="174" t="s">
        <v>201</v>
      </c>
      <c r="C58" s="180" t="s">
        <v>188</v>
      </c>
      <c r="D58" s="175" t="s">
        <v>111</v>
      </c>
      <c r="E58" s="176">
        <v>1</v>
      </c>
      <c r="F58" s="177"/>
      <c r="G58" s="178">
        <f t="shared" si="28"/>
        <v>0</v>
      </c>
      <c r="H58" s="157"/>
      <c r="I58" s="156">
        <f t="shared" si="29"/>
        <v>0</v>
      </c>
      <c r="J58" s="157"/>
      <c r="K58" s="156">
        <f t="shared" si="30"/>
        <v>0</v>
      </c>
      <c r="L58" s="156">
        <v>0</v>
      </c>
      <c r="M58" s="156">
        <f t="shared" si="31"/>
        <v>0</v>
      </c>
      <c r="N58" s="155">
        <v>0</v>
      </c>
      <c r="O58" s="155">
        <f t="shared" si="32"/>
        <v>0</v>
      </c>
      <c r="P58" s="155">
        <v>0</v>
      </c>
      <c r="Q58" s="155">
        <f t="shared" si="33"/>
        <v>0</v>
      </c>
      <c r="R58" s="156"/>
      <c r="S58" s="156" t="s">
        <v>105</v>
      </c>
      <c r="T58" s="156" t="s">
        <v>106</v>
      </c>
      <c r="U58" s="156">
        <v>0</v>
      </c>
      <c r="V58" s="156">
        <f t="shared" si="34"/>
        <v>0</v>
      </c>
      <c r="W58" s="156"/>
      <c r="X58" s="156" t="s">
        <v>122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123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x14ac:dyDescent="0.25">
      <c r="A59" s="160" t="s">
        <v>100</v>
      </c>
      <c r="B59" s="161" t="s">
        <v>65</v>
      </c>
      <c r="C59" s="179" t="s">
        <v>69</v>
      </c>
      <c r="D59" s="162"/>
      <c r="E59" s="163"/>
      <c r="F59" s="164"/>
      <c r="G59" s="165">
        <f>SUMIF(AG60:AG66,"&lt;&gt;NOR",G60:G66)</f>
        <v>0</v>
      </c>
      <c r="H59" s="159"/>
      <c r="I59" s="159">
        <f>SUM(I60:I66)</f>
        <v>0</v>
      </c>
      <c r="J59" s="159"/>
      <c r="K59" s="159">
        <f>SUM(K60:K66)</f>
        <v>0</v>
      </c>
      <c r="L59" s="159"/>
      <c r="M59" s="159">
        <f>SUM(M60:M66)</f>
        <v>0</v>
      </c>
      <c r="N59" s="158"/>
      <c r="O59" s="158">
        <f>SUM(O60:O66)</f>
        <v>0</v>
      </c>
      <c r="P59" s="158"/>
      <c r="Q59" s="158">
        <f>SUM(Q60:Q66)</f>
        <v>0</v>
      </c>
      <c r="R59" s="159"/>
      <c r="S59" s="159"/>
      <c r="T59" s="159"/>
      <c r="U59" s="159"/>
      <c r="V59" s="159">
        <f>SUM(V60:V66)</f>
        <v>0</v>
      </c>
      <c r="W59" s="159"/>
      <c r="X59" s="159"/>
      <c r="AG59" t="s">
        <v>101</v>
      </c>
    </row>
    <row r="60" spans="1:60" outlineLevel="1" x14ac:dyDescent="0.25">
      <c r="A60" s="173">
        <v>44</v>
      </c>
      <c r="B60" s="174" t="s">
        <v>202</v>
      </c>
      <c r="C60" s="180" t="s">
        <v>203</v>
      </c>
      <c r="D60" s="175" t="s">
        <v>111</v>
      </c>
      <c r="E60" s="176">
        <v>3</v>
      </c>
      <c r="F60" s="177"/>
      <c r="G60" s="178">
        <f t="shared" ref="G60:G66" si="35">ROUND(E60*F60,2)</f>
        <v>0</v>
      </c>
      <c r="H60" s="157"/>
      <c r="I60" s="156">
        <f t="shared" ref="I60:I66" si="36">ROUND(E60*H60,2)</f>
        <v>0</v>
      </c>
      <c r="J60" s="157"/>
      <c r="K60" s="156">
        <f t="shared" ref="K60:K66" si="37">ROUND(E60*J60,2)</f>
        <v>0</v>
      </c>
      <c r="L60" s="156">
        <v>0</v>
      </c>
      <c r="M60" s="156">
        <f t="shared" ref="M60:M66" si="38">G60*(1+L60/100)</f>
        <v>0</v>
      </c>
      <c r="N60" s="155">
        <v>0</v>
      </c>
      <c r="O60" s="155">
        <f t="shared" ref="O60:O66" si="39">ROUND(E60*N60,2)</f>
        <v>0</v>
      </c>
      <c r="P60" s="155">
        <v>0</v>
      </c>
      <c r="Q60" s="155">
        <f t="shared" ref="Q60:Q66" si="40">ROUND(E60*P60,2)</f>
        <v>0</v>
      </c>
      <c r="R60" s="156"/>
      <c r="S60" s="156" t="s">
        <v>105</v>
      </c>
      <c r="T60" s="156" t="s">
        <v>106</v>
      </c>
      <c r="U60" s="156">
        <v>0</v>
      </c>
      <c r="V60" s="156">
        <f t="shared" ref="V60:V66" si="41">ROUND(E60*U60,2)</f>
        <v>0</v>
      </c>
      <c r="W60" s="156"/>
      <c r="X60" s="156" t="s">
        <v>112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118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0.399999999999999" outlineLevel="1" x14ac:dyDescent="0.25">
      <c r="A61" s="173">
        <v>45</v>
      </c>
      <c r="B61" s="174" t="s">
        <v>204</v>
      </c>
      <c r="C61" s="180" t="s">
        <v>205</v>
      </c>
      <c r="D61" s="175" t="s">
        <v>111</v>
      </c>
      <c r="E61" s="176">
        <v>3</v>
      </c>
      <c r="F61" s="177"/>
      <c r="G61" s="178">
        <f t="shared" si="35"/>
        <v>0</v>
      </c>
      <c r="H61" s="157"/>
      <c r="I61" s="156">
        <f t="shared" si="36"/>
        <v>0</v>
      </c>
      <c r="J61" s="157"/>
      <c r="K61" s="156">
        <f t="shared" si="37"/>
        <v>0</v>
      </c>
      <c r="L61" s="156">
        <v>0</v>
      </c>
      <c r="M61" s="156">
        <f t="shared" si="38"/>
        <v>0</v>
      </c>
      <c r="N61" s="155">
        <v>0</v>
      </c>
      <c r="O61" s="155">
        <f t="shared" si="39"/>
        <v>0</v>
      </c>
      <c r="P61" s="155">
        <v>0</v>
      </c>
      <c r="Q61" s="155">
        <f t="shared" si="40"/>
        <v>0</v>
      </c>
      <c r="R61" s="156"/>
      <c r="S61" s="156" t="s">
        <v>105</v>
      </c>
      <c r="T61" s="156" t="s">
        <v>106</v>
      </c>
      <c r="U61" s="156">
        <v>0</v>
      </c>
      <c r="V61" s="156">
        <f t="shared" si="41"/>
        <v>0</v>
      </c>
      <c r="W61" s="156"/>
      <c r="X61" s="156" t="s">
        <v>112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118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ht="20.399999999999999" outlineLevel="1" x14ac:dyDescent="0.25">
      <c r="A62" s="173">
        <v>46</v>
      </c>
      <c r="B62" s="174" t="s">
        <v>206</v>
      </c>
      <c r="C62" s="180" t="s">
        <v>207</v>
      </c>
      <c r="D62" s="175" t="s">
        <v>111</v>
      </c>
      <c r="E62" s="176">
        <v>4</v>
      </c>
      <c r="F62" s="177"/>
      <c r="G62" s="178">
        <f t="shared" si="35"/>
        <v>0</v>
      </c>
      <c r="H62" s="157"/>
      <c r="I62" s="156">
        <f t="shared" si="36"/>
        <v>0</v>
      </c>
      <c r="J62" s="157"/>
      <c r="K62" s="156">
        <f t="shared" si="37"/>
        <v>0</v>
      </c>
      <c r="L62" s="156">
        <v>0</v>
      </c>
      <c r="M62" s="156">
        <f t="shared" si="38"/>
        <v>0</v>
      </c>
      <c r="N62" s="155">
        <v>0</v>
      </c>
      <c r="O62" s="155">
        <f t="shared" si="39"/>
        <v>0</v>
      </c>
      <c r="P62" s="155">
        <v>0</v>
      </c>
      <c r="Q62" s="155">
        <f t="shared" si="40"/>
        <v>0</v>
      </c>
      <c r="R62" s="156"/>
      <c r="S62" s="156" t="s">
        <v>105</v>
      </c>
      <c r="T62" s="156" t="s">
        <v>106</v>
      </c>
      <c r="U62" s="156">
        <v>0</v>
      </c>
      <c r="V62" s="156">
        <f t="shared" si="41"/>
        <v>0</v>
      </c>
      <c r="W62" s="156"/>
      <c r="X62" s="156" t="s">
        <v>112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118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73">
        <v>47</v>
      </c>
      <c r="B63" s="174" t="s">
        <v>208</v>
      </c>
      <c r="C63" s="180" t="s">
        <v>209</v>
      </c>
      <c r="D63" s="175" t="s">
        <v>126</v>
      </c>
      <c r="E63" s="176">
        <v>24</v>
      </c>
      <c r="F63" s="177"/>
      <c r="G63" s="178">
        <f t="shared" si="35"/>
        <v>0</v>
      </c>
      <c r="H63" s="157"/>
      <c r="I63" s="156">
        <f t="shared" si="36"/>
        <v>0</v>
      </c>
      <c r="J63" s="157"/>
      <c r="K63" s="156">
        <f t="shared" si="37"/>
        <v>0</v>
      </c>
      <c r="L63" s="156">
        <v>0</v>
      </c>
      <c r="M63" s="156">
        <f t="shared" si="38"/>
        <v>0</v>
      </c>
      <c r="N63" s="155">
        <v>0</v>
      </c>
      <c r="O63" s="155">
        <f t="shared" si="39"/>
        <v>0</v>
      </c>
      <c r="P63" s="155">
        <v>0</v>
      </c>
      <c r="Q63" s="155">
        <f t="shared" si="40"/>
        <v>0</v>
      </c>
      <c r="R63" s="156"/>
      <c r="S63" s="156" t="s">
        <v>105</v>
      </c>
      <c r="T63" s="156" t="s">
        <v>106</v>
      </c>
      <c r="U63" s="156">
        <v>0</v>
      </c>
      <c r="V63" s="156">
        <f t="shared" si="41"/>
        <v>0</v>
      </c>
      <c r="W63" s="156"/>
      <c r="X63" s="156" t="s">
        <v>122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132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ht="20.399999999999999" outlineLevel="1" x14ac:dyDescent="0.25">
      <c r="A64" s="173">
        <v>48</v>
      </c>
      <c r="B64" s="174" t="s">
        <v>210</v>
      </c>
      <c r="C64" s="180" t="s">
        <v>211</v>
      </c>
      <c r="D64" s="175" t="s">
        <v>111</v>
      </c>
      <c r="E64" s="176">
        <v>2</v>
      </c>
      <c r="F64" s="177"/>
      <c r="G64" s="178">
        <f t="shared" si="35"/>
        <v>0</v>
      </c>
      <c r="H64" s="157"/>
      <c r="I64" s="156">
        <f t="shared" si="36"/>
        <v>0</v>
      </c>
      <c r="J64" s="157"/>
      <c r="K64" s="156">
        <f t="shared" si="37"/>
        <v>0</v>
      </c>
      <c r="L64" s="156">
        <v>0</v>
      </c>
      <c r="M64" s="156">
        <f t="shared" si="38"/>
        <v>0</v>
      </c>
      <c r="N64" s="155">
        <v>0</v>
      </c>
      <c r="O64" s="155">
        <f t="shared" si="39"/>
        <v>0</v>
      </c>
      <c r="P64" s="155">
        <v>0</v>
      </c>
      <c r="Q64" s="155">
        <f t="shared" si="40"/>
        <v>0</v>
      </c>
      <c r="R64" s="156"/>
      <c r="S64" s="156" t="s">
        <v>105</v>
      </c>
      <c r="T64" s="156" t="s">
        <v>106</v>
      </c>
      <c r="U64" s="156">
        <v>0</v>
      </c>
      <c r="V64" s="156">
        <f t="shared" si="41"/>
        <v>0</v>
      </c>
      <c r="W64" s="156"/>
      <c r="X64" s="156"/>
      <c r="Y64" s="148"/>
      <c r="Z64" s="148"/>
      <c r="AA64" s="148"/>
      <c r="AB64" s="148"/>
      <c r="AC64" s="148"/>
      <c r="AD64" s="148"/>
      <c r="AE64" s="148"/>
      <c r="AF64" s="148"/>
      <c r="AG64" s="148" t="s">
        <v>118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5">
      <c r="A65" s="173">
        <v>49</v>
      </c>
      <c r="B65" s="174" t="s">
        <v>212</v>
      </c>
      <c r="C65" s="180" t="s">
        <v>213</v>
      </c>
      <c r="D65" s="175" t="s">
        <v>111</v>
      </c>
      <c r="E65" s="176">
        <v>2</v>
      </c>
      <c r="F65" s="177"/>
      <c r="G65" s="178">
        <f t="shared" si="35"/>
        <v>0</v>
      </c>
      <c r="H65" s="157"/>
      <c r="I65" s="156">
        <f t="shared" si="36"/>
        <v>0</v>
      </c>
      <c r="J65" s="157"/>
      <c r="K65" s="156">
        <f t="shared" si="37"/>
        <v>0</v>
      </c>
      <c r="L65" s="156">
        <v>0</v>
      </c>
      <c r="M65" s="156">
        <f t="shared" si="38"/>
        <v>0</v>
      </c>
      <c r="N65" s="155">
        <v>0</v>
      </c>
      <c r="O65" s="155">
        <f t="shared" si="39"/>
        <v>0</v>
      </c>
      <c r="P65" s="155">
        <v>0</v>
      </c>
      <c r="Q65" s="155">
        <f t="shared" si="40"/>
        <v>0</v>
      </c>
      <c r="R65" s="156"/>
      <c r="S65" s="156" t="s">
        <v>105</v>
      </c>
      <c r="T65" s="156" t="s">
        <v>106</v>
      </c>
      <c r="U65" s="156">
        <v>0</v>
      </c>
      <c r="V65" s="156">
        <f t="shared" si="41"/>
        <v>0</v>
      </c>
      <c r="W65" s="156"/>
      <c r="X65" s="156"/>
      <c r="Y65" s="148"/>
      <c r="Z65" s="148"/>
      <c r="AA65" s="148"/>
      <c r="AB65" s="148"/>
      <c r="AC65" s="148"/>
      <c r="AD65" s="148"/>
      <c r="AE65" s="148"/>
      <c r="AF65" s="148"/>
      <c r="AG65" s="148" t="s">
        <v>118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73">
        <v>50</v>
      </c>
      <c r="B66" s="174" t="s">
        <v>214</v>
      </c>
      <c r="C66" s="180" t="s">
        <v>188</v>
      </c>
      <c r="D66" s="175" t="s">
        <v>111</v>
      </c>
      <c r="E66" s="176">
        <v>2</v>
      </c>
      <c r="F66" s="177"/>
      <c r="G66" s="178">
        <f t="shared" si="35"/>
        <v>0</v>
      </c>
      <c r="H66" s="157"/>
      <c r="I66" s="156">
        <f t="shared" si="36"/>
        <v>0</v>
      </c>
      <c r="J66" s="157"/>
      <c r="K66" s="156">
        <f t="shared" si="37"/>
        <v>0</v>
      </c>
      <c r="L66" s="156">
        <v>0</v>
      </c>
      <c r="M66" s="156">
        <f t="shared" si="38"/>
        <v>0</v>
      </c>
      <c r="N66" s="155">
        <v>0</v>
      </c>
      <c r="O66" s="155">
        <f t="shared" si="39"/>
        <v>0</v>
      </c>
      <c r="P66" s="155">
        <v>0</v>
      </c>
      <c r="Q66" s="155">
        <f t="shared" si="40"/>
        <v>0</v>
      </c>
      <c r="R66" s="156"/>
      <c r="S66" s="156" t="s">
        <v>105</v>
      </c>
      <c r="T66" s="156" t="s">
        <v>106</v>
      </c>
      <c r="U66" s="156">
        <v>0</v>
      </c>
      <c r="V66" s="156">
        <f t="shared" si="41"/>
        <v>0</v>
      </c>
      <c r="W66" s="156"/>
      <c r="X66" s="156"/>
      <c r="Y66" s="148"/>
      <c r="Z66" s="148"/>
      <c r="AA66" s="148"/>
      <c r="AB66" s="148"/>
      <c r="AC66" s="148"/>
      <c r="AD66" s="148"/>
      <c r="AE66" s="148"/>
      <c r="AF66" s="148"/>
      <c r="AG66" s="148" t="s">
        <v>118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x14ac:dyDescent="0.25">
      <c r="A67" s="160" t="s">
        <v>100</v>
      </c>
      <c r="B67" s="161" t="s">
        <v>65</v>
      </c>
      <c r="C67" s="179" t="s">
        <v>70</v>
      </c>
      <c r="D67" s="162"/>
      <c r="E67" s="163"/>
      <c r="F67" s="164"/>
      <c r="G67" s="165">
        <f>SUMIF(AG68:AG72,"&lt;&gt;NOR",G68:G72)</f>
        <v>0</v>
      </c>
      <c r="H67" s="159"/>
      <c r="I67" s="159">
        <f>SUM(I68:I72)</f>
        <v>0</v>
      </c>
      <c r="J67" s="159"/>
      <c r="K67" s="159">
        <f>SUM(K68:K72)</f>
        <v>0</v>
      </c>
      <c r="L67" s="159"/>
      <c r="M67" s="159">
        <f>SUM(M68:M72)</f>
        <v>0</v>
      </c>
      <c r="N67" s="158"/>
      <c r="O67" s="158">
        <f>SUM(O68:O72)</f>
        <v>0</v>
      </c>
      <c r="P67" s="158"/>
      <c r="Q67" s="158">
        <f>SUM(Q68:Q72)</f>
        <v>0</v>
      </c>
      <c r="R67" s="159"/>
      <c r="S67" s="159"/>
      <c r="T67" s="159"/>
      <c r="U67" s="159"/>
      <c r="V67" s="159">
        <f>SUM(V68:V72)</f>
        <v>0</v>
      </c>
      <c r="W67" s="159"/>
      <c r="X67" s="159"/>
      <c r="AG67" t="s">
        <v>101</v>
      </c>
    </row>
    <row r="68" spans="1:60" outlineLevel="1" x14ac:dyDescent="0.25">
      <c r="A68" s="173">
        <v>51</v>
      </c>
      <c r="B68" s="174" t="s">
        <v>215</v>
      </c>
      <c r="C68" s="180" t="s">
        <v>216</v>
      </c>
      <c r="D68" s="175" t="s">
        <v>111</v>
      </c>
      <c r="E68" s="176">
        <v>3</v>
      </c>
      <c r="F68" s="177"/>
      <c r="G68" s="178">
        <f>ROUND(E68*F68,2)</f>
        <v>0</v>
      </c>
      <c r="H68" s="157"/>
      <c r="I68" s="156">
        <f>ROUND(E68*H68,2)</f>
        <v>0</v>
      </c>
      <c r="J68" s="157"/>
      <c r="K68" s="156">
        <f>ROUND(E68*J68,2)</f>
        <v>0</v>
      </c>
      <c r="L68" s="156">
        <v>0</v>
      </c>
      <c r="M68" s="156">
        <f>G68*(1+L68/100)</f>
        <v>0</v>
      </c>
      <c r="N68" s="155">
        <v>0</v>
      </c>
      <c r="O68" s="155">
        <f>ROUND(E68*N68,2)</f>
        <v>0</v>
      </c>
      <c r="P68" s="155">
        <v>0</v>
      </c>
      <c r="Q68" s="155">
        <f>ROUND(E68*P68,2)</f>
        <v>0</v>
      </c>
      <c r="R68" s="156"/>
      <c r="S68" s="156" t="s">
        <v>105</v>
      </c>
      <c r="T68" s="156" t="s">
        <v>106</v>
      </c>
      <c r="U68" s="156">
        <v>0</v>
      </c>
      <c r="V68" s="156">
        <f>ROUND(E68*U68,2)</f>
        <v>0</v>
      </c>
      <c r="W68" s="156"/>
      <c r="X68" s="156"/>
      <c r="Y68" s="148"/>
      <c r="Z68" s="148"/>
      <c r="AA68" s="148"/>
      <c r="AB68" s="148"/>
      <c r="AC68" s="148"/>
      <c r="AD68" s="148"/>
      <c r="AE68" s="148"/>
      <c r="AF68" s="148"/>
      <c r="AG68" s="148" t="s">
        <v>118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73">
        <v>52</v>
      </c>
      <c r="B69" s="174" t="s">
        <v>217</v>
      </c>
      <c r="C69" s="180" t="s">
        <v>218</v>
      </c>
      <c r="D69" s="175" t="s">
        <v>111</v>
      </c>
      <c r="E69" s="176">
        <v>2</v>
      </c>
      <c r="F69" s="177"/>
      <c r="G69" s="178">
        <f>ROUND(E69*F69,2)</f>
        <v>0</v>
      </c>
      <c r="H69" s="157"/>
      <c r="I69" s="156">
        <f>ROUND(E69*H69,2)</f>
        <v>0</v>
      </c>
      <c r="J69" s="157"/>
      <c r="K69" s="156">
        <f>ROUND(E69*J69,2)</f>
        <v>0</v>
      </c>
      <c r="L69" s="156">
        <v>0</v>
      </c>
      <c r="M69" s="156">
        <f>G69*(1+L69/100)</f>
        <v>0</v>
      </c>
      <c r="N69" s="155">
        <v>0</v>
      </c>
      <c r="O69" s="155">
        <f>ROUND(E69*N69,2)</f>
        <v>0</v>
      </c>
      <c r="P69" s="155">
        <v>0</v>
      </c>
      <c r="Q69" s="155">
        <f>ROUND(E69*P69,2)</f>
        <v>0</v>
      </c>
      <c r="R69" s="156"/>
      <c r="S69" s="156" t="s">
        <v>105</v>
      </c>
      <c r="T69" s="156" t="s">
        <v>106</v>
      </c>
      <c r="U69" s="156">
        <v>0</v>
      </c>
      <c r="V69" s="156">
        <f>ROUND(E69*U69,2)</f>
        <v>0</v>
      </c>
      <c r="W69" s="156"/>
      <c r="X69" s="156"/>
      <c r="Y69" s="148"/>
      <c r="Z69" s="148"/>
      <c r="AA69" s="148"/>
      <c r="AB69" s="148"/>
      <c r="AC69" s="148"/>
      <c r="AD69" s="148"/>
      <c r="AE69" s="148"/>
      <c r="AF69" s="148"/>
      <c r="AG69" s="148" t="s">
        <v>118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ht="20.399999999999999" outlineLevel="1" x14ac:dyDescent="0.25">
      <c r="A70" s="173">
        <v>53</v>
      </c>
      <c r="B70" s="174" t="s">
        <v>219</v>
      </c>
      <c r="C70" s="180" t="s">
        <v>220</v>
      </c>
      <c r="D70" s="175" t="s">
        <v>111</v>
      </c>
      <c r="E70" s="176">
        <v>2</v>
      </c>
      <c r="F70" s="177"/>
      <c r="G70" s="178">
        <f>ROUND(E70*F70,2)</f>
        <v>0</v>
      </c>
      <c r="H70" s="157"/>
      <c r="I70" s="156">
        <f>ROUND(E70*H70,2)</f>
        <v>0</v>
      </c>
      <c r="J70" s="157"/>
      <c r="K70" s="156">
        <f>ROUND(E70*J70,2)</f>
        <v>0</v>
      </c>
      <c r="L70" s="156">
        <v>0</v>
      </c>
      <c r="M70" s="156">
        <f>G70*(1+L70/100)</f>
        <v>0</v>
      </c>
      <c r="N70" s="155">
        <v>0</v>
      </c>
      <c r="O70" s="155">
        <f>ROUND(E70*N70,2)</f>
        <v>0</v>
      </c>
      <c r="P70" s="155">
        <v>0</v>
      </c>
      <c r="Q70" s="155">
        <f>ROUND(E70*P70,2)</f>
        <v>0</v>
      </c>
      <c r="R70" s="156"/>
      <c r="S70" s="156" t="s">
        <v>105</v>
      </c>
      <c r="T70" s="156" t="s">
        <v>106</v>
      </c>
      <c r="U70" s="156">
        <v>0</v>
      </c>
      <c r="V70" s="156">
        <f>ROUND(E70*U70,2)</f>
        <v>0</v>
      </c>
      <c r="W70" s="156"/>
      <c r="X70" s="156"/>
      <c r="Y70" s="148"/>
      <c r="Z70" s="148"/>
      <c r="AA70" s="148"/>
      <c r="AB70" s="148"/>
      <c r="AC70" s="148"/>
      <c r="AD70" s="148"/>
      <c r="AE70" s="148"/>
      <c r="AF70" s="148"/>
      <c r="AG70" s="148" t="s">
        <v>118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73">
        <v>54</v>
      </c>
      <c r="B71" s="174" t="s">
        <v>221</v>
      </c>
      <c r="C71" s="180" t="s">
        <v>209</v>
      </c>
      <c r="D71" s="175" t="s">
        <v>126</v>
      </c>
      <c r="E71" s="176">
        <v>8</v>
      </c>
      <c r="F71" s="177"/>
      <c r="G71" s="178">
        <f>ROUND(E71*F71,2)</f>
        <v>0</v>
      </c>
      <c r="H71" s="157"/>
      <c r="I71" s="156">
        <f>ROUND(E71*H71,2)</f>
        <v>0</v>
      </c>
      <c r="J71" s="157"/>
      <c r="K71" s="156">
        <f>ROUND(E71*J71,2)</f>
        <v>0</v>
      </c>
      <c r="L71" s="156">
        <v>0</v>
      </c>
      <c r="M71" s="156">
        <f>G71*(1+L71/100)</f>
        <v>0</v>
      </c>
      <c r="N71" s="155">
        <v>0</v>
      </c>
      <c r="O71" s="155">
        <f>ROUND(E71*N71,2)</f>
        <v>0</v>
      </c>
      <c r="P71" s="155">
        <v>0</v>
      </c>
      <c r="Q71" s="155">
        <f>ROUND(E71*P71,2)</f>
        <v>0</v>
      </c>
      <c r="R71" s="156"/>
      <c r="S71" s="156" t="s">
        <v>105</v>
      </c>
      <c r="T71" s="156" t="s">
        <v>106</v>
      </c>
      <c r="U71" s="156">
        <v>0</v>
      </c>
      <c r="V71" s="156">
        <f>ROUND(E71*U71,2)</f>
        <v>0</v>
      </c>
      <c r="W71" s="156"/>
      <c r="X71" s="156" t="s">
        <v>122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132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73">
        <v>55</v>
      </c>
      <c r="B72" s="174" t="s">
        <v>222</v>
      </c>
      <c r="C72" s="180" t="s">
        <v>223</v>
      </c>
      <c r="D72" s="175" t="s">
        <v>111</v>
      </c>
      <c r="E72" s="176">
        <v>2</v>
      </c>
      <c r="F72" s="177"/>
      <c r="G72" s="178">
        <f>ROUND(E72*F72,2)</f>
        <v>0</v>
      </c>
      <c r="H72" s="157"/>
      <c r="I72" s="156">
        <f>ROUND(E72*H72,2)</f>
        <v>0</v>
      </c>
      <c r="J72" s="157"/>
      <c r="K72" s="156">
        <f>ROUND(E72*J72,2)</f>
        <v>0</v>
      </c>
      <c r="L72" s="156">
        <v>0</v>
      </c>
      <c r="M72" s="156">
        <f>G72*(1+L72/100)</f>
        <v>0</v>
      </c>
      <c r="N72" s="155">
        <v>0</v>
      </c>
      <c r="O72" s="155">
        <f>ROUND(E72*N72,2)</f>
        <v>0</v>
      </c>
      <c r="P72" s="155">
        <v>0</v>
      </c>
      <c r="Q72" s="155">
        <f>ROUND(E72*P72,2)</f>
        <v>0</v>
      </c>
      <c r="R72" s="156"/>
      <c r="S72" s="156" t="s">
        <v>105</v>
      </c>
      <c r="T72" s="156" t="s">
        <v>106</v>
      </c>
      <c r="U72" s="156">
        <v>0</v>
      </c>
      <c r="V72" s="156">
        <f>ROUND(E72*U72,2)</f>
        <v>0</v>
      </c>
      <c r="W72" s="156"/>
      <c r="X72" s="156" t="s">
        <v>112</v>
      </c>
      <c r="Y72" s="148"/>
      <c r="Z72" s="148"/>
      <c r="AA72" s="148"/>
      <c r="AB72" s="148"/>
      <c r="AC72" s="148"/>
      <c r="AD72" s="148"/>
      <c r="AE72" s="148"/>
      <c r="AF72" s="148"/>
      <c r="AG72" s="148" t="s">
        <v>118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x14ac:dyDescent="0.25">
      <c r="A73" s="160" t="s">
        <v>100</v>
      </c>
      <c r="B73" s="161" t="s">
        <v>73</v>
      </c>
      <c r="C73" s="179" t="s">
        <v>29</v>
      </c>
      <c r="D73" s="162"/>
      <c r="E73" s="163"/>
      <c r="F73" s="164"/>
      <c r="G73" s="165">
        <f>SUMIF(AG74:AG74,"&lt;&gt;NOR",G74:G74)</f>
        <v>0</v>
      </c>
      <c r="H73" s="159"/>
      <c r="I73" s="159">
        <f>SUM(I74:I74)</f>
        <v>0</v>
      </c>
      <c r="J73" s="159"/>
      <c r="K73" s="159">
        <f>SUM(K74:K74)</f>
        <v>0</v>
      </c>
      <c r="L73" s="159"/>
      <c r="M73" s="159">
        <f>SUM(M74:M74)</f>
        <v>0</v>
      </c>
      <c r="N73" s="158"/>
      <c r="O73" s="158">
        <f>SUM(O74:O74)</f>
        <v>0</v>
      </c>
      <c r="P73" s="158"/>
      <c r="Q73" s="158">
        <f>SUM(Q74:Q74)</f>
        <v>0</v>
      </c>
      <c r="R73" s="159"/>
      <c r="S73" s="159"/>
      <c r="T73" s="159"/>
      <c r="U73" s="159"/>
      <c r="V73" s="159">
        <f>SUM(V74:V74)</f>
        <v>0</v>
      </c>
      <c r="W73" s="159"/>
      <c r="X73" s="159"/>
      <c r="AG73" t="s">
        <v>101</v>
      </c>
    </row>
    <row r="74" spans="1:60" outlineLevel="1" x14ac:dyDescent="0.25">
      <c r="A74" s="167">
        <v>56</v>
      </c>
      <c r="B74" s="168" t="s">
        <v>224</v>
      </c>
      <c r="C74" s="181" t="s">
        <v>225</v>
      </c>
      <c r="D74" s="169" t="s">
        <v>226</v>
      </c>
      <c r="E74" s="170">
        <v>1</v>
      </c>
      <c r="F74" s="171"/>
      <c r="G74" s="172">
        <f>ROUND(E74*F74,2)</f>
        <v>0</v>
      </c>
      <c r="H74" s="157"/>
      <c r="I74" s="156">
        <f>ROUND(E74*H74,2)</f>
        <v>0</v>
      </c>
      <c r="J74" s="157"/>
      <c r="K74" s="156">
        <f>ROUND(E74*J74,2)</f>
        <v>0</v>
      </c>
      <c r="L74" s="156">
        <v>0</v>
      </c>
      <c r="M74" s="156">
        <f>G74*(1+L74/100)</f>
        <v>0</v>
      </c>
      <c r="N74" s="155">
        <v>0</v>
      </c>
      <c r="O74" s="155">
        <f>ROUND(E74*N74,2)</f>
        <v>0</v>
      </c>
      <c r="P74" s="155">
        <v>0</v>
      </c>
      <c r="Q74" s="155">
        <f>ROUND(E74*P74,2)</f>
        <v>0</v>
      </c>
      <c r="R74" s="156"/>
      <c r="S74" s="156" t="s">
        <v>227</v>
      </c>
      <c r="T74" s="156" t="s">
        <v>106</v>
      </c>
      <c r="U74" s="156">
        <v>0</v>
      </c>
      <c r="V74" s="156">
        <f>ROUND(E74*U74,2)</f>
        <v>0</v>
      </c>
      <c r="W74" s="156"/>
      <c r="X74" s="156" t="s">
        <v>228</v>
      </c>
      <c r="Y74" s="148"/>
      <c r="Z74" s="148"/>
      <c r="AA74" s="148"/>
      <c r="AB74" s="148"/>
      <c r="AC74" s="148"/>
      <c r="AD74" s="148"/>
      <c r="AE74" s="148"/>
      <c r="AF74" s="148"/>
      <c r="AG74" s="148" t="s">
        <v>229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x14ac:dyDescent="0.25">
      <c r="A75" s="160" t="s">
        <v>100</v>
      </c>
      <c r="B75" s="161" t="s">
        <v>74</v>
      </c>
      <c r="C75" s="179" t="s">
        <v>30</v>
      </c>
      <c r="D75" s="162"/>
      <c r="E75" s="163"/>
      <c r="F75" s="164"/>
      <c r="G75" s="165">
        <f>SUMIF(AG76:AG77,"&lt;&gt;NOR",G76:G77)</f>
        <v>0</v>
      </c>
      <c r="H75" s="159"/>
      <c r="I75" s="159">
        <f>SUM(I76:I77)</f>
        <v>0</v>
      </c>
      <c r="J75" s="159"/>
      <c r="K75" s="159">
        <f>SUM(K76:K77)</f>
        <v>0</v>
      </c>
      <c r="L75" s="159"/>
      <c r="M75" s="159">
        <f>SUM(M76:M77)</f>
        <v>0</v>
      </c>
      <c r="N75" s="158"/>
      <c r="O75" s="158">
        <f>SUM(O76:O77)</f>
        <v>0</v>
      </c>
      <c r="P75" s="158"/>
      <c r="Q75" s="158">
        <f>SUM(Q76:Q77)</f>
        <v>0</v>
      </c>
      <c r="R75" s="159"/>
      <c r="S75" s="159"/>
      <c r="T75" s="159"/>
      <c r="U75" s="159"/>
      <c r="V75" s="159">
        <f>SUM(V76:V77)</f>
        <v>0</v>
      </c>
      <c r="W75" s="159"/>
      <c r="X75" s="159"/>
      <c r="AG75" t="s">
        <v>101</v>
      </c>
    </row>
    <row r="76" spans="1:60" outlineLevel="1" x14ac:dyDescent="0.25">
      <c r="A76" s="167">
        <v>57</v>
      </c>
      <c r="B76" s="168" t="s">
        <v>230</v>
      </c>
      <c r="C76" s="181" t="s">
        <v>231</v>
      </c>
      <c r="D76" s="169" t="s">
        <v>226</v>
      </c>
      <c r="E76" s="170">
        <v>1</v>
      </c>
      <c r="F76" s="171"/>
      <c r="G76" s="172">
        <f>ROUND(E76*F76,2)</f>
        <v>0</v>
      </c>
      <c r="H76" s="157"/>
      <c r="I76" s="156">
        <f>ROUND(E76*H76,2)</f>
        <v>0</v>
      </c>
      <c r="J76" s="157"/>
      <c r="K76" s="156">
        <f>ROUND(E76*J76,2)</f>
        <v>0</v>
      </c>
      <c r="L76" s="156">
        <v>0</v>
      </c>
      <c r="M76" s="156">
        <f>G76*(1+L76/100)</f>
        <v>0</v>
      </c>
      <c r="N76" s="155">
        <v>0</v>
      </c>
      <c r="O76" s="155">
        <f>ROUND(E76*N76,2)</f>
        <v>0</v>
      </c>
      <c r="P76" s="155">
        <v>0</v>
      </c>
      <c r="Q76" s="155">
        <f>ROUND(E76*P76,2)</f>
        <v>0</v>
      </c>
      <c r="R76" s="156"/>
      <c r="S76" s="156" t="s">
        <v>227</v>
      </c>
      <c r="T76" s="156" t="s">
        <v>106</v>
      </c>
      <c r="U76" s="156">
        <v>0</v>
      </c>
      <c r="V76" s="156">
        <f>ROUND(E76*U76,2)</f>
        <v>0</v>
      </c>
      <c r="W76" s="156"/>
      <c r="X76" s="156" t="s">
        <v>228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229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67">
        <v>58</v>
      </c>
      <c r="B77" s="168" t="s">
        <v>232</v>
      </c>
      <c r="C77" s="181" t="s">
        <v>233</v>
      </c>
      <c r="D77" s="169" t="s">
        <v>226</v>
      </c>
      <c r="E77" s="170">
        <v>1</v>
      </c>
      <c r="F77" s="171">
        <v>0</v>
      </c>
      <c r="G77" s="172">
        <f>ROUND(E77*F77,2)</f>
        <v>0</v>
      </c>
      <c r="H77" s="157"/>
      <c r="I77" s="156">
        <f>ROUND(E77*H77,2)</f>
        <v>0</v>
      </c>
      <c r="J77" s="157"/>
      <c r="K77" s="156">
        <f>ROUND(E77*J77,2)</f>
        <v>0</v>
      </c>
      <c r="L77" s="156">
        <v>0</v>
      </c>
      <c r="M77" s="156">
        <f>G77*(1+L77/100)</f>
        <v>0</v>
      </c>
      <c r="N77" s="155">
        <v>0</v>
      </c>
      <c r="O77" s="155">
        <f>ROUND(E77*N77,2)</f>
        <v>0</v>
      </c>
      <c r="P77" s="155">
        <v>0</v>
      </c>
      <c r="Q77" s="155">
        <f>ROUND(E77*P77,2)</f>
        <v>0</v>
      </c>
      <c r="R77" s="156"/>
      <c r="S77" s="156" t="s">
        <v>227</v>
      </c>
      <c r="T77" s="156" t="s">
        <v>106</v>
      </c>
      <c r="U77" s="156">
        <v>0</v>
      </c>
      <c r="V77" s="156">
        <f>ROUND(E77*U77,2)</f>
        <v>0</v>
      </c>
      <c r="W77" s="156"/>
      <c r="X77" s="156" t="s">
        <v>228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229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x14ac:dyDescent="0.25">
      <c r="A78" s="3"/>
      <c r="B78" s="4"/>
      <c r="C78" s="182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AE78">
        <v>0</v>
      </c>
      <c r="AF78">
        <v>0</v>
      </c>
      <c r="AG78" t="s">
        <v>87</v>
      </c>
    </row>
    <row r="79" spans="1:60" x14ac:dyDescent="0.25">
      <c r="A79" s="151"/>
      <c r="B79" s="152" t="s">
        <v>31</v>
      </c>
      <c r="C79" s="183"/>
      <c r="D79" s="153"/>
      <c r="E79" s="154"/>
      <c r="F79" s="154"/>
      <c r="G79" s="166">
        <f>G8+G10+G16+G18+G26+G34+G43+G51+G59+G67+G73+G75</f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E79">
        <f>SUMIF(L7:L77,AE78,G7:G77)</f>
        <v>0</v>
      </c>
      <c r="AF79">
        <f>SUMIF(L7:L77,AF78,G7:G77)</f>
        <v>0</v>
      </c>
      <c r="AG79" t="s">
        <v>234</v>
      </c>
    </row>
    <row r="80" spans="1:60" x14ac:dyDescent="0.25">
      <c r="A80" s="3"/>
      <c r="B80" s="4"/>
      <c r="C80" s="182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33" x14ac:dyDescent="0.25">
      <c r="A81" s="3"/>
      <c r="B81" s="4"/>
      <c r="C81" s="182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33" x14ac:dyDescent="0.25">
      <c r="A82" s="261" t="s">
        <v>235</v>
      </c>
      <c r="B82" s="261"/>
      <c r="C82" s="262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 x14ac:dyDescent="0.25">
      <c r="A83" s="242"/>
      <c r="B83" s="243"/>
      <c r="C83" s="244"/>
      <c r="D83" s="243"/>
      <c r="E83" s="243"/>
      <c r="F83" s="243"/>
      <c r="G83" s="24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G83" t="s">
        <v>236</v>
      </c>
    </row>
    <row r="84" spans="1:33" x14ac:dyDescent="0.25">
      <c r="A84" s="246"/>
      <c r="B84" s="247"/>
      <c r="C84" s="248"/>
      <c r="D84" s="247"/>
      <c r="E84" s="247"/>
      <c r="F84" s="247"/>
      <c r="G84" s="249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33" x14ac:dyDescent="0.25">
      <c r="A85" s="246"/>
      <c r="B85" s="247"/>
      <c r="C85" s="248"/>
      <c r="D85" s="247"/>
      <c r="E85" s="247"/>
      <c r="F85" s="247"/>
      <c r="G85" s="249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33" x14ac:dyDescent="0.25">
      <c r="A86" s="246"/>
      <c r="B86" s="247"/>
      <c r="C86" s="248"/>
      <c r="D86" s="247"/>
      <c r="E86" s="247"/>
      <c r="F86" s="247"/>
      <c r="G86" s="249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33" x14ac:dyDescent="0.25">
      <c r="A87" s="250"/>
      <c r="B87" s="251"/>
      <c r="C87" s="252"/>
      <c r="D87" s="251"/>
      <c r="E87" s="251"/>
      <c r="F87" s="251"/>
      <c r="G87" s="25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33" x14ac:dyDescent="0.25">
      <c r="A88" s="3"/>
      <c r="B88" s="4"/>
      <c r="C88" s="182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33" x14ac:dyDescent="0.25">
      <c r="C89" s="184"/>
      <c r="D89" s="10"/>
      <c r="AG89" t="s">
        <v>237</v>
      </c>
    </row>
    <row r="90" spans="1:33" x14ac:dyDescent="0.25">
      <c r="D90" s="10"/>
    </row>
    <row r="91" spans="1:33" x14ac:dyDescent="0.25">
      <c r="D91" s="10"/>
    </row>
    <row r="92" spans="1:33" x14ac:dyDescent="0.25">
      <c r="D92" s="10"/>
    </row>
    <row r="93" spans="1:33" x14ac:dyDescent="0.25">
      <c r="D93" s="10"/>
    </row>
    <row r="94" spans="1:33" x14ac:dyDescent="0.25">
      <c r="D94" s="10"/>
    </row>
    <row r="95" spans="1:33" x14ac:dyDescent="0.25">
      <c r="D95" s="10"/>
    </row>
    <row r="96" spans="1:33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</sheetData>
  <mergeCells count="6">
    <mergeCell ref="A83:G87"/>
    <mergeCell ref="A1:G1"/>
    <mergeCell ref="C2:G2"/>
    <mergeCell ref="C3:G3"/>
    <mergeCell ref="C4:G4"/>
    <mergeCell ref="A82:C8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001 002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'001 002 Pol'!Názvy_tisku</vt:lpstr>
      <vt:lpstr>oadresa</vt:lpstr>
      <vt:lpstr>Stavba!Objednatel</vt:lpstr>
      <vt:lpstr>Stavba!Objekt</vt:lpstr>
      <vt:lpstr>'001 002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Karhánek Jaromír</cp:lastModifiedBy>
  <cp:lastPrinted>2022-07-12T06:53:26Z</cp:lastPrinted>
  <dcterms:created xsi:type="dcterms:W3CDTF">2009-04-08T07:15:50Z</dcterms:created>
  <dcterms:modified xsi:type="dcterms:W3CDTF">2022-07-13T08:17:35Z</dcterms:modified>
</cp:coreProperties>
</file>