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Šachta v hale" sheetId="2" r:id="rId2"/>
    <sheet name="01.2 - Přepojení odtoků s..." sheetId="3" r:id="rId3"/>
    <sheet name="01.3 - Přepojení stávajíc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'01.1 - Šachta v hale'!$C$122:$K$163</definedName>
    <definedName name="_xlnm.Print_Area" localSheetId="1">'01.1 - Šachta v hale'!$C$4:$J$76,'01.1 - Šachta v hale'!$C$82:$J$104,'01.1 - Šachta v hale'!$C$110:$J$163</definedName>
    <definedName name="_xlnm.Print_Titles" localSheetId="1">'01.1 - Šachta v hale'!$122:$122</definedName>
    <definedName name="_xlnm._FilterDatabase" localSheetId="2" hidden="1">'01.2 - Přepojení odtoků s...'!$C$123:$K$160</definedName>
    <definedName name="_xlnm.Print_Area" localSheetId="2">'01.2 - Přepojení odtoků s...'!$C$4:$J$76,'01.2 - Přepojení odtoků s...'!$C$82:$J$105,'01.2 - Přepojení odtoků s...'!$C$111:$J$160</definedName>
    <definedName name="_xlnm.Print_Titles" localSheetId="2">'01.2 - Přepojení odtoků s...'!$123:$123</definedName>
    <definedName name="_xlnm._FilterDatabase" localSheetId="3" hidden="1">'01.3 - Přepojení stávajíc...'!$C$125:$K$203</definedName>
    <definedName name="_xlnm.Print_Area" localSheetId="3">'01.3 - Přepojení stávajíc...'!$C$4:$J$76,'01.3 - Přepojení stávajíc...'!$C$82:$J$107,'01.3 - Přepojení stávajíc...'!$C$113:$J$203</definedName>
    <definedName name="_xlnm.Print_Titles" localSheetId="3">'01.3 - Přepojení stávajíc...'!$125:$125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89"/>
  <c r="E7"/>
  <c r="E116"/>
  <c i="3" r="J37"/>
  <c r="J36"/>
  <c i="1" r="AY96"/>
  <c i="3" r="J35"/>
  <c i="1" r="AX96"/>
  <c i="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118"/>
  <c r="E7"/>
  <c r="E114"/>
  <c i="2" r="J37"/>
  <c r="J36"/>
  <c i="1" r="AY95"/>
  <c i="2" r="J35"/>
  <c i="1" r="AX95"/>
  <c i="2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117"/>
  <c r="E7"/>
  <c r="E113"/>
  <c i="1" r="L90"/>
  <c r="AM90"/>
  <c r="AM89"/>
  <c r="L89"/>
  <c r="AM87"/>
  <c r="L87"/>
  <c r="L85"/>
  <c r="L84"/>
  <c i="2" r="J135"/>
  <c i="1" r="AS94"/>
  <c i="2" r="BK141"/>
  <c r="BK128"/>
  <c r="BK159"/>
  <c r="BK154"/>
  <c r="J147"/>
  <c r="J128"/>
  <c r="J143"/>
  <c i="3" r="J155"/>
  <c r="BK141"/>
  <c r="BK129"/>
  <c r="J158"/>
  <c r="J149"/>
  <c r="J138"/>
  <c r="BK158"/>
  <c r="BK139"/>
  <c r="J131"/>
  <c r="J142"/>
  <c i="4" r="J198"/>
  <c r="BK185"/>
  <c r="J165"/>
  <c r="J158"/>
  <c r="BK139"/>
  <c r="J203"/>
  <c r="BK179"/>
  <c r="J174"/>
  <c r="J142"/>
  <c r="BK129"/>
  <c r="BK201"/>
  <c r="J185"/>
  <c r="BK176"/>
  <c r="J171"/>
  <c r="J156"/>
  <c r="J146"/>
  <c r="J131"/>
  <c r="J192"/>
  <c r="J183"/>
  <c r="J172"/>
  <c r="BK154"/>
  <c r="J137"/>
  <c r="BK131"/>
  <c i="2" r="J133"/>
  <c r="J126"/>
  <c r="J159"/>
  <c r="J154"/>
  <c r="J145"/>
  <c r="BK126"/>
  <c r="J157"/>
  <c r="BK150"/>
  <c r="BK133"/>
  <c r="BK147"/>
  <c i="3" r="BK160"/>
  <c r="J148"/>
  <c r="BK138"/>
  <c r="BK127"/>
  <c r="BK152"/>
  <c r="J144"/>
  <c r="J129"/>
  <c r="J152"/>
  <c r="BK149"/>
  <c r="BK131"/>
  <c i="4" r="BK189"/>
  <c r="BK183"/>
  <c r="BK160"/>
  <c r="BK146"/>
  <c r="J188"/>
  <c r="J164"/>
  <c r="BK143"/>
  <c r="J133"/>
  <c r="J189"/>
  <c r="J179"/>
  <c r="BK172"/>
  <c r="BK165"/>
  <c r="BK148"/>
  <c r="BK198"/>
  <c r="J191"/>
  <c r="BK177"/>
  <c r="BK156"/>
  <c r="J139"/>
  <c r="BK133"/>
  <c i="2" r="BK143"/>
  <c r="BK131"/>
  <c r="BK160"/>
  <c r="BK157"/>
  <c r="BK153"/>
  <c r="J138"/>
  <c r="J160"/>
  <c r="BK156"/>
  <c r="BK135"/>
  <c r="J151"/>
  <c r="J132"/>
  <c i="3" r="BK154"/>
  <c r="J139"/>
  <c r="BK159"/>
  <c r="J154"/>
  <c r="BK146"/>
  <c r="J134"/>
  <c r="J156"/>
  <c r="BK134"/>
  <c r="J146"/>
  <c i="4" r="J201"/>
  <c r="BK188"/>
  <c r="BK171"/>
  <c r="BK169"/>
  <c r="BK167"/>
  <c r="BK164"/>
  <c r="J148"/>
  <c r="BK175"/>
  <c r="J151"/>
  <c r="BK134"/>
  <c r="BK196"/>
  <c r="J184"/>
  <c r="J175"/>
  <c r="J169"/>
  <c r="BK151"/>
  <c r="J136"/>
  <c r="J196"/>
  <c r="BK184"/>
  <c r="BK158"/>
  <c r="J140"/>
  <c r="J134"/>
  <c i="2" r="BK138"/>
  <c r="BK132"/>
  <c r="J163"/>
  <c r="J156"/>
  <c r="J150"/>
  <c r="J131"/>
  <c r="BK163"/>
  <c r="BK151"/>
  <c r="J141"/>
  <c r="J153"/>
  <c r="BK145"/>
  <c i="3" r="J159"/>
  <c r="BK144"/>
  <c r="J136"/>
  <c r="J160"/>
  <c r="BK155"/>
  <c r="BK148"/>
  <c r="BK142"/>
  <c r="J127"/>
  <c r="BK136"/>
  <c r="BK156"/>
  <c r="J141"/>
  <c i="4" r="BK192"/>
  <c r="J181"/>
  <c r="J163"/>
  <c r="J143"/>
  <c r="BK194"/>
  <c r="J176"/>
  <c r="BK163"/>
  <c r="BK137"/>
  <c r="BK203"/>
  <c r="BK191"/>
  <c r="J177"/>
  <c r="BK174"/>
  <c r="J167"/>
  <c r="J154"/>
  <c r="BK140"/>
  <c r="J194"/>
  <c r="BK181"/>
  <c r="J160"/>
  <c r="BK142"/>
  <c r="BK136"/>
  <c r="J129"/>
  <c i="2" l="1" r="R125"/>
  <c r="P130"/>
  <c r="T140"/>
  <c r="R149"/>
  <c i="3" r="P128"/>
  <c r="P125"/>
  <c r="P124"/>
  <c i="1" r="AU96"/>
  <c i="3" r="R133"/>
  <c r="T137"/>
  <c r="P147"/>
  <c r="BK151"/>
  <c r="J151"/>
  <c r="J104"/>
  <c i="4" r="T128"/>
  <c r="P153"/>
  <c r="BK162"/>
  <c r="J162"/>
  <c r="J101"/>
  <c r="BK178"/>
  <c r="J178"/>
  <c r="J102"/>
  <c r="T187"/>
  <c i="2" r="T125"/>
  <c r="R130"/>
  <c r="R140"/>
  <c r="BK149"/>
  <c r="J149"/>
  <c r="J102"/>
  <c i="3" r="R128"/>
  <c r="R125"/>
  <c r="R124"/>
  <c r="T133"/>
  <c r="R137"/>
  <c r="R147"/>
  <c r="P151"/>
  <c r="P150"/>
  <c i="4" r="BK128"/>
  <c r="BK153"/>
  <c r="J153"/>
  <c r="J99"/>
  <c r="T153"/>
  <c r="R157"/>
  <c r="R162"/>
  <c r="R178"/>
  <c r="BK187"/>
  <c r="J187"/>
  <c r="J103"/>
  <c r="BK200"/>
  <c r="J200"/>
  <c r="J106"/>
  <c r="P200"/>
  <c r="P199"/>
  <c i="2" r="P125"/>
  <c r="T130"/>
  <c r="P140"/>
  <c r="T149"/>
  <c i="3" r="BK128"/>
  <c r="J128"/>
  <c r="J99"/>
  <c r="P133"/>
  <c r="P137"/>
  <c r="BK147"/>
  <c r="J147"/>
  <c r="J102"/>
  <c r="T151"/>
  <c r="T150"/>
  <c i="4" r="P128"/>
  <c r="BK157"/>
  <c r="J157"/>
  <c r="J100"/>
  <c r="T157"/>
  <c r="P162"/>
  <c r="P178"/>
  <c r="R187"/>
  <c r="R200"/>
  <c r="R199"/>
  <c i="2" r="BK125"/>
  <c r="J125"/>
  <c r="J98"/>
  <c r="BK130"/>
  <c r="J130"/>
  <c r="J99"/>
  <c r="BK140"/>
  <c r="J140"/>
  <c r="J101"/>
  <c r="P149"/>
  <c i="3" r="T128"/>
  <c r="T125"/>
  <c r="T124"/>
  <c r="BK133"/>
  <c r="J133"/>
  <c r="J100"/>
  <c r="BK137"/>
  <c r="J137"/>
  <c r="J101"/>
  <c r="T147"/>
  <c r="R151"/>
  <c r="R150"/>
  <c i="4" r="R128"/>
  <c r="R127"/>
  <c r="R126"/>
  <c r="R153"/>
  <c r="P157"/>
  <c r="T162"/>
  <c r="T178"/>
  <c r="P187"/>
  <c r="T200"/>
  <c r="T199"/>
  <c i="2" r="BK137"/>
  <c r="J137"/>
  <c r="J100"/>
  <c r="BK162"/>
  <c r="J162"/>
  <c r="J103"/>
  <c i="3" r="BK126"/>
  <c r="J126"/>
  <c r="J98"/>
  <c i="4" r="BK197"/>
  <c r="J197"/>
  <c r="J104"/>
  <c r="F92"/>
  <c r="J122"/>
  <c r="BE143"/>
  <c r="BE148"/>
  <c r="BE164"/>
  <c r="BE167"/>
  <c r="BE169"/>
  <c r="BE175"/>
  <c r="BE179"/>
  <c r="BE185"/>
  <c r="BE201"/>
  <c r="E85"/>
  <c r="F91"/>
  <c r="J92"/>
  <c r="J120"/>
  <c r="BE129"/>
  <c r="BE131"/>
  <c r="BE133"/>
  <c r="BE137"/>
  <c r="BE142"/>
  <c r="BE160"/>
  <c r="BE163"/>
  <c r="BE171"/>
  <c r="BE174"/>
  <c r="BE181"/>
  <c r="BE184"/>
  <c r="BE192"/>
  <c r="BE203"/>
  <c r="BE139"/>
  <c r="BE146"/>
  <c r="BE156"/>
  <c r="BE158"/>
  <c r="BE165"/>
  <c r="BE183"/>
  <c r="BE189"/>
  <c r="BE191"/>
  <c r="BE196"/>
  <c r="BE198"/>
  <c r="BE134"/>
  <c r="BE136"/>
  <c r="BE140"/>
  <c r="BE151"/>
  <c r="BE154"/>
  <c r="BE172"/>
  <c r="BE176"/>
  <c r="BE177"/>
  <c r="BE188"/>
  <c r="BE194"/>
  <c i="3" r="J91"/>
  <c r="F120"/>
  <c r="J121"/>
  <c r="BE129"/>
  <c r="BE131"/>
  <c r="BE136"/>
  <c r="BE138"/>
  <c r="BE152"/>
  <c r="BE160"/>
  <c r="J89"/>
  <c r="F92"/>
  <c r="BE127"/>
  <c r="BE141"/>
  <c r="BE142"/>
  <c r="BE144"/>
  <c r="BE146"/>
  <c r="BE148"/>
  <c r="BE154"/>
  <c r="BE159"/>
  <c r="BE134"/>
  <c r="BE139"/>
  <c r="E85"/>
  <c r="BE149"/>
  <c r="BE155"/>
  <c r="BE156"/>
  <c r="BE158"/>
  <c i="2" r="J89"/>
  <c r="J91"/>
  <c r="F119"/>
  <c r="J120"/>
  <c r="BE128"/>
  <c r="BE135"/>
  <c r="BE145"/>
  <c r="BE150"/>
  <c r="E85"/>
  <c r="F120"/>
  <c r="BE126"/>
  <c r="BE131"/>
  <c r="BE138"/>
  <c r="BE141"/>
  <c r="BE151"/>
  <c r="BE153"/>
  <c r="BE159"/>
  <c r="BE163"/>
  <c r="BE132"/>
  <c r="BE143"/>
  <c r="BE147"/>
  <c r="BE154"/>
  <c r="BE156"/>
  <c r="BE157"/>
  <c r="BE160"/>
  <c r="BE133"/>
  <c r="J34"/>
  <c i="1" r="AW95"/>
  <c i="3" r="F35"/>
  <c i="1" r="BB96"/>
  <c i="4" r="F36"/>
  <c i="1" r="BC97"/>
  <c i="4" r="F35"/>
  <c i="1" r="BB97"/>
  <c i="2" r="F35"/>
  <c i="1" r="BB95"/>
  <c i="3" r="F36"/>
  <c i="1" r="BC96"/>
  <c i="4" r="J34"/>
  <c i="1" r="AW97"/>
  <c i="2" r="F37"/>
  <c i="1" r="BD95"/>
  <c i="2" r="F34"/>
  <c i="1" r="BA95"/>
  <c i="3" r="J34"/>
  <c i="1" r="AW96"/>
  <c i="4" r="F37"/>
  <c i="1" r="BD97"/>
  <c i="2" r="F36"/>
  <c i="1" r="BC95"/>
  <c i="3" r="F34"/>
  <c i="1" r="BA96"/>
  <c i="3" r="F37"/>
  <c i="1" r="BD96"/>
  <c i="4" r="F34"/>
  <c i="1" r="BA97"/>
  <c i="2" l="1" r="P124"/>
  <c r="P123"/>
  <c i="1" r="AU95"/>
  <c i="4" r="P127"/>
  <c r="P126"/>
  <c i="1" r="AU97"/>
  <c i="2" r="T124"/>
  <c r="T123"/>
  <c i="4" r="T127"/>
  <c r="T126"/>
  <c r="BK127"/>
  <c r="J127"/>
  <c r="J97"/>
  <c i="2" r="R124"/>
  <c r="R123"/>
  <c r="BK124"/>
  <c r="J124"/>
  <c r="J97"/>
  <c i="3" r="BK125"/>
  <c r="J125"/>
  <c r="J97"/>
  <c i="4" r="J128"/>
  <c r="J98"/>
  <c r="BK199"/>
  <c r="J199"/>
  <c r="J105"/>
  <c i="3" r="BK150"/>
  <c r="J150"/>
  <c r="J103"/>
  <c i="2" r="F33"/>
  <c i="1" r="AZ95"/>
  <c i="4" r="F33"/>
  <c i="1" r="AZ97"/>
  <c i="3" r="F33"/>
  <c i="1" r="AZ96"/>
  <c r="BA94"/>
  <c r="W30"/>
  <c r="BD94"/>
  <c r="W33"/>
  <c i="3" r="J33"/>
  <c i="1" r="AV96"/>
  <c r="AT96"/>
  <c i="4" r="J33"/>
  <c i="1" r="AV97"/>
  <c r="AT97"/>
  <c i="2" r="J33"/>
  <c i="1" r="AV95"/>
  <c r="AT95"/>
  <c r="BB94"/>
  <c r="W31"/>
  <c r="BC94"/>
  <c r="AY94"/>
  <c i="3" l="1" r="BK124"/>
  <c r="J124"/>
  <c r="J96"/>
  <c i="4" r="BK126"/>
  <c r="J126"/>
  <c r="J96"/>
  <c i="2" r="BK123"/>
  <c r="J123"/>
  <c r="J96"/>
  <c i="1" r="AU94"/>
  <c r="AW94"/>
  <c r="AK30"/>
  <c r="AX94"/>
  <c r="AZ94"/>
  <c r="W29"/>
  <c r="W32"/>
  <c i="2" l="1" r="J30"/>
  <c i="1" r="AG95"/>
  <c r="AN95"/>
  <c i="4" r="J30"/>
  <c i="1" r="AG97"/>
  <c r="AV94"/>
  <c r="AK29"/>
  <c i="3" r="J30"/>
  <c i="1" r="AG96"/>
  <c i="3" l="1" r="J39"/>
  <c i="2" r="J39"/>
  <c i="4" r="J39"/>
  <c i="1" r="AN96"/>
  <c r="AN97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<sst xmlns="http://schemas.openxmlformats.org/spreadsheetml/2006/main">
  <si>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</si>
  <si>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</si>
  <si>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</si>
  <si>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</si>
  <si>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</si>
  <si>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{49683d23-2cd2-4508-bee3-0d5221986ec6}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</si>
  <si>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</si>
  <si>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</si>
  <si>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</si>
  <si>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</si>
  <si>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</si>
  <si>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</si>
  <si>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</si>
  <si>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</si>
  <si>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0002215211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</si>
  <si>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</si>
  <si>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</si>
  <si>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Nováčkova - rekonstrukce kanalizace</t>
  </si>
  <si>
    <t>KSO:</t>
  </si>
  <si>
    <t>CC-CZ:</t>
  </si>
  <si>
    <t>Místo:</t>
  </si>
  <si>
    <t xml:space="preserve"> </t>
  </si>
  <si>
    <t>Datum:</t>
  </si>
  <si>
    <t>16. 5. 2022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</si>
  <si>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</si>
  <si>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</si>
  <si>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</si>
  <si>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</si>
  <si>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</si>
  <si>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</si>
  <si>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</si>
  <si>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</si>
  <si>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</si>
  <si>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</si>
  <si>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</si>
  <si>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</si>
  <si>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</si>
  <si>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</si>
  <si>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</si>
  <si>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</si>
  <si>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</si>
  <si>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</si>
  <si>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</si>
  <si>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</si>
  <si>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</si>
  <si>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</si>
  <si>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</si>
  <si>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</si>
  <si>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</si>
  <si>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</si>
  <si>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</si>
  <si>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</si>
  <si>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</si>
  <si>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</si>
  <si>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</si>
  <si>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</si>
  <si>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</si>
  <si>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</si>
  <si>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</si>
  <si>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</si>
  <si>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</si>
  <si>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</si>
  <si>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</si>
  <si>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</si>
  <si>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</si>
  <si>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</si>
  <si>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</si>
  <si>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</si>
  <si>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</si>
  <si>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</si>
  <si>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</si>
  <si>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</si>
  <si>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</si>
  <si>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</si>
  <si>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</si>
  <si>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</si>
  <si>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</si>
  <si>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</si>
  <si>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</si>
  <si>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Šachta v hale</t>
  </si>
  <si>
    <t>STA</t>
  </si>
  <si>
    <t>1</t>
  </si>
  <si>
    <t>{45e854b2-d157-4bcb-adf6-9b7d30c82a98}</t>
  </si>
  <si>
    <t>2</t>
  </si>
  <si>
    <t>01.2</t>
  </si>
  <si>
    <t>Přepojení odtoků stávajících sociálních zařízení</t>
  </si>
  <si>
    <t>{af9996b8-151b-475b-90d8-92747ea92937}</t>
  </si>
  <si>
    <t>01.3</t>
  </si>
  <si>
    <t>Přepojení stávajícího kanalizačního řadu do nového - sklad - garáž automobilů údržby trolejí</t>
  </si>
  <si>
    <t>{70317924-04ef-41e4-91de-d744580d5120}</t>
  </si>
  <si>
    <t>KRYCÍ LIST SOUPISU PRACÍ</t>
  </si>
  <si>
    <t>Objekt:</t>
  </si>
  <si>
    <t>01.1 - Šachta v hale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</si>
  <si>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</si>
  <si>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</si>
  <si>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</si>
  <si>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</si>
  <si>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</si>
  <si>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</si>
  <si>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</si>
  <si>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</si>
  <si>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</si>
  <si>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</si>
  <si>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</si>
  <si>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</si>
  <si>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</si>
  <si>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</si>
  <si>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</si>
  <si>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</si>
  <si>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</si>
  <si>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</si>
  <si>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</si>
  <si>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</si>
  <si>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</si>
  <si>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</si>
  <si>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</si>
  <si>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</si>
  <si>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</si>
  <si>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</si>
  <si>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</si>
  <si>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</si>
  <si>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</si>
  <si>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</si>
  <si>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113107037</t>
  </si>
  <si>
    <t>Odstranění podkladu z betonu vyztuženého sítěmi tl přes 200 do 300 mm při překopech ručně</t>
  </si>
  <si>
    <t>m2</t>
  </si>
  <si>
    <t>4</t>
  </si>
  <si>
    <t>-750873952</t>
  </si>
  <si>
    <t>VV</t>
  </si>
  <si>
    <t>1,5*1,6</t>
  </si>
  <si>
    <t>113107041</t>
  </si>
  <si>
    <t>Odstranění podkladu živičných tl do 50 mm při překopech ručně</t>
  </si>
  <si>
    <t>1477948874</t>
  </si>
  <si>
    <t>2,5*2,7</t>
  </si>
  <si>
    <t>Vodorovné konstrukce</t>
  </si>
  <si>
    <t>3</t>
  </si>
  <si>
    <t>411121232</t>
  </si>
  <si>
    <t>Montáž prefabrikovaných ŽB stropů ze stropních desek dl přes 900 do 1800 mm</t>
  </si>
  <si>
    <t>kus</t>
  </si>
  <si>
    <t>-1090373875</t>
  </si>
  <si>
    <t>M</t>
  </si>
  <si>
    <t>59341729</t>
  </si>
  <si>
    <t>deska stropní vylehčená PZD 1490x290x90mm</t>
  </si>
  <si>
    <t>8</t>
  </si>
  <si>
    <t>-169497944</t>
  </si>
  <si>
    <t>5</t>
  </si>
  <si>
    <t>411321616</t>
  </si>
  <si>
    <t>Stropy deskové ze ŽB tř. C 30/37</t>
  </si>
  <si>
    <t>m3</t>
  </si>
  <si>
    <t>1547346883</t>
  </si>
  <si>
    <t>1,5*1,6*0,16</t>
  </si>
  <si>
    <t>6</t>
  </si>
  <si>
    <t>411362021</t>
  </si>
  <si>
    <t>Výztuž stropů svařovanými sítěmi Kari</t>
  </si>
  <si>
    <t>t</t>
  </si>
  <si>
    <t>-359119360</t>
  </si>
  <si>
    <t>2*(1,5*1,6)*12,35/1000*1,15</t>
  </si>
  <si>
    <t>Komunikace pozemní</t>
  </si>
  <si>
    <t>7</t>
  </si>
  <si>
    <t>572350111</t>
  </si>
  <si>
    <t>Vyspravení krytu komunikací po překopech pl do 15 m2 litým asfaltem MA (LA) tl přes 20 do 40 mm</t>
  </si>
  <si>
    <t>-1682334632</t>
  </si>
  <si>
    <t>9</t>
  </si>
  <si>
    <t>Ostatní konstrukce a práce, bourání</t>
  </si>
  <si>
    <t>919735111</t>
  </si>
  <si>
    <t>Řezání stávajícího živičného krytu hl do 50 mm</t>
  </si>
  <si>
    <t>m</t>
  </si>
  <si>
    <t>-124006904</t>
  </si>
  <si>
    <t>2,5+2,7+2,5+2,7</t>
  </si>
  <si>
    <t>919735125</t>
  </si>
  <si>
    <t>Řezání stávajícího betonového krytu hl přes 200 do 250 mm</t>
  </si>
  <si>
    <t>-1685029019</t>
  </si>
  <si>
    <t>1,5+1,6+1,5+1,6</t>
  </si>
  <si>
    <t>10</t>
  </si>
  <si>
    <t>953961214</t>
  </si>
  <si>
    <t>Kotvy chemickou patronou M 16 hl 125 mm do betonu, ŽB nebo kamene s vyvrtáním otvoru</t>
  </si>
  <si>
    <t>-776410131</t>
  </si>
  <si>
    <t>4*8</t>
  </si>
  <si>
    <t>11</t>
  </si>
  <si>
    <t>953965135</t>
  </si>
  <si>
    <t>Kotevní šroub pro chemické kotvy M 16 dl 500 mm</t>
  </si>
  <si>
    <t>1892937909</t>
  </si>
  <si>
    <t>997</t>
  </si>
  <si>
    <t>Přesun sutě</t>
  </si>
  <si>
    <t>12</t>
  </si>
  <si>
    <t>997221571</t>
  </si>
  <si>
    <t>Vodorovná doprava vybouraných hmot do 1 km</t>
  </si>
  <si>
    <t>1851918791</t>
  </si>
  <si>
    <t>13</t>
  </si>
  <si>
    <t>997221579</t>
  </si>
  <si>
    <t>Příplatek ZKD 1 km u vodorovné dopravy vybouraných hmot</t>
  </si>
  <si>
    <t>652809471</t>
  </si>
  <si>
    <t>1,512*12 'Přepočtené koeficientem množství</t>
  </si>
  <si>
    <t>14</t>
  </si>
  <si>
    <t>997221612</t>
  </si>
  <si>
    <t>Nakládání vybouraných hmot na dopravní prostředky pro vodorovnou dopravu</t>
  </si>
  <si>
    <t>273083431</t>
  </si>
  <si>
    <t>997221862</t>
  </si>
  <si>
    <t>Poplatek za uložení stavebního odpadu na recyklační skládce (skládkovné) z armovaného betonu pod kódem 17 01 01</t>
  </si>
  <si>
    <t>981608277</t>
  </si>
  <si>
    <t>2,4*0,63</t>
  </si>
  <si>
    <t>16</t>
  </si>
  <si>
    <t>997221561</t>
  </si>
  <si>
    <t>Vodorovná doprava suti z kusových materiálů do 1 km</t>
  </si>
  <si>
    <t>-986585880</t>
  </si>
  <si>
    <t>17</t>
  </si>
  <si>
    <t>997221569</t>
  </si>
  <si>
    <t>Příplatek ZKD 1 km u vodorovné dopravy suti z kusových materiálů</t>
  </si>
  <si>
    <t>325865995</t>
  </si>
  <si>
    <t>0,662*12 'Přepočtené koeficientem množství</t>
  </si>
  <si>
    <t>18</t>
  </si>
  <si>
    <t>997221611</t>
  </si>
  <si>
    <t>Nakládání suti na dopravní prostředky pro vodorovnou dopravu</t>
  </si>
  <si>
    <t>-144645341</t>
  </si>
  <si>
    <t>19</t>
  </si>
  <si>
    <t>997221875</t>
  </si>
  <si>
    <t>Poplatek za uložení stavebního odpadu na recyklační skládce (skládkovné) asfaltového bez obsahu dehtu zatříděného do Katalogu odpadů pod kódem 17 03 02</t>
  </si>
  <si>
    <t>1396786583</t>
  </si>
  <si>
    <t>6,75*0,098</t>
  </si>
  <si>
    <t>998</t>
  </si>
  <si>
    <t>Přesun hmot</t>
  </si>
  <si>
    <t>20</t>
  </si>
  <si>
    <t>998276101</t>
  </si>
  <si>
    <t>Přesun hmot pro trubní vedení z trub z plastických hmot otevřený výkop</t>
  </si>
  <si>
    <t>-347447399</t>
  </si>
  <si>
    <t>01.2 - Přepojení odtoků stávajících sociálních zařízení</t>
  </si>
  <si>
    <t xml:space="preserve">    8 - Trubní vedení</t>
  </si>
  <si>
    <t>PSV - Práce a dodávky PSV</t>
  </si>
  <si>
    <t xml:space="preserve">    721 - Zdravotechnika - vnitřní kanalizace</t>
  </si>
  <si>
    <t>411386621</t>
  </si>
  <si>
    <t xml:space="preserve">Zabetonování prostupů ze suchých směsí pl přes 0,09 do 0,25 m2 </t>
  </si>
  <si>
    <t>110788851</t>
  </si>
  <si>
    <t>Trubní vedení</t>
  </si>
  <si>
    <t>899911111</t>
  </si>
  <si>
    <t>Osazení ocelových součástí pro potrubí závěsných a úložných hmotnosti jednotlivě do 5 kg</t>
  </si>
  <si>
    <t>kg</t>
  </si>
  <si>
    <t>-1356749993</t>
  </si>
  <si>
    <t>24*2</t>
  </si>
  <si>
    <t>13011039</t>
  </si>
  <si>
    <t>tyč ocelová plochá jakost S235JR (11 375) 20x3mm</t>
  </si>
  <si>
    <t>-307060707</t>
  </si>
  <si>
    <t>48/1000*1,15</t>
  </si>
  <si>
    <t>953992321</t>
  </si>
  <si>
    <t>Dodání a osazení hmoždinek profilu 10 až 12 mm v ŽB stropech</t>
  </si>
  <si>
    <t>-697883320</t>
  </si>
  <si>
    <t>2*24</t>
  </si>
  <si>
    <t>971042351</t>
  </si>
  <si>
    <t>Vybourání otvorů v betonových příčkách a zdech pl do 0,09 m2 tl do 450 mm</t>
  </si>
  <si>
    <t>-1338645943</t>
  </si>
  <si>
    <t>997221131</t>
  </si>
  <si>
    <t>Vodorovná doprava vybouraných hmot nošením do 50 m</t>
  </si>
  <si>
    <t>-359739169</t>
  </si>
  <si>
    <t>997221139</t>
  </si>
  <si>
    <t>Příplatek za každých dalších 10 m u vodorovné dopravy vybouraných hmot nošením</t>
  </si>
  <si>
    <t>-709021166</t>
  </si>
  <si>
    <t>0,629*10 'Přepočtené koeficientem množství</t>
  </si>
  <si>
    <t>0,629*12 'Přepočtené koeficientem množství</t>
  </si>
  <si>
    <t>0,629*2 'Přepočtené koeficientem množství</t>
  </si>
  <si>
    <t>998276111</t>
  </si>
  <si>
    <t>Přesun hmot pro trubní vedení z trub z plastických hmot ve štole</t>
  </si>
  <si>
    <t>1392876785</t>
  </si>
  <si>
    <t>998276124</t>
  </si>
  <si>
    <t>Příplatek k přesunu hmot pro trubní vedení z trub z plastických hmot za zvětšený přesun do 500 m</t>
  </si>
  <si>
    <t>1428493358</t>
  </si>
  <si>
    <t>PSV</t>
  </si>
  <si>
    <t>Práce a dodávky PSV</t>
  </si>
  <si>
    <t>721</t>
  </si>
  <si>
    <t>Zdravotechnika - vnitřní kanalizace</t>
  </si>
  <si>
    <t>721140806</t>
  </si>
  <si>
    <t>Demontáž potrubí litinové DN přes 100 do 200</t>
  </si>
  <si>
    <t>902076989</t>
  </si>
  <si>
    <t>5+1</t>
  </si>
  <si>
    <t>721140917</t>
  </si>
  <si>
    <t>Potrubí litinové propojení potrubí DN 150</t>
  </si>
  <si>
    <t>716191687</t>
  </si>
  <si>
    <t>721140918</t>
  </si>
  <si>
    <t>Potrubí litinové propojení potrubí DN 200</t>
  </si>
  <si>
    <t>-1808626257</t>
  </si>
  <si>
    <t>721175023</t>
  </si>
  <si>
    <t>Potrubí kanalizační plastové svodné dvouvrstvé DN 150</t>
  </si>
  <si>
    <t>1303665109</t>
  </si>
  <si>
    <t>14,2+5*1,5+6</t>
  </si>
  <si>
    <t>998721101</t>
  </si>
  <si>
    <t>Přesun hmot tonážní pro vnitřní kanalizace v objektech v do 6 m</t>
  </si>
  <si>
    <t>21164655</t>
  </si>
  <si>
    <t>998721181</t>
  </si>
  <si>
    <t>Příplatek k přesunu hmot tonážní 721 prováděný bez použití mechanizace</t>
  </si>
  <si>
    <t>-816737289</t>
  </si>
  <si>
    <t>998721193</t>
  </si>
  <si>
    <t>Příplatek k přesunu hmot tonážní 721 za zvětšený přesun do 500 m</t>
  </si>
  <si>
    <t>1236798520</t>
  </si>
  <si>
    <t>01.3 - Přepojení stávajícího kanalizačního řadu do nového - sklad - garáž automobilů údržby trolejí</t>
  </si>
  <si>
    <t xml:space="preserve">    6 - Úpravy povrchů, podlahy a osazování výplní</t>
  </si>
  <si>
    <t xml:space="preserve">    771 - Podlahy z dlaždic</t>
  </si>
  <si>
    <t>132212331</t>
  </si>
  <si>
    <t>Hloubení nezapažených rýh šířky do 2000 mm v soudržných horninách třídy těžitelnosti I skupiny 3 ručně</t>
  </si>
  <si>
    <t>485103496</t>
  </si>
  <si>
    <t>(4,5+4,95+4,5+3,5)*0,8*1,33</t>
  </si>
  <si>
    <t>139001101</t>
  </si>
  <si>
    <t>Příplatek za ztížení vykopávky v blízkosti podzemního vedení</t>
  </si>
  <si>
    <t>-1252196237</t>
  </si>
  <si>
    <t>18,567*0,1</t>
  </si>
  <si>
    <t>162211311</t>
  </si>
  <si>
    <t>Vodorovné přemístění výkopku z horniny třídy těžitelnosti I skupiny 1 až 3 stavebním kolečkem do 10 m</t>
  </si>
  <si>
    <t>1381668234</t>
  </si>
  <si>
    <t>162211319</t>
  </si>
  <si>
    <t>Příplatek k vodorovnému přemístění výkopku z horniny třídy těžitelnosti I skupiny 1 až 3 stavebním kolečkem za každých dalších 10 m</t>
  </si>
  <si>
    <t>1329390842</t>
  </si>
  <si>
    <t>18,567*4 'Přepočtené koeficientem množství</t>
  </si>
  <si>
    <t>162751117</t>
  </si>
  <si>
    <t>Vodorovné přemístění do 10000 m výkopku/sypaniny z horniny třídy těžitelnosti I, skupiny 1 až 3</t>
  </si>
  <si>
    <t>-556805475</t>
  </si>
  <si>
    <t>162751119</t>
  </si>
  <si>
    <t>Příplatek k vodorovnému přemístění výkopku/sypaniny z horniny třídy těžitelnosti I skupiny 1 až 3 ZKD 1000 m přes 10000 m</t>
  </si>
  <si>
    <t>-608162958</t>
  </si>
  <si>
    <t>18,567*3 'Přepočtené koeficientem množství</t>
  </si>
  <si>
    <t>167151101</t>
  </si>
  <si>
    <t>Nakládání výkopku z hornin třídy těžitelnosti I skupiny 1 až 3 do 100 m3</t>
  </si>
  <si>
    <t>580655767</t>
  </si>
  <si>
    <t>171201231</t>
  </si>
  <si>
    <t>Poplatek za uložení zeminy a kamení na recyklační skládce (skládkovné) kód odpadu 17 05 04</t>
  </si>
  <si>
    <t>-955189078</t>
  </si>
  <si>
    <t>18,567*1,8 'Přepočtené koeficientem množství</t>
  </si>
  <si>
    <t>171251201</t>
  </si>
  <si>
    <t>Uložení sypaniny na skládky nebo meziskládky</t>
  </si>
  <si>
    <t>-1369408270</t>
  </si>
  <si>
    <t>174112102</t>
  </si>
  <si>
    <t>Zásyp v uzavřených prostorech do 30 m3 sypaninou se zhutněním při překopech inženýrských sítí ručně</t>
  </si>
  <si>
    <t>-755035993</t>
  </si>
  <si>
    <t>"výkop rýhy"18,567</t>
  </si>
  <si>
    <t>"odpočet"-6,842-1,486-2*3,14*0,3*0,3*1,33</t>
  </si>
  <si>
    <t>583p.c.021</t>
  </si>
  <si>
    <t>náhradní zásypový materiál</t>
  </si>
  <si>
    <t>1408764717</t>
  </si>
  <si>
    <t>9,487*1,15*1,75</t>
  </si>
  <si>
    <t>175112101</t>
  </si>
  <si>
    <t>Obsypání potrubí při překopech inženýrských sítí ručně objem do 10 m3</t>
  </si>
  <si>
    <t>1110345143</t>
  </si>
  <si>
    <t>4,5*0,8*0,45-4,5*3,14*0,075*0,075</t>
  </si>
  <si>
    <t>(4,95+4,5+3,5)*0,8*0,6-(4,95+4,5+3,5)*3,14*0,15*0,15</t>
  </si>
  <si>
    <t>583p.c.011</t>
  </si>
  <si>
    <t>-840208947</t>
  </si>
  <si>
    <t>6,842*1,15*1,75</t>
  </si>
  <si>
    <t>451541111</t>
  </si>
  <si>
    <t>Lože pod potrubí otevřený výkop ze štěrkodrtě</t>
  </si>
  <si>
    <t>839123349</t>
  </si>
  <si>
    <t>(4,5+4,95+0,56+4,5+0,56+3,5)*0,8*0,1</t>
  </si>
  <si>
    <t>Úpravy povrchů, podlahy a osazování výplní</t>
  </si>
  <si>
    <t>631312141</t>
  </si>
  <si>
    <t>Doplnění rýh v dosavadních mazaninách betonem prostým</t>
  </si>
  <si>
    <t>-265835852</t>
  </si>
  <si>
    <t>13,96*0,25</t>
  </si>
  <si>
    <t>631362021</t>
  </si>
  <si>
    <t>Výztuž mazanin svařovanými sítěmi Kari</t>
  </si>
  <si>
    <t>-725040103</t>
  </si>
  <si>
    <t>13,96*1,1*1,2*0,00444</t>
  </si>
  <si>
    <t>830391811</t>
  </si>
  <si>
    <t>Bourání stávajícího kameninového potrubí DN přes 205 do 400</t>
  </si>
  <si>
    <t>1198371158</t>
  </si>
  <si>
    <t>871313121</t>
  </si>
  <si>
    <t>Montáž kanalizačního potrubí z PVC těsněné gumovým kroužkem otevřený výkop sklon do 20 % DN 160</t>
  </si>
  <si>
    <t>-1856545222</t>
  </si>
  <si>
    <t>28611164</t>
  </si>
  <si>
    <t>trubka kanalizační PVC DN 160x1000mm SN8</t>
  </si>
  <si>
    <t>1964291445</t>
  </si>
  <si>
    <t>4,5*1,015 'Přepočtené koeficientem množství</t>
  </si>
  <si>
    <t>871373121</t>
  </si>
  <si>
    <t>Montáž kanalizačního potrubí z PVC těsněné gumovým kroužkem otevřený výkop sklon do 20 % DN 315</t>
  </si>
  <si>
    <t>-664947354</t>
  </si>
  <si>
    <t>4,95+0,56+4,5+0,56+3,5</t>
  </si>
  <si>
    <t>22</t>
  </si>
  <si>
    <t>28611155</t>
  </si>
  <si>
    <t>trubka kanalizační PVC DN 315 SN8</t>
  </si>
  <si>
    <t>1217634370</t>
  </si>
  <si>
    <t>14,07*1,015 'Přepočtené koeficientem množství</t>
  </si>
  <si>
    <t>23</t>
  </si>
  <si>
    <t>877375221</t>
  </si>
  <si>
    <t>Montáž tvarovek z tvrdého PVC-systém KG nebo z polypropylenu-systém KG 2000 dvouosé DN 315</t>
  </si>
  <si>
    <t>418628551</t>
  </si>
  <si>
    <t>24</t>
  </si>
  <si>
    <t>28611441</t>
  </si>
  <si>
    <t>odbočka kanalizační plastová s hrdlem KG 315/160</t>
  </si>
  <si>
    <t>768302299</t>
  </si>
  <si>
    <t>1*1,015 'Přepočtené koeficientem množství</t>
  </si>
  <si>
    <t>25</t>
  </si>
  <si>
    <t>894812327</t>
  </si>
  <si>
    <t>Revizní a čistící šachta z PP typ DN 600/315 šachtové dno s přítokem tvaru T</t>
  </si>
  <si>
    <t>887893140</t>
  </si>
  <si>
    <t>26</t>
  </si>
  <si>
    <t>894812332</t>
  </si>
  <si>
    <t>Revizní a čistící šachta z PP DN 600 šachtová roura korugovaná světlé hloubky 2000 mm</t>
  </si>
  <si>
    <t>-2030171063</t>
  </si>
  <si>
    <t>27</t>
  </si>
  <si>
    <t>894812339</t>
  </si>
  <si>
    <t>Příplatek k rourám revizní a čistící šachty z PP DN 600 za uříznutí šachtové roury</t>
  </si>
  <si>
    <t>1848816124</t>
  </si>
  <si>
    <t>28</t>
  </si>
  <si>
    <t>894812359</t>
  </si>
  <si>
    <t>Revizní a čistící šachta z PP DN 600 poklop litinový pro třídu zatížení B125 s plastovým konusem</t>
  </si>
  <si>
    <t>-924842704</t>
  </si>
  <si>
    <t>29</t>
  </si>
  <si>
    <t>965043441</t>
  </si>
  <si>
    <t>Bourání podkladů pod dlažby betonových s potěrem nebo teracem tl do 150 mm pl přes 4 m2</t>
  </si>
  <si>
    <t>-938104407</t>
  </si>
  <si>
    <t>(3,5*0,8+4,5*0,8+4,95*0,8+4,5*0,8)*0,25</t>
  </si>
  <si>
    <t>30</t>
  </si>
  <si>
    <t>965049112</t>
  </si>
  <si>
    <t>Příplatek k bourání betonových mazanin za bourání mazanin se svařovanou sítí tl přes 100 mm</t>
  </si>
  <si>
    <t>-232856939</t>
  </si>
  <si>
    <t>31</t>
  </si>
  <si>
    <t>971042461</t>
  </si>
  <si>
    <t>Vybourání otvorů v betonových příčkách a zdech pl do 0,25 m2 tl do 600 mm</t>
  </si>
  <si>
    <t>-1614452137</t>
  </si>
  <si>
    <t>32</t>
  </si>
  <si>
    <t>977312111</t>
  </si>
  <si>
    <t>Řezání stávajících betonových mazanin vyztužených hl do 50 mm</t>
  </si>
  <si>
    <t>-149696031</t>
  </si>
  <si>
    <t>33</t>
  </si>
  <si>
    <t>977312114</t>
  </si>
  <si>
    <t>Řezání stávajících betonových mazanin vyztužených hl do 200 mm</t>
  </si>
  <si>
    <t>-13376345</t>
  </si>
  <si>
    <t>2*(3,5+4,5+4,95+4,5)+3*0,8</t>
  </si>
  <si>
    <t>34</t>
  </si>
  <si>
    <t>35</t>
  </si>
  <si>
    <t>8,749*10 'Přepočtené koeficientem množství</t>
  </si>
  <si>
    <t>36</t>
  </si>
  <si>
    <t>37</t>
  </si>
  <si>
    <t>8,749*12 'Přepočtené koeficientem množství</t>
  </si>
  <si>
    <t>38</t>
  </si>
  <si>
    <t>8,749*2 'Přepočtené koeficientem množství</t>
  </si>
  <si>
    <t>39</t>
  </si>
  <si>
    <t>40</t>
  </si>
  <si>
    <t>1197111117</t>
  </si>
  <si>
    <t>771</t>
  </si>
  <si>
    <t>Podlahy z dlaždic</t>
  </si>
  <si>
    <t>41</t>
  </si>
  <si>
    <t>771551111</t>
  </si>
  <si>
    <t>Montáž podlah z dlaždic teracových do malty přes 4 do 6 ks/m2</t>
  </si>
  <si>
    <t>-1311199924</t>
  </si>
  <si>
    <t>3,5*0,8+4,5*0,8+4,95*0,8+4,5*0,8</t>
  </si>
  <si>
    <t>42</t>
  </si>
  <si>
    <t>59247374</t>
  </si>
  <si>
    <t>dlaždice teracová 300x300x35mm</t>
  </si>
  <si>
    <t>-1613568307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</si>
</sst>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0002215211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Brno, Nováčkova - rekonstrukce kanalizace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16. 5. 2022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'01.1 - Šachta v hale'!J30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'01.1 - Šachta v hale'!P123</f>
        <v>0</v>
      </c>
      <c r="AV95" s="126">
        <f>'01.1 - Šachta v hale'!J33</f>
        <v>0</v>
      </c>
      <c r="AW95" s="126">
        <f>'01.1 - Šachta v hale'!J34</f>
        <v>0</v>
      </c>
      <c r="AX95" s="126">
        <f>'01.1 - Šachta v hale'!J35</f>
        <v>0</v>
      </c>
      <c r="AY95" s="126">
        <f>'01.1 - Šachta v hale'!J36</f>
        <v>0</v>
      </c>
      <c r="AZ95" s="126">
        <f>'01.1 - Šachta v hale'!F33</f>
        <v>0</v>
      </c>
      <c r="BA95" s="126">
        <f>'01.1 - Šachta v hale'!F34</f>
        <v>0</v>
      </c>
      <c r="BB95" s="126">
        <f>'01.1 - Šachta v hale'!F35</f>
        <v>0</v>
      </c>
      <c r="BC95" s="126">
        <f>'01.1 - Šachta v hale'!F36</f>
        <v>0</v>
      </c>
      <c r="BD95" s="128">
        <f>'01.1 - Šachta v hale'!F37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24.7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'01.2 - Přepojení odtoků s...'!J30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25">
        <v>0</v>
      </c>
      <c r="AT96" s="126">
        <f>ROUND(SUM(AV96:AW96),2)</f>
        <v>0</v>
      </c>
      <c r="AU96" s="127">
        <f>'01.2 - Přepojení odtoků s...'!P124</f>
        <v>0</v>
      </c>
      <c r="AV96" s="126">
        <f>'01.2 - Přepojení odtoků s...'!J33</f>
        <v>0</v>
      </c>
      <c r="AW96" s="126">
        <f>'01.2 - Přepojení odtoků s...'!J34</f>
        <v>0</v>
      </c>
      <c r="AX96" s="126">
        <f>'01.2 - Přepojení odtoků s...'!J35</f>
        <v>0</v>
      </c>
      <c r="AY96" s="126">
        <f>'01.2 - Přepojení odtoků s...'!J36</f>
        <v>0</v>
      </c>
      <c r="AZ96" s="126">
        <f>'01.2 - Přepojení odtoků s...'!F33</f>
        <v>0</v>
      </c>
      <c r="BA96" s="126">
        <f>'01.2 - Přepojení odtoků s...'!F34</f>
        <v>0</v>
      </c>
      <c r="BB96" s="126">
        <f>'01.2 - Přepojení odtoků s...'!F35</f>
        <v>0</v>
      </c>
      <c r="BC96" s="126">
        <f>'01.2 - Přepojení odtoků s...'!F36</f>
        <v>0</v>
      </c>
      <c r="BD96" s="128">
        <f>'01.2 - Přepojení odtoků s...'!F37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7" customFormat="1" ht="37.5" customHeight="1">
      <c r="A97" s="117" t="s">
        <v>77</v>
      </c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88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'01.3 - Přepojení stávajíc...'!J30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80</v>
      </c>
      <c r="AR97" s="124"/>
      <c r="AS97" s="130">
        <v>0</v>
      </c>
      <c r="AT97" s="131">
        <f>ROUND(SUM(AV97:AW97),2)</f>
        <v>0</v>
      </c>
      <c r="AU97" s="132">
        <f>'01.3 - Přepojení stávajíc...'!P126</f>
        <v>0</v>
      </c>
      <c r="AV97" s="131">
        <f>'01.3 - Přepojení stávajíc...'!J33</f>
        <v>0</v>
      </c>
      <c r="AW97" s="131">
        <f>'01.3 - Přepojení stávajíc...'!J34</f>
        <v>0</v>
      </c>
      <c r="AX97" s="131">
        <f>'01.3 - Přepojení stávajíc...'!J35</f>
        <v>0</v>
      </c>
      <c r="AY97" s="131">
        <f>'01.3 - Přepojení stávajíc...'!J36</f>
        <v>0</v>
      </c>
      <c r="AZ97" s="131">
        <f>'01.3 - Přepojení stávajíc...'!F33</f>
        <v>0</v>
      </c>
      <c r="BA97" s="131">
        <f>'01.3 - Přepojení stávajíc...'!F34</f>
        <v>0</v>
      </c>
      <c r="BB97" s="131">
        <f>'01.3 - Přepojení stávajíc...'!F35</f>
        <v>0</v>
      </c>
      <c r="BC97" s="131">
        <f>'01.3 - Přepojení stávajíc...'!F36</f>
        <v>0</v>
      </c>
      <c r="BD97" s="133">
        <f>'01.3 - Přepojení stávajíc...'!F37</f>
        <v>0</v>
      </c>
      <c r="BE97" s="7"/>
      <c r="BT97" s="129" t="s">
        <v>81</v>
      </c>
      <c r="BV97" s="129" t="s">
        <v>75</v>
      </c>
      <c r="BW97" s="129" t="s">
        <v>89</v>
      </c>
      <c r="BX97" s="129" t="s">
        <v>5</v>
      </c>
      <c r="CL97" s="129" t="s">
        <v>1</v>
      </c>
      <c r="CM97" s="129" t="s">
        <v>83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FpBACF0tRxpSUgqHK6DNzki7P1MiyMx++m4zwjANt97EiTrDlWxY8sEOXgjzNf9rmEFkLkBKNSIGMFKDTgQdPA==" hashValue="XlC5WVjysy7Yq1lN5pNfIvsJyG6s66whJ6lUDltbxTghVHpPfHpSPcbKtw+9kKPIcSnXnGhReBaeHiVSggZo9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.1 - Šachta v hale'!C2" display="/"/>
    <hyperlink ref="A96" location="'01.2 - Přepojení odtoků s...'!C2" display="/"/>
    <hyperlink ref="A97" location="'01.3 - Přepojení stávaj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90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Brno, Nováčkova - rekonstrukce kanalizace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91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16. 5. 2022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ROUND((SUM(BE123:BE163)),  2)</f>
        <v>0</v>
      </c>
      <c r="G33" s="36"/>
      <c r="H33" s="36"/>
      <c r="I33" s="153">
        <v>0.20999999999999999</v>
      </c>
      <c r="J33" s="152">
        <f>ROUND(((SUM(BE123:BE163))*I33),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ROUND((SUM(BF123:BF163)),  2)</f>
        <v>0</v>
      </c>
      <c r="G34" s="36"/>
      <c r="H34" s="36"/>
      <c r="I34" s="153">
        <v>0.14999999999999999</v>
      </c>
      <c r="J34" s="152">
        <f>ROUND(((SUM(BF123:BF163))*I34),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ROUND((SUM(BG123:BG163)),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ROUND((SUM(BH123:BH163)),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ROUND((SUM(BI123:BI163)),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Brno, Nováčkova - rekonstrukce kanalizace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01.1 - Šachta v hale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16. 5. 2022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94</v>
      </c>
      <c r="D94" s="174"/>
      <c r="E94" s="174"/>
      <c r="F94" s="174"/>
      <c r="G94" s="174"/>
      <c r="H94" s="174"/>
      <c r="I94" s="174"/>
      <c r="J94" s="175" t="s">
        <v>95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96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7"/>
      <c r="C97" s="178"/>
      <c r="D97" s="179" t="s">
        <v>98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99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100</v>
      </c>
      <c r="E99" s="186"/>
      <c r="F99" s="186"/>
      <c r="G99" s="186"/>
      <c r="H99" s="186"/>
      <c r="I99" s="186"/>
      <c r="J99" s="187">
        <f>J130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101</v>
      </c>
      <c r="E100" s="186"/>
      <c r="F100" s="186"/>
      <c r="G100" s="186"/>
      <c r="H100" s="186"/>
      <c r="I100" s="186"/>
      <c r="J100" s="187">
        <f>J137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102</v>
      </c>
      <c r="E101" s="186"/>
      <c r="F101" s="186"/>
      <c r="G101" s="186"/>
      <c r="H101" s="186"/>
      <c r="I101" s="186"/>
      <c r="J101" s="187">
        <f>J140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103</v>
      </c>
      <c r="E102" s="186"/>
      <c r="F102" s="186"/>
      <c r="G102" s="186"/>
      <c r="H102" s="186"/>
      <c r="I102" s="186"/>
      <c r="J102" s="187">
        <f>J149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104</v>
      </c>
      <c r="E103" s="186"/>
      <c r="F103" s="186"/>
      <c r="G103" s="186"/>
      <c r="H103" s="186"/>
      <c r="I103" s="186"/>
      <c r="J103" s="187">
        <f>J162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105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Brno, Nováčkova - rekonstrukce kanalizace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91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01.1 - Šachta v hale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 xml:space="preserve"> </v>
      </c>
      <c r="G117" s="38"/>
      <c r="H117" s="38"/>
      <c r="I117" s="30" t="s">
        <v>22</v>
      </c>
      <c r="J117" s="77" t="str">
        <f>IF(J12="","",J12)</f>
        <v>16. 5. 2022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29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8"/>
      <c r="E120" s="38"/>
      <c r="F120" s="25" t="str">
        <f>IF(E18="","",E18)</f>
        <v>Vyplň údaj</v>
      </c>
      <c r="G120" s="38"/>
      <c r="H120" s="38"/>
      <c r="I120" s="30" t="s">
        <v>31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106</v>
      </c>
      <c r="D122" s="192" t="s">
        <v>58</v>
      </c>
      <c r="E122" s="192" t="s">
        <v>54</v>
      </c>
      <c r="F122" s="192" t="s">
        <v>55</v>
      </c>
      <c r="G122" s="192" t="s">
        <v>107</v>
      </c>
      <c r="H122" s="192" t="s">
        <v>108</v>
      </c>
      <c r="I122" s="192" t="s">
        <v>109</v>
      </c>
      <c r="J122" s="193" t="s">
        <v>95</v>
      </c>
      <c r="K122" s="194" t="s">
        <v>110</v>
      </c>
      <c r="L122" s="195"/>
      <c r="M122" s="98" t="s">
        <v>1</v>
      </c>
      <c r="N122" s="99" t="s">
        <v>37</v>
      </c>
      <c r="O122" s="99" t="s">
        <v>111</v>
      </c>
      <c r="P122" s="99" t="s">
        <v>112</v>
      </c>
      <c r="Q122" s="99" t="s">
        <v>113</v>
      </c>
      <c r="R122" s="99" t="s">
        <v>114</v>
      </c>
      <c r="S122" s="99" t="s">
        <v>115</v>
      </c>
      <c r="T122" s="100" t="s">
        <v>116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117</v>
      </c>
      <c r="D123" s="38"/>
      <c r="E123" s="38"/>
      <c r="F123" s="38"/>
      <c r="G123" s="38"/>
      <c r="H123" s="38"/>
      <c r="I123" s="38"/>
      <c r="J123" s="196">
        <f>BK123</f>
        <v>0</v>
      </c>
      <c r="K123" s="38"/>
      <c r="L123" s="42"/>
      <c r="M123" s="101"/>
      <c r="N123" s="197"/>
      <c r="O123" s="102"/>
      <c r="P123" s="198">
        <f>P124</f>
        <v>0</v>
      </c>
      <c r="Q123" s="102"/>
      <c r="R123" s="198">
        <f>R124</f>
        <v>2.1949421999999998</v>
      </c>
      <c r="S123" s="102"/>
      <c r="T123" s="199">
        <f>T124</f>
        <v>2.1734999999999998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72</v>
      </c>
      <c r="AU123" s="15" t="s">
        <v>97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72</v>
      </c>
      <c r="E124" s="204" t="s">
        <v>118</v>
      </c>
      <c r="F124" s="204" t="s">
        <v>119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P125+P130+P137+P140+P149+P162</f>
        <v>0</v>
      </c>
      <c r="Q124" s="209"/>
      <c r="R124" s="210">
        <f>R125+R130+R137+R140+R149+R162</f>
        <v>2.1949421999999998</v>
      </c>
      <c r="S124" s="209"/>
      <c r="T124" s="211">
        <f>T125+T130+T137+T140+T149+T162</f>
        <v>2.1734999999999998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81</v>
      </c>
      <c r="AT124" s="213" t="s">
        <v>72</v>
      </c>
      <c r="AU124" s="213" t="s">
        <v>73</v>
      </c>
      <c r="AY124" s="212" t="s">
        <v>120</v>
      </c>
      <c r="BK124" s="214">
        <f>BK125+BK130+BK137+BK140+BK149+BK162</f>
        <v>0</v>
      </c>
    </row>
    <row r="125" s="12" customFormat="1" ht="22.8" customHeight="1">
      <c r="A125" s="12"/>
      <c r="B125" s="201"/>
      <c r="C125" s="202"/>
      <c r="D125" s="203" t="s">
        <v>72</v>
      </c>
      <c r="E125" s="215" t="s">
        <v>81</v>
      </c>
      <c r="F125" s="215" t="s">
        <v>121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SUM(P126:P129)</f>
        <v>0</v>
      </c>
      <c r="Q125" s="209"/>
      <c r="R125" s="210">
        <f>SUM(R126:R129)</f>
        <v>0</v>
      </c>
      <c r="S125" s="209"/>
      <c r="T125" s="211">
        <f>SUM(T126:T129)</f>
        <v>2.1734999999999998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72</v>
      </c>
      <c r="AU125" s="213" t="s">
        <v>81</v>
      </c>
      <c r="AY125" s="212" t="s">
        <v>120</v>
      </c>
      <c r="BK125" s="214">
        <f>SUM(BK126:BK129)</f>
        <v>0</v>
      </c>
    </row>
    <row r="126" s="2" customFormat="1" ht="24.15" customHeight="1">
      <c r="A126" s="36"/>
      <c r="B126" s="37"/>
      <c r="C126" s="217" t="s">
        <v>81</v>
      </c>
      <c r="D126" s="217" t="s">
        <v>122</v>
      </c>
      <c r="E126" s="218" t="s">
        <v>123</v>
      </c>
      <c r="F126" s="219" t="s">
        <v>124</v>
      </c>
      <c r="G126" s="220" t="s">
        <v>125</v>
      </c>
      <c r="H126" s="221">
        <v>2.3999999999999999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38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0.63</v>
      </c>
      <c r="T126" s="228">
        <f>S126*H126</f>
        <v>1.512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126</v>
      </c>
      <c r="AT126" s="229" t="s">
        <v>122</v>
      </c>
      <c r="AU126" s="229" t="s">
        <v>83</v>
      </c>
      <c r="AY126" s="15" t="s">
        <v>120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81</v>
      </c>
      <c r="BK126" s="230">
        <f>ROUND(I126*H126,2)</f>
        <v>0</v>
      </c>
      <c r="BL126" s="15" t="s">
        <v>126</v>
      </c>
      <c r="BM126" s="229" t="s">
        <v>127</v>
      </c>
    </row>
    <row r="127" s="13" customFormat="1">
      <c r="A127" s="13"/>
      <c r="B127" s="231"/>
      <c r="C127" s="232"/>
      <c r="D127" s="233" t="s">
        <v>128</v>
      </c>
      <c r="E127" s="234" t="s">
        <v>1</v>
      </c>
      <c r="F127" s="235" t="s">
        <v>129</v>
      </c>
      <c r="G127" s="232"/>
      <c r="H127" s="236">
        <v>2.3999999999999999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128</v>
      </c>
      <c r="AU127" s="242" t="s">
        <v>83</v>
      </c>
      <c r="AV127" s="13" t="s">
        <v>83</v>
      </c>
      <c r="AW127" s="13" t="s">
        <v>30</v>
      </c>
      <c r="AX127" s="13" t="s">
        <v>81</v>
      </c>
      <c r="AY127" s="242" t="s">
        <v>120</v>
      </c>
    </row>
    <row r="128" s="2" customFormat="1" ht="24.15" customHeight="1">
      <c r="A128" s="36"/>
      <c r="B128" s="37"/>
      <c r="C128" s="217" t="s">
        <v>83</v>
      </c>
      <c r="D128" s="217" t="s">
        <v>122</v>
      </c>
      <c r="E128" s="218" t="s">
        <v>130</v>
      </c>
      <c r="F128" s="219" t="s">
        <v>131</v>
      </c>
      <c r="G128" s="220" t="s">
        <v>125</v>
      </c>
      <c r="H128" s="221">
        <v>6.75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38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0.098000000000000004</v>
      </c>
      <c r="T128" s="228">
        <f>S128*H128</f>
        <v>0.66149999999999998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126</v>
      </c>
      <c r="AT128" s="229" t="s">
        <v>122</v>
      </c>
      <c r="AU128" s="229" t="s">
        <v>83</v>
      </c>
      <c r="AY128" s="15" t="s">
        <v>120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81</v>
      </c>
      <c r="BK128" s="230">
        <f>ROUND(I128*H128,2)</f>
        <v>0</v>
      </c>
      <c r="BL128" s="15" t="s">
        <v>126</v>
      </c>
      <c r="BM128" s="229" t="s">
        <v>132</v>
      </c>
    </row>
    <row r="129" s="13" customFormat="1">
      <c r="A129" s="13"/>
      <c r="B129" s="231"/>
      <c r="C129" s="232"/>
      <c r="D129" s="233" t="s">
        <v>128</v>
      </c>
      <c r="E129" s="234" t="s">
        <v>1</v>
      </c>
      <c r="F129" s="235" t="s">
        <v>133</v>
      </c>
      <c r="G129" s="232"/>
      <c r="H129" s="236">
        <v>6.75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128</v>
      </c>
      <c r="AU129" s="242" t="s">
        <v>83</v>
      </c>
      <c r="AV129" s="13" t="s">
        <v>83</v>
      </c>
      <c r="AW129" s="13" t="s">
        <v>30</v>
      </c>
      <c r="AX129" s="13" t="s">
        <v>81</v>
      </c>
      <c r="AY129" s="242" t="s">
        <v>120</v>
      </c>
    </row>
    <row r="130" s="12" customFormat="1" ht="22.8" customHeight="1">
      <c r="A130" s="12"/>
      <c r="B130" s="201"/>
      <c r="C130" s="202"/>
      <c r="D130" s="203" t="s">
        <v>72</v>
      </c>
      <c r="E130" s="215" t="s">
        <v>126</v>
      </c>
      <c r="F130" s="215" t="s">
        <v>134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1.5105801999999999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81</v>
      </c>
      <c r="AT130" s="213" t="s">
        <v>72</v>
      </c>
      <c r="AU130" s="213" t="s">
        <v>81</v>
      </c>
      <c r="AY130" s="212" t="s">
        <v>120</v>
      </c>
      <c r="BK130" s="214">
        <f>SUM(BK131:BK136)</f>
        <v>0</v>
      </c>
    </row>
    <row r="131" s="2" customFormat="1" ht="24.15" customHeight="1">
      <c r="A131" s="36"/>
      <c r="B131" s="37"/>
      <c r="C131" s="217" t="s">
        <v>135</v>
      </c>
      <c r="D131" s="217" t="s">
        <v>122</v>
      </c>
      <c r="E131" s="218" t="s">
        <v>136</v>
      </c>
      <c r="F131" s="219" t="s">
        <v>137</v>
      </c>
      <c r="G131" s="220" t="s">
        <v>138</v>
      </c>
      <c r="H131" s="221">
        <v>6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38</v>
      </c>
      <c r="O131" s="89"/>
      <c r="P131" s="227">
        <f>O131*H131</f>
        <v>0</v>
      </c>
      <c r="Q131" s="227">
        <v>0.0045900000000000003</v>
      </c>
      <c r="R131" s="227">
        <f>Q131*H131</f>
        <v>0.027540000000000002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126</v>
      </c>
      <c r="AT131" s="229" t="s">
        <v>122</v>
      </c>
      <c r="AU131" s="229" t="s">
        <v>83</v>
      </c>
      <c r="AY131" s="15" t="s">
        <v>120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81</v>
      </c>
      <c r="BK131" s="230">
        <f>ROUND(I131*H131,2)</f>
        <v>0</v>
      </c>
      <c r="BL131" s="15" t="s">
        <v>126</v>
      </c>
      <c r="BM131" s="229" t="s">
        <v>139</v>
      </c>
    </row>
    <row r="132" s="2" customFormat="1" ht="16.5" customHeight="1">
      <c r="A132" s="36"/>
      <c r="B132" s="37"/>
      <c r="C132" s="243" t="s">
        <v>126</v>
      </c>
      <c r="D132" s="243" t="s">
        <v>140</v>
      </c>
      <c r="E132" s="244" t="s">
        <v>141</v>
      </c>
      <c r="F132" s="245" t="s">
        <v>142</v>
      </c>
      <c r="G132" s="246" t="s">
        <v>138</v>
      </c>
      <c r="H132" s="247">
        <v>6</v>
      </c>
      <c r="I132" s="248"/>
      <c r="J132" s="249">
        <f>ROUND(I132*H132,2)</f>
        <v>0</v>
      </c>
      <c r="K132" s="250"/>
      <c r="L132" s="251"/>
      <c r="M132" s="252" t="s">
        <v>1</v>
      </c>
      <c r="N132" s="253" t="s">
        <v>38</v>
      </c>
      <c r="O132" s="89"/>
      <c r="P132" s="227">
        <f>O132*H132</f>
        <v>0</v>
      </c>
      <c r="Q132" s="227">
        <v>0.074999999999999997</v>
      </c>
      <c r="R132" s="227">
        <f>Q132*H132</f>
        <v>0.44999999999999996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143</v>
      </c>
      <c r="AT132" s="229" t="s">
        <v>140</v>
      </c>
      <c r="AU132" s="229" t="s">
        <v>83</v>
      </c>
      <c r="AY132" s="15" t="s">
        <v>120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81</v>
      </c>
      <c r="BK132" s="230">
        <f>ROUND(I132*H132,2)</f>
        <v>0</v>
      </c>
      <c r="BL132" s="15" t="s">
        <v>126</v>
      </c>
      <c r="BM132" s="229" t="s">
        <v>144</v>
      </c>
    </row>
    <row r="133" s="2" customFormat="1" ht="16.5" customHeight="1">
      <c r="A133" s="36"/>
      <c r="B133" s="37"/>
      <c r="C133" s="217" t="s">
        <v>145</v>
      </c>
      <c r="D133" s="217" t="s">
        <v>122</v>
      </c>
      <c r="E133" s="218" t="s">
        <v>146</v>
      </c>
      <c r="F133" s="219" t="s">
        <v>147</v>
      </c>
      <c r="G133" s="220" t="s">
        <v>148</v>
      </c>
      <c r="H133" s="221">
        <v>0.38400000000000001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38</v>
      </c>
      <c r="O133" s="89"/>
      <c r="P133" s="227">
        <f>O133*H133</f>
        <v>0</v>
      </c>
      <c r="Q133" s="227">
        <v>2.5020099999999998</v>
      </c>
      <c r="R133" s="227">
        <f>Q133*H133</f>
        <v>0.96077183999999993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126</v>
      </c>
      <c r="AT133" s="229" t="s">
        <v>122</v>
      </c>
      <c r="AU133" s="229" t="s">
        <v>83</v>
      </c>
      <c r="AY133" s="15" t="s">
        <v>120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81</v>
      </c>
      <c r="BK133" s="230">
        <f>ROUND(I133*H133,2)</f>
        <v>0</v>
      </c>
      <c r="BL133" s="15" t="s">
        <v>126</v>
      </c>
      <c r="BM133" s="229" t="s">
        <v>149</v>
      </c>
    </row>
    <row r="134" s="13" customFormat="1">
      <c r="A134" s="13"/>
      <c r="B134" s="231"/>
      <c r="C134" s="232"/>
      <c r="D134" s="233" t="s">
        <v>128</v>
      </c>
      <c r="E134" s="234" t="s">
        <v>1</v>
      </c>
      <c r="F134" s="235" t="s">
        <v>150</v>
      </c>
      <c r="G134" s="232"/>
      <c r="H134" s="236">
        <v>0.38400000000000001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128</v>
      </c>
      <c r="AU134" s="242" t="s">
        <v>83</v>
      </c>
      <c r="AV134" s="13" t="s">
        <v>83</v>
      </c>
      <c r="AW134" s="13" t="s">
        <v>30</v>
      </c>
      <c r="AX134" s="13" t="s">
        <v>81</v>
      </c>
      <c r="AY134" s="242" t="s">
        <v>120</v>
      </c>
    </row>
    <row r="135" s="2" customFormat="1" ht="16.5" customHeight="1">
      <c r="A135" s="36"/>
      <c r="B135" s="37"/>
      <c r="C135" s="217" t="s">
        <v>151</v>
      </c>
      <c r="D135" s="217" t="s">
        <v>122</v>
      </c>
      <c r="E135" s="218" t="s">
        <v>152</v>
      </c>
      <c r="F135" s="219" t="s">
        <v>153</v>
      </c>
      <c r="G135" s="220" t="s">
        <v>154</v>
      </c>
      <c r="H135" s="221">
        <v>0.068000000000000005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38</v>
      </c>
      <c r="O135" s="89"/>
      <c r="P135" s="227">
        <f>O135*H135</f>
        <v>0</v>
      </c>
      <c r="Q135" s="227">
        <v>1.06277</v>
      </c>
      <c r="R135" s="227">
        <f>Q135*H135</f>
        <v>0.072268360000000004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126</v>
      </c>
      <c r="AT135" s="229" t="s">
        <v>122</v>
      </c>
      <c r="AU135" s="229" t="s">
        <v>83</v>
      </c>
      <c r="AY135" s="15" t="s">
        <v>120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81</v>
      </c>
      <c r="BK135" s="230">
        <f>ROUND(I135*H135,2)</f>
        <v>0</v>
      </c>
      <c r="BL135" s="15" t="s">
        <v>126</v>
      </c>
      <c r="BM135" s="229" t="s">
        <v>155</v>
      </c>
    </row>
    <row r="136" s="13" customFormat="1">
      <c r="A136" s="13"/>
      <c r="B136" s="231"/>
      <c r="C136" s="232"/>
      <c r="D136" s="233" t="s">
        <v>128</v>
      </c>
      <c r="E136" s="234" t="s">
        <v>1</v>
      </c>
      <c r="F136" s="235" t="s">
        <v>156</v>
      </c>
      <c r="G136" s="232"/>
      <c r="H136" s="236">
        <v>0.068000000000000005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128</v>
      </c>
      <c r="AU136" s="242" t="s">
        <v>83</v>
      </c>
      <c r="AV136" s="13" t="s">
        <v>83</v>
      </c>
      <c r="AW136" s="13" t="s">
        <v>30</v>
      </c>
      <c r="AX136" s="13" t="s">
        <v>81</v>
      </c>
      <c r="AY136" s="242" t="s">
        <v>120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145</v>
      </c>
      <c r="F137" s="215" t="s">
        <v>157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0.66095999999999999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81</v>
      </c>
      <c r="AT137" s="213" t="s">
        <v>72</v>
      </c>
      <c r="AU137" s="213" t="s">
        <v>81</v>
      </c>
      <c r="AY137" s="212" t="s">
        <v>120</v>
      </c>
      <c r="BK137" s="214">
        <f>SUM(BK138:BK139)</f>
        <v>0</v>
      </c>
    </row>
    <row r="138" s="2" customFormat="1" ht="33" customHeight="1">
      <c r="A138" s="36"/>
      <c r="B138" s="37"/>
      <c r="C138" s="217" t="s">
        <v>158</v>
      </c>
      <c r="D138" s="217" t="s">
        <v>122</v>
      </c>
      <c r="E138" s="218" t="s">
        <v>159</v>
      </c>
      <c r="F138" s="219" t="s">
        <v>160</v>
      </c>
      <c r="G138" s="220" t="s">
        <v>125</v>
      </c>
      <c r="H138" s="221">
        <v>6.75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38</v>
      </c>
      <c r="O138" s="89"/>
      <c r="P138" s="227">
        <f>O138*H138</f>
        <v>0</v>
      </c>
      <c r="Q138" s="227">
        <v>0.097919999999999993</v>
      </c>
      <c r="R138" s="227">
        <f>Q138*H138</f>
        <v>0.66095999999999999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126</v>
      </c>
      <c r="AT138" s="229" t="s">
        <v>122</v>
      </c>
      <c r="AU138" s="229" t="s">
        <v>83</v>
      </c>
      <c r="AY138" s="15" t="s">
        <v>120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126</v>
      </c>
      <c r="BM138" s="229" t="s">
        <v>161</v>
      </c>
    </row>
    <row r="139" s="13" customFormat="1">
      <c r="A139" s="13"/>
      <c r="B139" s="231"/>
      <c r="C139" s="232"/>
      <c r="D139" s="233" t="s">
        <v>128</v>
      </c>
      <c r="E139" s="234" t="s">
        <v>1</v>
      </c>
      <c r="F139" s="235" t="s">
        <v>133</v>
      </c>
      <c r="G139" s="232"/>
      <c r="H139" s="236">
        <v>6.75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128</v>
      </c>
      <c r="AU139" s="242" t="s">
        <v>83</v>
      </c>
      <c r="AV139" s="13" t="s">
        <v>83</v>
      </c>
      <c r="AW139" s="13" t="s">
        <v>30</v>
      </c>
      <c r="AX139" s="13" t="s">
        <v>81</v>
      </c>
      <c r="AY139" s="242" t="s">
        <v>120</v>
      </c>
    </row>
    <row r="140" s="12" customFormat="1" ht="22.8" customHeight="1">
      <c r="A140" s="12"/>
      <c r="B140" s="201"/>
      <c r="C140" s="202"/>
      <c r="D140" s="203" t="s">
        <v>72</v>
      </c>
      <c r="E140" s="215" t="s">
        <v>162</v>
      </c>
      <c r="F140" s="215" t="s">
        <v>163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SUM(P141:P148)</f>
        <v>0</v>
      </c>
      <c r="Q140" s="209"/>
      <c r="R140" s="210">
        <f>SUM(R141:R148)</f>
        <v>0.023401999999999999</v>
      </c>
      <c r="S140" s="209"/>
      <c r="T140" s="21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81</v>
      </c>
      <c r="AT140" s="213" t="s">
        <v>72</v>
      </c>
      <c r="AU140" s="213" t="s">
        <v>81</v>
      </c>
      <c r="AY140" s="212" t="s">
        <v>120</v>
      </c>
      <c r="BK140" s="214">
        <f>SUM(BK141:BK148)</f>
        <v>0</v>
      </c>
    </row>
    <row r="141" s="2" customFormat="1" ht="16.5" customHeight="1">
      <c r="A141" s="36"/>
      <c r="B141" s="37"/>
      <c r="C141" s="217" t="s">
        <v>143</v>
      </c>
      <c r="D141" s="217" t="s">
        <v>122</v>
      </c>
      <c r="E141" s="218" t="s">
        <v>164</v>
      </c>
      <c r="F141" s="219" t="s">
        <v>165</v>
      </c>
      <c r="G141" s="220" t="s">
        <v>166</v>
      </c>
      <c r="H141" s="221">
        <v>10.4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38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126</v>
      </c>
      <c r="AT141" s="229" t="s">
        <v>122</v>
      </c>
      <c r="AU141" s="229" t="s">
        <v>83</v>
      </c>
      <c r="AY141" s="15" t="s">
        <v>120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81</v>
      </c>
      <c r="BK141" s="230">
        <f>ROUND(I141*H141,2)</f>
        <v>0</v>
      </c>
      <c r="BL141" s="15" t="s">
        <v>126</v>
      </c>
      <c r="BM141" s="229" t="s">
        <v>167</v>
      </c>
    </row>
    <row r="142" s="13" customFormat="1">
      <c r="A142" s="13"/>
      <c r="B142" s="231"/>
      <c r="C142" s="232"/>
      <c r="D142" s="233" t="s">
        <v>128</v>
      </c>
      <c r="E142" s="234" t="s">
        <v>1</v>
      </c>
      <c r="F142" s="235" t="s">
        <v>168</v>
      </c>
      <c r="G142" s="232"/>
      <c r="H142" s="236">
        <v>10.4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128</v>
      </c>
      <c r="AU142" s="242" t="s">
        <v>83</v>
      </c>
      <c r="AV142" s="13" t="s">
        <v>83</v>
      </c>
      <c r="AW142" s="13" t="s">
        <v>30</v>
      </c>
      <c r="AX142" s="13" t="s">
        <v>81</v>
      </c>
      <c r="AY142" s="242" t="s">
        <v>120</v>
      </c>
    </row>
    <row r="143" s="2" customFormat="1" ht="24.15" customHeight="1">
      <c r="A143" s="36"/>
      <c r="B143" s="37"/>
      <c r="C143" s="217" t="s">
        <v>162</v>
      </c>
      <c r="D143" s="217" t="s">
        <v>122</v>
      </c>
      <c r="E143" s="218" t="s">
        <v>169</v>
      </c>
      <c r="F143" s="219" t="s">
        <v>170</v>
      </c>
      <c r="G143" s="220" t="s">
        <v>166</v>
      </c>
      <c r="H143" s="221">
        <v>6.2000000000000002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38</v>
      </c>
      <c r="O143" s="89"/>
      <c r="P143" s="227">
        <f>O143*H143</f>
        <v>0</v>
      </c>
      <c r="Q143" s="227">
        <v>0.00011</v>
      </c>
      <c r="R143" s="227">
        <f>Q143*H143</f>
        <v>0.0006820000000000001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126</v>
      </c>
      <c r="AT143" s="229" t="s">
        <v>122</v>
      </c>
      <c r="AU143" s="229" t="s">
        <v>83</v>
      </c>
      <c r="AY143" s="15" t="s">
        <v>120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81</v>
      </c>
      <c r="BK143" s="230">
        <f>ROUND(I143*H143,2)</f>
        <v>0</v>
      </c>
      <c r="BL143" s="15" t="s">
        <v>126</v>
      </c>
      <c r="BM143" s="229" t="s">
        <v>171</v>
      </c>
    </row>
    <row r="144" s="13" customFormat="1">
      <c r="A144" s="13"/>
      <c r="B144" s="231"/>
      <c r="C144" s="232"/>
      <c r="D144" s="233" t="s">
        <v>128</v>
      </c>
      <c r="E144" s="234" t="s">
        <v>1</v>
      </c>
      <c r="F144" s="235" t="s">
        <v>172</v>
      </c>
      <c r="G144" s="232"/>
      <c r="H144" s="236">
        <v>6.2000000000000002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128</v>
      </c>
      <c r="AU144" s="242" t="s">
        <v>83</v>
      </c>
      <c r="AV144" s="13" t="s">
        <v>83</v>
      </c>
      <c r="AW144" s="13" t="s">
        <v>30</v>
      </c>
      <c r="AX144" s="13" t="s">
        <v>81</v>
      </c>
      <c r="AY144" s="242" t="s">
        <v>120</v>
      </c>
    </row>
    <row r="145" s="2" customFormat="1" ht="24.15" customHeight="1">
      <c r="A145" s="36"/>
      <c r="B145" s="37"/>
      <c r="C145" s="217" t="s">
        <v>173</v>
      </c>
      <c r="D145" s="217" t="s">
        <v>122</v>
      </c>
      <c r="E145" s="218" t="s">
        <v>174</v>
      </c>
      <c r="F145" s="219" t="s">
        <v>175</v>
      </c>
      <c r="G145" s="220" t="s">
        <v>138</v>
      </c>
      <c r="H145" s="221">
        <v>32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38</v>
      </c>
      <c r="O145" s="89"/>
      <c r="P145" s="227">
        <f>O145*H145</f>
        <v>0</v>
      </c>
      <c r="Q145" s="227">
        <v>4.0000000000000003E-05</v>
      </c>
      <c r="R145" s="227">
        <f>Q145*H145</f>
        <v>0.0012800000000000001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126</v>
      </c>
      <c r="AT145" s="229" t="s">
        <v>122</v>
      </c>
      <c r="AU145" s="229" t="s">
        <v>83</v>
      </c>
      <c r="AY145" s="15" t="s">
        <v>120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81</v>
      </c>
      <c r="BK145" s="230">
        <f>ROUND(I145*H145,2)</f>
        <v>0</v>
      </c>
      <c r="BL145" s="15" t="s">
        <v>126</v>
      </c>
      <c r="BM145" s="229" t="s">
        <v>176</v>
      </c>
    </row>
    <row r="146" s="13" customFormat="1">
      <c r="A146" s="13"/>
      <c r="B146" s="231"/>
      <c r="C146" s="232"/>
      <c r="D146" s="233" t="s">
        <v>128</v>
      </c>
      <c r="E146" s="234" t="s">
        <v>1</v>
      </c>
      <c r="F146" s="235" t="s">
        <v>177</v>
      </c>
      <c r="G146" s="232"/>
      <c r="H146" s="236">
        <v>32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128</v>
      </c>
      <c r="AU146" s="242" t="s">
        <v>83</v>
      </c>
      <c r="AV146" s="13" t="s">
        <v>83</v>
      </c>
      <c r="AW146" s="13" t="s">
        <v>30</v>
      </c>
      <c r="AX146" s="13" t="s">
        <v>81</v>
      </c>
      <c r="AY146" s="242" t="s">
        <v>120</v>
      </c>
    </row>
    <row r="147" s="2" customFormat="1" ht="21.75" customHeight="1">
      <c r="A147" s="36"/>
      <c r="B147" s="37"/>
      <c r="C147" s="217" t="s">
        <v>178</v>
      </c>
      <c r="D147" s="217" t="s">
        <v>122</v>
      </c>
      <c r="E147" s="218" t="s">
        <v>179</v>
      </c>
      <c r="F147" s="219" t="s">
        <v>180</v>
      </c>
      <c r="G147" s="220" t="s">
        <v>138</v>
      </c>
      <c r="H147" s="221">
        <v>32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38</v>
      </c>
      <c r="O147" s="89"/>
      <c r="P147" s="227">
        <f>O147*H147</f>
        <v>0</v>
      </c>
      <c r="Q147" s="227">
        <v>0.00067000000000000002</v>
      </c>
      <c r="R147" s="227">
        <f>Q147*H147</f>
        <v>0.021440000000000001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126</v>
      </c>
      <c r="AT147" s="229" t="s">
        <v>122</v>
      </c>
      <c r="AU147" s="229" t="s">
        <v>83</v>
      </c>
      <c r="AY147" s="15" t="s">
        <v>120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81</v>
      </c>
      <c r="BK147" s="230">
        <f>ROUND(I147*H147,2)</f>
        <v>0</v>
      </c>
      <c r="BL147" s="15" t="s">
        <v>126</v>
      </c>
      <c r="BM147" s="229" t="s">
        <v>181</v>
      </c>
    </row>
    <row r="148" s="13" customFormat="1">
      <c r="A148" s="13"/>
      <c r="B148" s="231"/>
      <c r="C148" s="232"/>
      <c r="D148" s="233" t="s">
        <v>128</v>
      </c>
      <c r="E148" s="234" t="s">
        <v>1</v>
      </c>
      <c r="F148" s="235" t="s">
        <v>177</v>
      </c>
      <c r="G148" s="232"/>
      <c r="H148" s="236">
        <v>32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128</v>
      </c>
      <c r="AU148" s="242" t="s">
        <v>83</v>
      </c>
      <c r="AV148" s="13" t="s">
        <v>83</v>
      </c>
      <c r="AW148" s="13" t="s">
        <v>30</v>
      </c>
      <c r="AX148" s="13" t="s">
        <v>81</v>
      </c>
      <c r="AY148" s="242" t="s">
        <v>120</v>
      </c>
    </row>
    <row r="149" s="12" customFormat="1" ht="22.8" customHeight="1">
      <c r="A149" s="12"/>
      <c r="B149" s="201"/>
      <c r="C149" s="202"/>
      <c r="D149" s="203" t="s">
        <v>72</v>
      </c>
      <c r="E149" s="215" t="s">
        <v>182</v>
      </c>
      <c r="F149" s="215" t="s">
        <v>183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SUM(P150:P161)</f>
        <v>0</v>
      </c>
      <c r="Q149" s="209"/>
      <c r="R149" s="210">
        <f>SUM(R150:R161)</f>
        <v>0</v>
      </c>
      <c r="S149" s="209"/>
      <c r="T149" s="211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81</v>
      </c>
      <c r="AT149" s="213" t="s">
        <v>72</v>
      </c>
      <c r="AU149" s="213" t="s">
        <v>81</v>
      </c>
      <c r="AY149" s="212" t="s">
        <v>120</v>
      </c>
      <c r="BK149" s="214">
        <f>SUM(BK150:BK161)</f>
        <v>0</v>
      </c>
    </row>
    <row r="150" s="2" customFormat="1" ht="16.5" customHeight="1">
      <c r="A150" s="36"/>
      <c r="B150" s="37"/>
      <c r="C150" s="217" t="s">
        <v>184</v>
      </c>
      <c r="D150" s="217" t="s">
        <v>122</v>
      </c>
      <c r="E150" s="218" t="s">
        <v>185</v>
      </c>
      <c r="F150" s="219" t="s">
        <v>186</v>
      </c>
      <c r="G150" s="220" t="s">
        <v>154</v>
      </c>
      <c r="H150" s="221">
        <v>1.512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38</v>
      </c>
      <c r="O150" s="89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126</v>
      </c>
      <c r="AT150" s="229" t="s">
        <v>122</v>
      </c>
      <c r="AU150" s="229" t="s">
        <v>83</v>
      </c>
      <c r="AY150" s="15" t="s">
        <v>120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81</v>
      </c>
      <c r="BK150" s="230">
        <f>ROUND(I150*H150,2)</f>
        <v>0</v>
      </c>
      <c r="BL150" s="15" t="s">
        <v>126</v>
      </c>
      <c r="BM150" s="229" t="s">
        <v>187</v>
      </c>
    </row>
    <row r="151" s="2" customFormat="1" ht="24.15" customHeight="1">
      <c r="A151" s="36"/>
      <c r="B151" s="37"/>
      <c r="C151" s="217" t="s">
        <v>188</v>
      </c>
      <c r="D151" s="217" t="s">
        <v>122</v>
      </c>
      <c r="E151" s="218" t="s">
        <v>189</v>
      </c>
      <c r="F151" s="219" t="s">
        <v>190</v>
      </c>
      <c r="G151" s="220" t="s">
        <v>154</v>
      </c>
      <c r="H151" s="221">
        <v>18.143999999999998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38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126</v>
      </c>
      <c r="AT151" s="229" t="s">
        <v>122</v>
      </c>
      <c r="AU151" s="229" t="s">
        <v>83</v>
      </c>
      <c r="AY151" s="15" t="s">
        <v>120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81</v>
      </c>
      <c r="BK151" s="230">
        <f>ROUND(I151*H151,2)</f>
        <v>0</v>
      </c>
      <c r="BL151" s="15" t="s">
        <v>126</v>
      </c>
      <c r="BM151" s="229" t="s">
        <v>191</v>
      </c>
    </row>
    <row r="152" s="13" customFormat="1">
      <c r="A152" s="13"/>
      <c r="B152" s="231"/>
      <c r="C152" s="232"/>
      <c r="D152" s="233" t="s">
        <v>128</v>
      </c>
      <c r="E152" s="232"/>
      <c r="F152" s="235" t="s">
        <v>192</v>
      </c>
      <c r="G152" s="232"/>
      <c r="H152" s="236">
        <v>18.143999999999998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128</v>
      </c>
      <c r="AU152" s="242" t="s">
        <v>83</v>
      </c>
      <c r="AV152" s="13" t="s">
        <v>83</v>
      </c>
      <c r="AW152" s="13" t="s">
        <v>4</v>
      </c>
      <c r="AX152" s="13" t="s">
        <v>81</v>
      </c>
      <c r="AY152" s="242" t="s">
        <v>120</v>
      </c>
    </row>
    <row r="153" s="2" customFormat="1" ht="24.15" customHeight="1">
      <c r="A153" s="36"/>
      <c r="B153" s="37"/>
      <c r="C153" s="217" t="s">
        <v>193</v>
      </c>
      <c r="D153" s="217" t="s">
        <v>122</v>
      </c>
      <c r="E153" s="218" t="s">
        <v>194</v>
      </c>
      <c r="F153" s="219" t="s">
        <v>195</v>
      </c>
      <c r="G153" s="220" t="s">
        <v>154</v>
      </c>
      <c r="H153" s="221">
        <v>1.512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38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126</v>
      </c>
      <c r="AT153" s="229" t="s">
        <v>122</v>
      </c>
      <c r="AU153" s="229" t="s">
        <v>83</v>
      </c>
      <c r="AY153" s="15" t="s">
        <v>120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81</v>
      </c>
      <c r="BK153" s="230">
        <f>ROUND(I153*H153,2)</f>
        <v>0</v>
      </c>
      <c r="BL153" s="15" t="s">
        <v>126</v>
      </c>
      <c r="BM153" s="229" t="s">
        <v>196</v>
      </c>
    </row>
    <row r="154" s="2" customFormat="1" ht="37.8" customHeight="1">
      <c r="A154" s="36"/>
      <c r="B154" s="37"/>
      <c r="C154" s="217" t="s">
        <v>8</v>
      </c>
      <c r="D154" s="217" t="s">
        <v>122</v>
      </c>
      <c r="E154" s="218" t="s">
        <v>197</v>
      </c>
      <c r="F154" s="219" t="s">
        <v>198</v>
      </c>
      <c r="G154" s="220" t="s">
        <v>154</v>
      </c>
      <c r="H154" s="221">
        <v>1.512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38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126</v>
      </c>
      <c r="AT154" s="229" t="s">
        <v>122</v>
      </c>
      <c r="AU154" s="229" t="s">
        <v>83</v>
      </c>
      <c r="AY154" s="15" t="s">
        <v>120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126</v>
      </c>
      <c r="BM154" s="229" t="s">
        <v>199</v>
      </c>
    </row>
    <row r="155" s="13" customFormat="1">
      <c r="A155" s="13"/>
      <c r="B155" s="231"/>
      <c r="C155" s="232"/>
      <c r="D155" s="233" t="s">
        <v>128</v>
      </c>
      <c r="E155" s="234" t="s">
        <v>1</v>
      </c>
      <c r="F155" s="235" t="s">
        <v>200</v>
      </c>
      <c r="G155" s="232"/>
      <c r="H155" s="236">
        <v>1.512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128</v>
      </c>
      <c r="AU155" s="242" t="s">
        <v>83</v>
      </c>
      <c r="AV155" s="13" t="s">
        <v>83</v>
      </c>
      <c r="AW155" s="13" t="s">
        <v>30</v>
      </c>
      <c r="AX155" s="13" t="s">
        <v>81</v>
      </c>
      <c r="AY155" s="242" t="s">
        <v>120</v>
      </c>
    </row>
    <row r="156" s="2" customFormat="1" ht="21.75" customHeight="1">
      <c r="A156" s="36"/>
      <c r="B156" s="37"/>
      <c r="C156" s="217" t="s">
        <v>201</v>
      </c>
      <c r="D156" s="217" t="s">
        <v>122</v>
      </c>
      <c r="E156" s="218" t="s">
        <v>202</v>
      </c>
      <c r="F156" s="219" t="s">
        <v>203</v>
      </c>
      <c r="G156" s="220" t="s">
        <v>154</v>
      </c>
      <c r="H156" s="221">
        <v>0.66200000000000003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38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126</v>
      </c>
      <c r="AT156" s="229" t="s">
        <v>122</v>
      </c>
      <c r="AU156" s="229" t="s">
        <v>83</v>
      </c>
      <c r="AY156" s="15" t="s">
        <v>120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126</v>
      </c>
      <c r="BM156" s="229" t="s">
        <v>204</v>
      </c>
    </row>
    <row r="157" s="2" customFormat="1" ht="24.15" customHeight="1">
      <c r="A157" s="36"/>
      <c r="B157" s="37"/>
      <c r="C157" s="217" t="s">
        <v>205</v>
      </c>
      <c r="D157" s="217" t="s">
        <v>122</v>
      </c>
      <c r="E157" s="218" t="s">
        <v>206</v>
      </c>
      <c r="F157" s="219" t="s">
        <v>207</v>
      </c>
      <c r="G157" s="220" t="s">
        <v>154</v>
      </c>
      <c r="H157" s="221">
        <v>7.944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38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126</v>
      </c>
      <c r="AT157" s="229" t="s">
        <v>122</v>
      </c>
      <c r="AU157" s="229" t="s">
        <v>83</v>
      </c>
      <c r="AY157" s="15" t="s">
        <v>120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81</v>
      </c>
      <c r="BK157" s="230">
        <f>ROUND(I157*H157,2)</f>
        <v>0</v>
      </c>
      <c r="BL157" s="15" t="s">
        <v>126</v>
      </c>
      <c r="BM157" s="229" t="s">
        <v>208</v>
      </c>
    </row>
    <row r="158" s="13" customFormat="1">
      <c r="A158" s="13"/>
      <c r="B158" s="231"/>
      <c r="C158" s="232"/>
      <c r="D158" s="233" t="s">
        <v>128</v>
      </c>
      <c r="E158" s="232"/>
      <c r="F158" s="235" t="s">
        <v>209</v>
      </c>
      <c r="G158" s="232"/>
      <c r="H158" s="236">
        <v>7.944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128</v>
      </c>
      <c r="AU158" s="242" t="s">
        <v>83</v>
      </c>
      <c r="AV158" s="13" t="s">
        <v>83</v>
      </c>
      <c r="AW158" s="13" t="s">
        <v>4</v>
      </c>
      <c r="AX158" s="13" t="s">
        <v>81</v>
      </c>
      <c r="AY158" s="242" t="s">
        <v>120</v>
      </c>
    </row>
    <row r="159" s="2" customFormat="1" ht="24.15" customHeight="1">
      <c r="A159" s="36"/>
      <c r="B159" s="37"/>
      <c r="C159" s="217" t="s">
        <v>210</v>
      </c>
      <c r="D159" s="217" t="s">
        <v>122</v>
      </c>
      <c r="E159" s="218" t="s">
        <v>211</v>
      </c>
      <c r="F159" s="219" t="s">
        <v>212</v>
      </c>
      <c r="G159" s="220" t="s">
        <v>154</v>
      </c>
      <c r="H159" s="221">
        <v>0.66200000000000003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38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126</v>
      </c>
      <c r="AT159" s="229" t="s">
        <v>122</v>
      </c>
      <c r="AU159" s="229" t="s">
        <v>83</v>
      </c>
      <c r="AY159" s="15" t="s">
        <v>120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126</v>
      </c>
      <c r="BM159" s="229" t="s">
        <v>213</v>
      </c>
    </row>
    <row r="160" s="2" customFormat="1" ht="44.25" customHeight="1">
      <c r="A160" s="36"/>
      <c r="B160" s="37"/>
      <c r="C160" s="217" t="s">
        <v>214</v>
      </c>
      <c r="D160" s="217" t="s">
        <v>122</v>
      </c>
      <c r="E160" s="218" t="s">
        <v>215</v>
      </c>
      <c r="F160" s="219" t="s">
        <v>216</v>
      </c>
      <c r="G160" s="220" t="s">
        <v>154</v>
      </c>
      <c r="H160" s="221">
        <v>0.66200000000000003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38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126</v>
      </c>
      <c r="AT160" s="229" t="s">
        <v>122</v>
      </c>
      <c r="AU160" s="229" t="s">
        <v>83</v>
      </c>
      <c r="AY160" s="15" t="s">
        <v>120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81</v>
      </c>
      <c r="BK160" s="230">
        <f>ROUND(I160*H160,2)</f>
        <v>0</v>
      </c>
      <c r="BL160" s="15" t="s">
        <v>126</v>
      </c>
      <c r="BM160" s="229" t="s">
        <v>217</v>
      </c>
    </row>
    <row r="161" s="13" customFormat="1">
      <c r="A161" s="13"/>
      <c r="B161" s="231"/>
      <c r="C161" s="232"/>
      <c r="D161" s="233" t="s">
        <v>128</v>
      </c>
      <c r="E161" s="234" t="s">
        <v>1</v>
      </c>
      <c r="F161" s="235" t="s">
        <v>218</v>
      </c>
      <c r="G161" s="232"/>
      <c r="H161" s="236">
        <v>0.66200000000000003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128</v>
      </c>
      <c r="AU161" s="242" t="s">
        <v>83</v>
      </c>
      <c r="AV161" s="13" t="s">
        <v>83</v>
      </c>
      <c r="AW161" s="13" t="s">
        <v>30</v>
      </c>
      <c r="AX161" s="13" t="s">
        <v>81</v>
      </c>
      <c r="AY161" s="242" t="s">
        <v>120</v>
      </c>
    </row>
    <row r="162" s="12" customFormat="1" ht="22.8" customHeight="1">
      <c r="A162" s="12"/>
      <c r="B162" s="201"/>
      <c r="C162" s="202"/>
      <c r="D162" s="203" t="s">
        <v>72</v>
      </c>
      <c r="E162" s="215" t="s">
        <v>219</v>
      </c>
      <c r="F162" s="215" t="s">
        <v>220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P163</f>
        <v>0</v>
      </c>
      <c r="Q162" s="209"/>
      <c r="R162" s="210">
        <f>R163</f>
        <v>0</v>
      </c>
      <c r="S162" s="209"/>
      <c r="T162" s="211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81</v>
      </c>
      <c r="AT162" s="213" t="s">
        <v>72</v>
      </c>
      <c r="AU162" s="213" t="s">
        <v>81</v>
      </c>
      <c r="AY162" s="212" t="s">
        <v>120</v>
      </c>
      <c r="BK162" s="214">
        <f>BK163</f>
        <v>0</v>
      </c>
    </row>
    <row r="163" s="2" customFormat="1" ht="24.15" customHeight="1">
      <c r="A163" s="36"/>
      <c r="B163" s="37"/>
      <c r="C163" s="217" t="s">
        <v>221</v>
      </c>
      <c r="D163" s="217" t="s">
        <v>122</v>
      </c>
      <c r="E163" s="218" t="s">
        <v>222</v>
      </c>
      <c r="F163" s="219" t="s">
        <v>223</v>
      </c>
      <c r="G163" s="220" t="s">
        <v>154</v>
      </c>
      <c r="H163" s="221">
        <v>2.1949999999999998</v>
      </c>
      <c r="I163" s="222"/>
      <c r="J163" s="223">
        <f>ROUND(I163*H163,2)</f>
        <v>0</v>
      </c>
      <c r="K163" s="224"/>
      <c r="L163" s="42"/>
      <c r="M163" s="254" t="s">
        <v>1</v>
      </c>
      <c r="N163" s="255" t="s">
        <v>38</v>
      </c>
      <c r="O163" s="256"/>
      <c r="P163" s="257">
        <f>O163*H163</f>
        <v>0</v>
      </c>
      <c r="Q163" s="257">
        <v>0</v>
      </c>
      <c r="R163" s="257">
        <f>Q163*H163</f>
        <v>0</v>
      </c>
      <c r="S163" s="257">
        <v>0</v>
      </c>
      <c r="T163" s="25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126</v>
      </c>
      <c r="AT163" s="229" t="s">
        <v>122</v>
      </c>
      <c r="AU163" s="229" t="s">
        <v>83</v>
      </c>
      <c r="AY163" s="15" t="s">
        <v>120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81</v>
      </c>
      <c r="BK163" s="230">
        <f>ROUND(I163*H163,2)</f>
        <v>0</v>
      </c>
      <c r="BL163" s="15" t="s">
        <v>126</v>
      </c>
      <c r="BM163" s="229" t="s">
        <v>224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gLa4fnQ01D+F/S/hKvNJh9RIo0xJsAWbcvZ5uuzvMohVv6EWkoIwtiR9f5riX+lnOQtKhHzt6Zb/7+XCatnHSA==" hashValue="ZEvKjWsY8u00IE4cGCKXHnjaWTsxJcHBfZE+h3OsKT9wwiO60tz8GIt2+hvJtWG5fRYmoQ4wiRZ/3owyRLHQXQ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90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Brno, Nováčkova - rekonstrukce kanalizace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91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225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16. 5. 2022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ROUND((SUM(BE124:BE160)),  2)</f>
        <v>0</v>
      </c>
      <c r="G33" s="36"/>
      <c r="H33" s="36"/>
      <c r="I33" s="153">
        <v>0.20999999999999999</v>
      </c>
      <c r="J33" s="152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ROUND((SUM(BF124:BF160)),  2)</f>
        <v>0</v>
      </c>
      <c r="G34" s="36"/>
      <c r="H34" s="36"/>
      <c r="I34" s="153">
        <v>0.14999999999999999</v>
      </c>
      <c r="J34" s="152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ROUND((SUM(BG124:BG160)),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ROUND((SUM(BH124:BH160)),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ROUND((SUM(BI124:BI160)),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Brno, Nováčkova - rekonstrukce kanalizace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01.2 - Přepojení odtoků stávajících sociálních zařízení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16. 5. 2022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94</v>
      </c>
      <c r="D94" s="174"/>
      <c r="E94" s="174"/>
      <c r="F94" s="174"/>
      <c r="G94" s="174"/>
      <c r="H94" s="174"/>
      <c r="I94" s="174"/>
      <c r="J94" s="175" t="s">
        <v>95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96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7"/>
      <c r="C97" s="178"/>
      <c r="D97" s="179" t="s">
        <v>98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100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226</v>
      </c>
      <c r="E99" s="186"/>
      <c r="F99" s="186"/>
      <c r="G99" s="186"/>
      <c r="H99" s="186"/>
      <c r="I99" s="186"/>
      <c r="J99" s="187">
        <f>J128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102</v>
      </c>
      <c r="E100" s="186"/>
      <c r="F100" s="186"/>
      <c r="G100" s="186"/>
      <c r="H100" s="186"/>
      <c r="I100" s="186"/>
      <c r="J100" s="187">
        <f>J133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103</v>
      </c>
      <c r="E101" s="186"/>
      <c r="F101" s="186"/>
      <c r="G101" s="186"/>
      <c r="H101" s="186"/>
      <c r="I101" s="186"/>
      <c r="J101" s="187">
        <f>J137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104</v>
      </c>
      <c r="E102" s="186"/>
      <c r="F102" s="186"/>
      <c r="G102" s="186"/>
      <c r="H102" s="186"/>
      <c r="I102" s="186"/>
      <c r="J102" s="187">
        <f>J147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227</v>
      </c>
      <c r="E103" s="180"/>
      <c r="F103" s="180"/>
      <c r="G103" s="180"/>
      <c r="H103" s="180"/>
      <c r="I103" s="180"/>
      <c r="J103" s="181">
        <f>J150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228</v>
      </c>
      <c r="E104" s="186"/>
      <c r="F104" s="186"/>
      <c r="G104" s="186"/>
      <c r="H104" s="186"/>
      <c r="I104" s="186"/>
      <c r="J104" s="187">
        <f>J151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105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Brno, Nováčkova - rekonstrukce kanalizace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91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01.2 - Přepojení odtoků stávajících sociálních zařízení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7" t="str">
        <f>IF(J12="","",J12)</f>
        <v>16. 5. 2022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 </v>
      </c>
      <c r="G120" s="38"/>
      <c r="H120" s="38"/>
      <c r="I120" s="30" t="s">
        <v>29</v>
      </c>
      <c r="J120" s="34" t="str">
        <f>E21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IF(E18="","",E18)</f>
        <v>Vyplň údaj</v>
      </c>
      <c r="G121" s="38"/>
      <c r="H121" s="38"/>
      <c r="I121" s="30" t="s">
        <v>31</v>
      </c>
      <c r="J121" s="34" t="str">
        <f>E24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106</v>
      </c>
      <c r="D123" s="192" t="s">
        <v>58</v>
      </c>
      <c r="E123" s="192" t="s">
        <v>54</v>
      </c>
      <c r="F123" s="192" t="s">
        <v>55</v>
      </c>
      <c r="G123" s="192" t="s">
        <v>107</v>
      </c>
      <c r="H123" s="192" t="s">
        <v>108</v>
      </c>
      <c r="I123" s="192" t="s">
        <v>109</v>
      </c>
      <c r="J123" s="193" t="s">
        <v>95</v>
      </c>
      <c r="K123" s="194" t="s">
        <v>110</v>
      </c>
      <c r="L123" s="195"/>
      <c r="M123" s="98" t="s">
        <v>1</v>
      </c>
      <c r="N123" s="99" t="s">
        <v>37</v>
      </c>
      <c r="O123" s="99" t="s">
        <v>111</v>
      </c>
      <c r="P123" s="99" t="s">
        <v>112</v>
      </c>
      <c r="Q123" s="99" t="s">
        <v>113</v>
      </c>
      <c r="R123" s="99" t="s">
        <v>114</v>
      </c>
      <c r="S123" s="99" t="s">
        <v>115</v>
      </c>
      <c r="T123" s="100" t="s">
        <v>116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117</v>
      </c>
      <c r="D124" s="38"/>
      <c r="E124" s="38"/>
      <c r="F124" s="38"/>
      <c r="G124" s="38"/>
      <c r="H124" s="38"/>
      <c r="I124" s="38"/>
      <c r="J124" s="196">
        <f>BK124</f>
        <v>0</v>
      </c>
      <c r="K124" s="38"/>
      <c r="L124" s="42"/>
      <c r="M124" s="101"/>
      <c r="N124" s="197"/>
      <c r="O124" s="102"/>
      <c r="P124" s="198">
        <f>P125+P150</f>
        <v>0</v>
      </c>
      <c r="Q124" s="102"/>
      <c r="R124" s="198">
        <f>R125+R150</f>
        <v>0.71252000000000004</v>
      </c>
      <c r="S124" s="102"/>
      <c r="T124" s="199">
        <f>T125+T150</f>
        <v>0.62890000000000001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97</v>
      </c>
      <c r="BK124" s="200">
        <f>BK125+BK150</f>
        <v>0</v>
      </c>
    </row>
    <row r="125" s="12" customFormat="1" ht="25.92" customHeight="1">
      <c r="A125" s="12"/>
      <c r="B125" s="201"/>
      <c r="C125" s="202"/>
      <c r="D125" s="203" t="s">
        <v>72</v>
      </c>
      <c r="E125" s="204" t="s">
        <v>118</v>
      </c>
      <c r="F125" s="204" t="s">
        <v>119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P126+P128+P133+P137+P147</f>
        <v>0</v>
      </c>
      <c r="Q125" s="209"/>
      <c r="R125" s="210">
        <f>R126+R128+R133+R137+R147</f>
        <v>0.5476700000000001</v>
      </c>
      <c r="S125" s="209"/>
      <c r="T125" s="211">
        <f>T126+T128+T133+T137+T147</f>
        <v>0.44499999999999995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72</v>
      </c>
      <c r="AU125" s="213" t="s">
        <v>73</v>
      </c>
      <c r="AY125" s="212" t="s">
        <v>120</v>
      </c>
      <c r="BK125" s="214">
        <f>BK126+BK128+BK133+BK137+BK147</f>
        <v>0</v>
      </c>
    </row>
    <row r="126" s="12" customFormat="1" ht="22.8" customHeight="1">
      <c r="A126" s="12"/>
      <c r="B126" s="201"/>
      <c r="C126" s="202"/>
      <c r="D126" s="203" t="s">
        <v>72</v>
      </c>
      <c r="E126" s="215" t="s">
        <v>126</v>
      </c>
      <c r="F126" s="215" t="s">
        <v>134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P127</f>
        <v>0</v>
      </c>
      <c r="Q126" s="209"/>
      <c r="R126" s="210">
        <f>R127</f>
        <v>0.26755000000000001</v>
      </c>
      <c r="S126" s="209"/>
      <c r="T126" s="21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81</v>
      </c>
      <c r="AT126" s="213" t="s">
        <v>72</v>
      </c>
      <c r="AU126" s="213" t="s">
        <v>81</v>
      </c>
      <c r="AY126" s="212" t="s">
        <v>120</v>
      </c>
      <c r="BK126" s="214">
        <f>BK127</f>
        <v>0</v>
      </c>
    </row>
    <row r="127" s="2" customFormat="1" ht="24.15" customHeight="1">
      <c r="A127" s="36"/>
      <c r="B127" s="37"/>
      <c r="C127" s="217" t="s">
        <v>81</v>
      </c>
      <c r="D127" s="217" t="s">
        <v>122</v>
      </c>
      <c r="E127" s="218" t="s">
        <v>229</v>
      </c>
      <c r="F127" s="219" t="s">
        <v>230</v>
      </c>
      <c r="G127" s="220" t="s">
        <v>138</v>
      </c>
      <c r="H127" s="221">
        <v>5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38</v>
      </c>
      <c r="O127" s="89"/>
      <c r="P127" s="227">
        <f>O127*H127</f>
        <v>0</v>
      </c>
      <c r="Q127" s="227">
        <v>0.053510000000000002</v>
      </c>
      <c r="R127" s="227">
        <f>Q127*H127</f>
        <v>0.26755000000000001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126</v>
      </c>
      <c r="AT127" s="229" t="s">
        <v>122</v>
      </c>
      <c r="AU127" s="229" t="s">
        <v>83</v>
      </c>
      <c r="AY127" s="15" t="s">
        <v>120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81</v>
      </c>
      <c r="BK127" s="230">
        <f>ROUND(I127*H127,2)</f>
        <v>0</v>
      </c>
      <c r="BL127" s="15" t="s">
        <v>126</v>
      </c>
      <c r="BM127" s="229" t="s">
        <v>231</v>
      </c>
    </row>
    <row r="128" s="12" customFormat="1" ht="22.8" customHeight="1">
      <c r="A128" s="12"/>
      <c r="B128" s="201"/>
      <c r="C128" s="202"/>
      <c r="D128" s="203" t="s">
        <v>72</v>
      </c>
      <c r="E128" s="215" t="s">
        <v>143</v>
      </c>
      <c r="F128" s="215" t="s">
        <v>232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SUM(P129:P132)</f>
        <v>0</v>
      </c>
      <c r="Q128" s="209"/>
      <c r="R128" s="210">
        <f>SUM(R129:R132)</f>
        <v>0.27964</v>
      </c>
      <c r="S128" s="209"/>
      <c r="T128" s="21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81</v>
      </c>
      <c r="AT128" s="213" t="s">
        <v>72</v>
      </c>
      <c r="AU128" s="213" t="s">
        <v>81</v>
      </c>
      <c r="AY128" s="212" t="s">
        <v>120</v>
      </c>
      <c r="BK128" s="214">
        <f>SUM(BK129:BK132)</f>
        <v>0</v>
      </c>
    </row>
    <row r="129" s="2" customFormat="1" ht="24.15" customHeight="1">
      <c r="A129" s="36"/>
      <c r="B129" s="37"/>
      <c r="C129" s="217" t="s">
        <v>83</v>
      </c>
      <c r="D129" s="217" t="s">
        <v>122</v>
      </c>
      <c r="E129" s="218" t="s">
        <v>233</v>
      </c>
      <c r="F129" s="219" t="s">
        <v>234</v>
      </c>
      <c r="G129" s="220" t="s">
        <v>235</v>
      </c>
      <c r="H129" s="221">
        <v>48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38</v>
      </c>
      <c r="O129" s="89"/>
      <c r="P129" s="227">
        <f>O129*H129</f>
        <v>0</v>
      </c>
      <c r="Q129" s="227">
        <v>0.0046800000000000001</v>
      </c>
      <c r="R129" s="227">
        <f>Q129*H129</f>
        <v>0.22464000000000001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126</v>
      </c>
      <c r="AT129" s="229" t="s">
        <v>122</v>
      </c>
      <c r="AU129" s="229" t="s">
        <v>83</v>
      </c>
      <c r="AY129" s="15" t="s">
        <v>120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81</v>
      </c>
      <c r="BK129" s="230">
        <f>ROUND(I129*H129,2)</f>
        <v>0</v>
      </c>
      <c r="BL129" s="15" t="s">
        <v>126</v>
      </c>
      <c r="BM129" s="229" t="s">
        <v>236</v>
      </c>
    </row>
    <row r="130" s="13" customFormat="1">
      <c r="A130" s="13"/>
      <c r="B130" s="231"/>
      <c r="C130" s="232"/>
      <c r="D130" s="233" t="s">
        <v>128</v>
      </c>
      <c r="E130" s="234" t="s">
        <v>1</v>
      </c>
      <c r="F130" s="235" t="s">
        <v>237</v>
      </c>
      <c r="G130" s="232"/>
      <c r="H130" s="236">
        <v>48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128</v>
      </c>
      <c r="AU130" s="242" t="s">
        <v>83</v>
      </c>
      <c r="AV130" s="13" t="s">
        <v>83</v>
      </c>
      <c r="AW130" s="13" t="s">
        <v>30</v>
      </c>
      <c r="AX130" s="13" t="s">
        <v>81</v>
      </c>
      <c r="AY130" s="242" t="s">
        <v>120</v>
      </c>
    </row>
    <row r="131" s="2" customFormat="1" ht="21.75" customHeight="1">
      <c r="A131" s="36"/>
      <c r="B131" s="37"/>
      <c r="C131" s="243" t="s">
        <v>135</v>
      </c>
      <c r="D131" s="243" t="s">
        <v>140</v>
      </c>
      <c r="E131" s="244" t="s">
        <v>238</v>
      </c>
      <c r="F131" s="245" t="s">
        <v>239</v>
      </c>
      <c r="G131" s="246" t="s">
        <v>154</v>
      </c>
      <c r="H131" s="247">
        <v>0.055</v>
      </c>
      <c r="I131" s="248"/>
      <c r="J131" s="249">
        <f>ROUND(I131*H131,2)</f>
        <v>0</v>
      </c>
      <c r="K131" s="250"/>
      <c r="L131" s="251"/>
      <c r="M131" s="252" t="s">
        <v>1</v>
      </c>
      <c r="N131" s="253" t="s">
        <v>38</v>
      </c>
      <c r="O131" s="89"/>
      <c r="P131" s="227">
        <f>O131*H131</f>
        <v>0</v>
      </c>
      <c r="Q131" s="227">
        <v>1</v>
      </c>
      <c r="R131" s="227">
        <f>Q131*H131</f>
        <v>0.055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143</v>
      </c>
      <c r="AT131" s="229" t="s">
        <v>140</v>
      </c>
      <c r="AU131" s="229" t="s">
        <v>83</v>
      </c>
      <c r="AY131" s="15" t="s">
        <v>120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81</v>
      </c>
      <c r="BK131" s="230">
        <f>ROUND(I131*H131,2)</f>
        <v>0</v>
      </c>
      <c r="BL131" s="15" t="s">
        <v>126</v>
      </c>
      <c r="BM131" s="229" t="s">
        <v>240</v>
      </c>
    </row>
    <row r="132" s="13" customFormat="1">
      <c r="A132" s="13"/>
      <c r="B132" s="231"/>
      <c r="C132" s="232"/>
      <c r="D132" s="233" t="s">
        <v>128</v>
      </c>
      <c r="E132" s="234" t="s">
        <v>1</v>
      </c>
      <c r="F132" s="235" t="s">
        <v>241</v>
      </c>
      <c r="G132" s="232"/>
      <c r="H132" s="236">
        <v>0.055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128</v>
      </c>
      <c r="AU132" s="242" t="s">
        <v>83</v>
      </c>
      <c r="AV132" s="13" t="s">
        <v>83</v>
      </c>
      <c r="AW132" s="13" t="s">
        <v>30</v>
      </c>
      <c r="AX132" s="13" t="s">
        <v>81</v>
      </c>
      <c r="AY132" s="242" t="s">
        <v>120</v>
      </c>
    </row>
    <row r="133" s="12" customFormat="1" ht="22.8" customHeight="1">
      <c r="A133" s="12"/>
      <c r="B133" s="201"/>
      <c r="C133" s="202"/>
      <c r="D133" s="203" t="s">
        <v>72</v>
      </c>
      <c r="E133" s="215" t="s">
        <v>162</v>
      </c>
      <c r="F133" s="215" t="s">
        <v>163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SUM(P134:P136)</f>
        <v>0</v>
      </c>
      <c r="Q133" s="209"/>
      <c r="R133" s="210">
        <f>SUM(R134:R136)</f>
        <v>0.00048000000000000007</v>
      </c>
      <c r="S133" s="209"/>
      <c r="T133" s="211">
        <f>SUM(T134:T136)</f>
        <v>0.44499999999999995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81</v>
      </c>
      <c r="AT133" s="213" t="s">
        <v>72</v>
      </c>
      <c r="AU133" s="213" t="s">
        <v>81</v>
      </c>
      <c r="AY133" s="212" t="s">
        <v>120</v>
      </c>
      <c r="BK133" s="214">
        <f>SUM(BK134:BK136)</f>
        <v>0</v>
      </c>
    </row>
    <row r="134" s="2" customFormat="1" ht="24.15" customHeight="1">
      <c r="A134" s="36"/>
      <c r="B134" s="37"/>
      <c r="C134" s="217" t="s">
        <v>126</v>
      </c>
      <c r="D134" s="217" t="s">
        <v>122</v>
      </c>
      <c r="E134" s="218" t="s">
        <v>242</v>
      </c>
      <c r="F134" s="219" t="s">
        <v>243</v>
      </c>
      <c r="G134" s="220" t="s">
        <v>138</v>
      </c>
      <c r="H134" s="221">
        <v>48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38</v>
      </c>
      <c r="O134" s="89"/>
      <c r="P134" s="227">
        <f>O134*H134</f>
        <v>0</v>
      </c>
      <c r="Q134" s="227">
        <v>1.0000000000000001E-05</v>
      </c>
      <c r="R134" s="227">
        <f>Q134*H134</f>
        <v>0.00048000000000000007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126</v>
      </c>
      <c r="AT134" s="229" t="s">
        <v>122</v>
      </c>
      <c r="AU134" s="229" t="s">
        <v>83</v>
      </c>
      <c r="AY134" s="15" t="s">
        <v>120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81</v>
      </c>
      <c r="BK134" s="230">
        <f>ROUND(I134*H134,2)</f>
        <v>0</v>
      </c>
      <c r="BL134" s="15" t="s">
        <v>126</v>
      </c>
      <c r="BM134" s="229" t="s">
        <v>244</v>
      </c>
    </row>
    <row r="135" s="13" customFormat="1">
      <c r="A135" s="13"/>
      <c r="B135" s="231"/>
      <c r="C135" s="232"/>
      <c r="D135" s="233" t="s">
        <v>128</v>
      </c>
      <c r="E135" s="234" t="s">
        <v>1</v>
      </c>
      <c r="F135" s="235" t="s">
        <v>245</v>
      </c>
      <c r="G135" s="232"/>
      <c r="H135" s="236">
        <v>48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128</v>
      </c>
      <c r="AU135" s="242" t="s">
        <v>83</v>
      </c>
      <c r="AV135" s="13" t="s">
        <v>83</v>
      </c>
      <c r="AW135" s="13" t="s">
        <v>30</v>
      </c>
      <c r="AX135" s="13" t="s">
        <v>81</v>
      </c>
      <c r="AY135" s="242" t="s">
        <v>120</v>
      </c>
    </row>
    <row r="136" s="2" customFormat="1" ht="24.15" customHeight="1">
      <c r="A136" s="36"/>
      <c r="B136" s="37"/>
      <c r="C136" s="217" t="s">
        <v>145</v>
      </c>
      <c r="D136" s="217" t="s">
        <v>122</v>
      </c>
      <c r="E136" s="218" t="s">
        <v>246</v>
      </c>
      <c r="F136" s="219" t="s">
        <v>247</v>
      </c>
      <c r="G136" s="220" t="s">
        <v>138</v>
      </c>
      <c r="H136" s="221">
        <v>5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0.088999999999999996</v>
      </c>
      <c r="T136" s="228">
        <f>S136*H136</f>
        <v>0.44499999999999995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126</v>
      </c>
      <c r="AT136" s="229" t="s">
        <v>122</v>
      </c>
      <c r="AU136" s="229" t="s">
        <v>83</v>
      </c>
      <c r="AY136" s="15" t="s">
        <v>120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126</v>
      </c>
      <c r="BM136" s="229" t="s">
        <v>248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182</v>
      </c>
      <c r="F137" s="215" t="s">
        <v>183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SUM(P138:P146)</f>
        <v>0</v>
      </c>
      <c r="Q137" s="209"/>
      <c r="R137" s="210">
        <f>SUM(R138:R146)</f>
        <v>0</v>
      </c>
      <c r="S137" s="209"/>
      <c r="T137" s="211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81</v>
      </c>
      <c r="AT137" s="213" t="s">
        <v>72</v>
      </c>
      <c r="AU137" s="213" t="s">
        <v>81</v>
      </c>
      <c r="AY137" s="212" t="s">
        <v>120</v>
      </c>
      <c r="BK137" s="214">
        <f>SUM(BK138:BK146)</f>
        <v>0</v>
      </c>
    </row>
    <row r="138" s="2" customFormat="1" ht="24.15" customHeight="1">
      <c r="A138" s="36"/>
      <c r="B138" s="37"/>
      <c r="C138" s="217" t="s">
        <v>151</v>
      </c>
      <c r="D138" s="217" t="s">
        <v>122</v>
      </c>
      <c r="E138" s="218" t="s">
        <v>249</v>
      </c>
      <c r="F138" s="219" t="s">
        <v>250</v>
      </c>
      <c r="G138" s="220" t="s">
        <v>154</v>
      </c>
      <c r="H138" s="221">
        <v>0.629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38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126</v>
      </c>
      <c r="AT138" s="229" t="s">
        <v>122</v>
      </c>
      <c r="AU138" s="229" t="s">
        <v>83</v>
      </c>
      <c r="AY138" s="15" t="s">
        <v>120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126</v>
      </c>
      <c r="BM138" s="229" t="s">
        <v>251</v>
      </c>
    </row>
    <row r="139" s="2" customFormat="1" ht="24.15" customHeight="1">
      <c r="A139" s="36"/>
      <c r="B139" s="37"/>
      <c r="C139" s="217" t="s">
        <v>158</v>
      </c>
      <c r="D139" s="217" t="s">
        <v>122</v>
      </c>
      <c r="E139" s="218" t="s">
        <v>252</v>
      </c>
      <c r="F139" s="219" t="s">
        <v>253</v>
      </c>
      <c r="G139" s="220" t="s">
        <v>154</v>
      </c>
      <c r="H139" s="221">
        <v>6.29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38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126</v>
      </c>
      <c r="AT139" s="229" t="s">
        <v>122</v>
      </c>
      <c r="AU139" s="229" t="s">
        <v>83</v>
      </c>
      <c r="AY139" s="15" t="s">
        <v>120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81</v>
      </c>
      <c r="BK139" s="230">
        <f>ROUND(I139*H139,2)</f>
        <v>0</v>
      </c>
      <c r="BL139" s="15" t="s">
        <v>126</v>
      </c>
      <c r="BM139" s="229" t="s">
        <v>254</v>
      </c>
    </row>
    <row r="140" s="13" customFormat="1">
      <c r="A140" s="13"/>
      <c r="B140" s="231"/>
      <c r="C140" s="232"/>
      <c r="D140" s="233" t="s">
        <v>128</v>
      </c>
      <c r="E140" s="232"/>
      <c r="F140" s="235" t="s">
        <v>255</v>
      </c>
      <c r="G140" s="232"/>
      <c r="H140" s="236">
        <v>6.29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128</v>
      </c>
      <c r="AU140" s="242" t="s">
        <v>83</v>
      </c>
      <c r="AV140" s="13" t="s">
        <v>83</v>
      </c>
      <c r="AW140" s="13" t="s">
        <v>4</v>
      </c>
      <c r="AX140" s="13" t="s">
        <v>81</v>
      </c>
      <c r="AY140" s="242" t="s">
        <v>120</v>
      </c>
    </row>
    <row r="141" s="2" customFormat="1" ht="16.5" customHeight="1">
      <c r="A141" s="36"/>
      <c r="B141" s="37"/>
      <c r="C141" s="217" t="s">
        <v>143</v>
      </c>
      <c r="D141" s="217" t="s">
        <v>122</v>
      </c>
      <c r="E141" s="218" t="s">
        <v>185</v>
      </c>
      <c r="F141" s="219" t="s">
        <v>186</v>
      </c>
      <c r="G141" s="220" t="s">
        <v>154</v>
      </c>
      <c r="H141" s="221">
        <v>0.629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38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126</v>
      </c>
      <c r="AT141" s="229" t="s">
        <v>122</v>
      </c>
      <c r="AU141" s="229" t="s">
        <v>83</v>
      </c>
      <c r="AY141" s="15" t="s">
        <v>120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81</v>
      </c>
      <c r="BK141" s="230">
        <f>ROUND(I141*H141,2)</f>
        <v>0</v>
      </c>
      <c r="BL141" s="15" t="s">
        <v>126</v>
      </c>
      <c r="BM141" s="229" t="s">
        <v>187</v>
      </c>
    </row>
    <row r="142" s="2" customFormat="1" ht="24.15" customHeight="1">
      <c r="A142" s="36"/>
      <c r="B142" s="37"/>
      <c r="C142" s="217" t="s">
        <v>162</v>
      </c>
      <c r="D142" s="217" t="s">
        <v>122</v>
      </c>
      <c r="E142" s="218" t="s">
        <v>189</v>
      </c>
      <c r="F142" s="219" t="s">
        <v>190</v>
      </c>
      <c r="G142" s="220" t="s">
        <v>154</v>
      </c>
      <c r="H142" s="221">
        <v>7.548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38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126</v>
      </c>
      <c r="AT142" s="229" t="s">
        <v>122</v>
      </c>
      <c r="AU142" s="229" t="s">
        <v>83</v>
      </c>
      <c r="AY142" s="15" t="s">
        <v>120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81</v>
      </c>
      <c r="BK142" s="230">
        <f>ROUND(I142*H142,2)</f>
        <v>0</v>
      </c>
      <c r="BL142" s="15" t="s">
        <v>126</v>
      </c>
      <c r="BM142" s="229" t="s">
        <v>191</v>
      </c>
    </row>
    <row r="143" s="13" customFormat="1">
      <c r="A143" s="13"/>
      <c r="B143" s="231"/>
      <c r="C143" s="232"/>
      <c r="D143" s="233" t="s">
        <v>128</v>
      </c>
      <c r="E143" s="232"/>
      <c r="F143" s="235" t="s">
        <v>256</v>
      </c>
      <c r="G143" s="232"/>
      <c r="H143" s="236">
        <v>7.548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128</v>
      </c>
      <c r="AU143" s="242" t="s">
        <v>83</v>
      </c>
      <c r="AV143" s="13" t="s">
        <v>83</v>
      </c>
      <c r="AW143" s="13" t="s">
        <v>4</v>
      </c>
      <c r="AX143" s="13" t="s">
        <v>81</v>
      </c>
      <c r="AY143" s="242" t="s">
        <v>120</v>
      </c>
    </row>
    <row r="144" s="2" customFormat="1" ht="24.15" customHeight="1">
      <c r="A144" s="36"/>
      <c r="B144" s="37"/>
      <c r="C144" s="217" t="s">
        <v>173</v>
      </c>
      <c r="D144" s="217" t="s">
        <v>122</v>
      </c>
      <c r="E144" s="218" t="s">
        <v>194</v>
      </c>
      <c r="F144" s="219" t="s">
        <v>195</v>
      </c>
      <c r="G144" s="220" t="s">
        <v>154</v>
      </c>
      <c r="H144" s="221">
        <v>1.258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38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126</v>
      </c>
      <c r="AT144" s="229" t="s">
        <v>122</v>
      </c>
      <c r="AU144" s="229" t="s">
        <v>83</v>
      </c>
      <c r="AY144" s="15" t="s">
        <v>120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81</v>
      </c>
      <c r="BK144" s="230">
        <f>ROUND(I144*H144,2)</f>
        <v>0</v>
      </c>
      <c r="BL144" s="15" t="s">
        <v>126</v>
      </c>
      <c r="BM144" s="229" t="s">
        <v>196</v>
      </c>
    </row>
    <row r="145" s="13" customFormat="1">
      <c r="A145" s="13"/>
      <c r="B145" s="231"/>
      <c r="C145" s="232"/>
      <c r="D145" s="233" t="s">
        <v>128</v>
      </c>
      <c r="E145" s="232"/>
      <c r="F145" s="235" t="s">
        <v>257</v>
      </c>
      <c r="G145" s="232"/>
      <c r="H145" s="236">
        <v>1.258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128</v>
      </c>
      <c r="AU145" s="242" t="s">
        <v>83</v>
      </c>
      <c r="AV145" s="13" t="s">
        <v>83</v>
      </c>
      <c r="AW145" s="13" t="s">
        <v>4</v>
      </c>
      <c r="AX145" s="13" t="s">
        <v>81</v>
      </c>
      <c r="AY145" s="242" t="s">
        <v>120</v>
      </c>
    </row>
    <row r="146" s="2" customFormat="1" ht="37.8" customHeight="1">
      <c r="A146" s="36"/>
      <c r="B146" s="37"/>
      <c r="C146" s="217" t="s">
        <v>178</v>
      </c>
      <c r="D146" s="217" t="s">
        <v>122</v>
      </c>
      <c r="E146" s="218" t="s">
        <v>197</v>
      </c>
      <c r="F146" s="219" t="s">
        <v>198</v>
      </c>
      <c r="G146" s="220" t="s">
        <v>154</v>
      </c>
      <c r="H146" s="221">
        <v>0.44500000000000001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38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126</v>
      </c>
      <c r="AT146" s="229" t="s">
        <v>122</v>
      </c>
      <c r="AU146" s="229" t="s">
        <v>83</v>
      </c>
      <c r="AY146" s="15" t="s">
        <v>120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81</v>
      </c>
      <c r="BK146" s="230">
        <f>ROUND(I146*H146,2)</f>
        <v>0</v>
      </c>
      <c r="BL146" s="15" t="s">
        <v>126</v>
      </c>
      <c r="BM146" s="229" t="s">
        <v>199</v>
      </c>
    </row>
    <row r="147" s="12" customFormat="1" ht="22.8" customHeight="1">
      <c r="A147" s="12"/>
      <c r="B147" s="201"/>
      <c r="C147" s="202"/>
      <c r="D147" s="203" t="s">
        <v>72</v>
      </c>
      <c r="E147" s="215" t="s">
        <v>219</v>
      </c>
      <c r="F147" s="215" t="s">
        <v>220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SUM(P148:P149)</f>
        <v>0</v>
      </c>
      <c r="Q147" s="209"/>
      <c r="R147" s="210">
        <f>SUM(R148:R149)</f>
        <v>0</v>
      </c>
      <c r="S147" s="209"/>
      <c r="T147" s="21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81</v>
      </c>
      <c r="AT147" s="213" t="s">
        <v>72</v>
      </c>
      <c r="AU147" s="213" t="s">
        <v>81</v>
      </c>
      <c r="AY147" s="212" t="s">
        <v>120</v>
      </c>
      <c r="BK147" s="214">
        <f>SUM(BK148:BK149)</f>
        <v>0</v>
      </c>
    </row>
    <row r="148" s="2" customFormat="1" ht="24.15" customHeight="1">
      <c r="A148" s="36"/>
      <c r="B148" s="37"/>
      <c r="C148" s="217" t="s">
        <v>184</v>
      </c>
      <c r="D148" s="217" t="s">
        <v>122</v>
      </c>
      <c r="E148" s="218" t="s">
        <v>258</v>
      </c>
      <c r="F148" s="219" t="s">
        <v>259</v>
      </c>
      <c r="G148" s="220" t="s">
        <v>154</v>
      </c>
      <c r="H148" s="221">
        <v>0.54800000000000004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38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126</v>
      </c>
      <c r="AT148" s="229" t="s">
        <v>122</v>
      </c>
      <c r="AU148" s="229" t="s">
        <v>83</v>
      </c>
      <c r="AY148" s="15" t="s">
        <v>120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81</v>
      </c>
      <c r="BK148" s="230">
        <f>ROUND(I148*H148,2)</f>
        <v>0</v>
      </c>
      <c r="BL148" s="15" t="s">
        <v>126</v>
      </c>
      <c r="BM148" s="229" t="s">
        <v>260</v>
      </c>
    </row>
    <row r="149" s="2" customFormat="1" ht="33" customHeight="1">
      <c r="A149" s="36"/>
      <c r="B149" s="37"/>
      <c r="C149" s="217" t="s">
        <v>188</v>
      </c>
      <c r="D149" s="217" t="s">
        <v>122</v>
      </c>
      <c r="E149" s="218" t="s">
        <v>261</v>
      </c>
      <c r="F149" s="219" t="s">
        <v>262</v>
      </c>
      <c r="G149" s="220" t="s">
        <v>154</v>
      </c>
      <c r="H149" s="221">
        <v>0.54800000000000004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38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126</v>
      </c>
      <c r="AT149" s="229" t="s">
        <v>122</v>
      </c>
      <c r="AU149" s="229" t="s">
        <v>83</v>
      </c>
      <c r="AY149" s="15" t="s">
        <v>120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81</v>
      </c>
      <c r="BK149" s="230">
        <f>ROUND(I149*H149,2)</f>
        <v>0</v>
      </c>
      <c r="BL149" s="15" t="s">
        <v>126</v>
      </c>
      <c r="BM149" s="229" t="s">
        <v>263</v>
      </c>
    </row>
    <row r="150" s="12" customFormat="1" ht="25.92" customHeight="1">
      <c r="A150" s="12"/>
      <c r="B150" s="201"/>
      <c r="C150" s="202"/>
      <c r="D150" s="203" t="s">
        <v>72</v>
      </c>
      <c r="E150" s="204" t="s">
        <v>264</v>
      </c>
      <c r="F150" s="204" t="s">
        <v>265</v>
      </c>
      <c r="G150" s="202"/>
      <c r="H150" s="202"/>
      <c r="I150" s="205"/>
      <c r="J150" s="206">
        <f>BK150</f>
        <v>0</v>
      </c>
      <c r="K150" s="202"/>
      <c r="L150" s="207"/>
      <c r="M150" s="208"/>
      <c r="N150" s="209"/>
      <c r="O150" s="209"/>
      <c r="P150" s="210">
        <f>P151</f>
        <v>0</v>
      </c>
      <c r="Q150" s="209"/>
      <c r="R150" s="210">
        <f>R151</f>
        <v>0.16485</v>
      </c>
      <c r="S150" s="209"/>
      <c r="T150" s="211">
        <f>T151</f>
        <v>0.18390000000000001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83</v>
      </c>
      <c r="AT150" s="213" t="s">
        <v>72</v>
      </c>
      <c r="AU150" s="213" t="s">
        <v>73</v>
      </c>
      <c r="AY150" s="212" t="s">
        <v>120</v>
      </c>
      <c r="BK150" s="214">
        <f>BK151</f>
        <v>0</v>
      </c>
    </row>
    <row r="151" s="12" customFormat="1" ht="22.8" customHeight="1">
      <c r="A151" s="12"/>
      <c r="B151" s="201"/>
      <c r="C151" s="202"/>
      <c r="D151" s="203" t="s">
        <v>72</v>
      </c>
      <c r="E151" s="215" t="s">
        <v>266</v>
      </c>
      <c r="F151" s="215" t="s">
        <v>267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SUM(P152:P160)</f>
        <v>0</v>
      </c>
      <c r="Q151" s="209"/>
      <c r="R151" s="210">
        <f>SUM(R152:R160)</f>
        <v>0.16485</v>
      </c>
      <c r="S151" s="209"/>
      <c r="T151" s="211">
        <f>SUM(T152:T160)</f>
        <v>0.18390000000000001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83</v>
      </c>
      <c r="AT151" s="213" t="s">
        <v>72</v>
      </c>
      <c r="AU151" s="213" t="s">
        <v>81</v>
      </c>
      <c r="AY151" s="212" t="s">
        <v>120</v>
      </c>
      <c r="BK151" s="214">
        <f>SUM(BK152:BK160)</f>
        <v>0</v>
      </c>
    </row>
    <row r="152" s="2" customFormat="1" ht="16.5" customHeight="1">
      <c r="A152" s="36"/>
      <c r="B152" s="37"/>
      <c r="C152" s="217" t="s">
        <v>193</v>
      </c>
      <c r="D152" s="217" t="s">
        <v>122</v>
      </c>
      <c r="E152" s="218" t="s">
        <v>268</v>
      </c>
      <c r="F152" s="219" t="s">
        <v>269</v>
      </c>
      <c r="G152" s="220" t="s">
        <v>166</v>
      </c>
      <c r="H152" s="221">
        <v>6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38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0.03065</v>
      </c>
      <c r="T152" s="228">
        <f>S152*H152</f>
        <v>0.18390000000000001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201</v>
      </c>
      <c r="AT152" s="229" t="s">
        <v>122</v>
      </c>
      <c r="AU152" s="229" t="s">
        <v>83</v>
      </c>
      <c r="AY152" s="15" t="s">
        <v>120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201</v>
      </c>
      <c r="BM152" s="229" t="s">
        <v>270</v>
      </c>
    </row>
    <row r="153" s="13" customFormat="1">
      <c r="A153" s="13"/>
      <c r="B153" s="231"/>
      <c r="C153" s="232"/>
      <c r="D153" s="233" t="s">
        <v>128</v>
      </c>
      <c r="E153" s="234" t="s">
        <v>1</v>
      </c>
      <c r="F153" s="235" t="s">
        <v>271</v>
      </c>
      <c r="G153" s="232"/>
      <c r="H153" s="236">
        <v>6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128</v>
      </c>
      <c r="AU153" s="242" t="s">
        <v>83</v>
      </c>
      <c r="AV153" s="13" t="s">
        <v>83</v>
      </c>
      <c r="AW153" s="13" t="s">
        <v>30</v>
      </c>
      <c r="AX153" s="13" t="s">
        <v>81</v>
      </c>
      <c r="AY153" s="242" t="s">
        <v>120</v>
      </c>
    </row>
    <row r="154" s="2" customFormat="1" ht="16.5" customHeight="1">
      <c r="A154" s="36"/>
      <c r="B154" s="37"/>
      <c r="C154" s="217" t="s">
        <v>8</v>
      </c>
      <c r="D154" s="217" t="s">
        <v>122</v>
      </c>
      <c r="E154" s="218" t="s">
        <v>272</v>
      </c>
      <c r="F154" s="219" t="s">
        <v>273</v>
      </c>
      <c r="G154" s="220" t="s">
        <v>138</v>
      </c>
      <c r="H154" s="221">
        <v>5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38</v>
      </c>
      <c r="O154" s="89"/>
      <c r="P154" s="227">
        <f>O154*H154</f>
        <v>0</v>
      </c>
      <c r="Q154" s="227">
        <v>0.00248</v>
      </c>
      <c r="R154" s="227">
        <f>Q154*H154</f>
        <v>0.0124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201</v>
      </c>
      <c r="AT154" s="229" t="s">
        <v>122</v>
      </c>
      <c r="AU154" s="229" t="s">
        <v>83</v>
      </c>
      <c r="AY154" s="15" t="s">
        <v>120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201</v>
      </c>
      <c r="BM154" s="229" t="s">
        <v>274</v>
      </c>
    </row>
    <row r="155" s="2" customFormat="1" ht="16.5" customHeight="1">
      <c r="A155" s="36"/>
      <c r="B155" s="37"/>
      <c r="C155" s="217" t="s">
        <v>201</v>
      </c>
      <c r="D155" s="217" t="s">
        <v>122</v>
      </c>
      <c r="E155" s="218" t="s">
        <v>275</v>
      </c>
      <c r="F155" s="219" t="s">
        <v>276</v>
      </c>
      <c r="G155" s="220" t="s">
        <v>138</v>
      </c>
      <c r="H155" s="221">
        <v>1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38</v>
      </c>
      <c r="O155" s="89"/>
      <c r="P155" s="227">
        <f>O155*H155</f>
        <v>0</v>
      </c>
      <c r="Q155" s="227">
        <v>0.0028700000000000002</v>
      </c>
      <c r="R155" s="227">
        <f>Q155*H155</f>
        <v>0.0028700000000000002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201</v>
      </c>
      <c r="AT155" s="229" t="s">
        <v>122</v>
      </c>
      <c r="AU155" s="229" t="s">
        <v>83</v>
      </c>
      <c r="AY155" s="15" t="s">
        <v>120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81</v>
      </c>
      <c r="BK155" s="230">
        <f>ROUND(I155*H155,2)</f>
        <v>0</v>
      </c>
      <c r="BL155" s="15" t="s">
        <v>201</v>
      </c>
      <c r="BM155" s="229" t="s">
        <v>277</v>
      </c>
    </row>
    <row r="156" s="2" customFormat="1" ht="21.75" customHeight="1">
      <c r="A156" s="36"/>
      <c r="B156" s="37"/>
      <c r="C156" s="217" t="s">
        <v>205</v>
      </c>
      <c r="D156" s="217" t="s">
        <v>122</v>
      </c>
      <c r="E156" s="218" t="s">
        <v>278</v>
      </c>
      <c r="F156" s="219" t="s">
        <v>279</v>
      </c>
      <c r="G156" s="220" t="s">
        <v>166</v>
      </c>
      <c r="H156" s="221">
        <v>27.699999999999999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38</v>
      </c>
      <c r="O156" s="89"/>
      <c r="P156" s="227">
        <f>O156*H156</f>
        <v>0</v>
      </c>
      <c r="Q156" s="227">
        <v>0.0054000000000000003</v>
      </c>
      <c r="R156" s="227">
        <f>Q156*H156</f>
        <v>0.14957999999999999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201</v>
      </c>
      <c r="AT156" s="229" t="s">
        <v>122</v>
      </c>
      <c r="AU156" s="229" t="s">
        <v>83</v>
      </c>
      <c r="AY156" s="15" t="s">
        <v>120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201</v>
      </c>
      <c r="BM156" s="229" t="s">
        <v>280</v>
      </c>
    </row>
    <row r="157" s="13" customFormat="1">
      <c r="A157" s="13"/>
      <c r="B157" s="231"/>
      <c r="C157" s="232"/>
      <c r="D157" s="233" t="s">
        <v>128</v>
      </c>
      <c r="E157" s="234" t="s">
        <v>1</v>
      </c>
      <c r="F157" s="235" t="s">
        <v>281</v>
      </c>
      <c r="G157" s="232"/>
      <c r="H157" s="236">
        <v>27.699999999999999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128</v>
      </c>
      <c r="AU157" s="242" t="s">
        <v>83</v>
      </c>
      <c r="AV157" s="13" t="s">
        <v>83</v>
      </c>
      <c r="AW157" s="13" t="s">
        <v>30</v>
      </c>
      <c r="AX157" s="13" t="s">
        <v>81</v>
      </c>
      <c r="AY157" s="242" t="s">
        <v>120</v>
      </c>
    </row>
    <row r="158" s="2" customFormat="1" ht="24.15" customHeight="1">
      <c r="A158" s="36"/>
      <c r="B158" s="37"/>
      <c r="C158" s="217" t="s">
        <v>210</v>
      </c>
      <c r="D158" s="217" t="s">
        <v>122</v>
      </c>
      <c r="E158" s="218" t="s">
        <v>282</v>
      </c>
      <c r="F158" s="219" t="s">
        <v>283</v>
      </c>
      <c r="G158" s="220" t="s">
        <v>154</v>
      </c>
      <c r="H158" s="221">
        <v>0.16500000000000001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38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201</v>
      </c>
      <c r="AT158" s="229" t="s">
        <v>122</v>
      </c>
      <c r="AU158" s="229" t="s">
        <v>83</v>
      </c>
      <c r="AY158" s="15" t="s">
        <v>120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201</v>
      </c>
      <c r="BM158" s="229" t="s">
        <v>284</v>
      </c>
    </row>
    <row r="159" s="2" customFormat="1" ht="24.15" customHeight="1">
      <c r="A159" s="36"/>
      <c r="B159" s="37"/>
      <c r="C159" s="217" t="s">
        <v>214</v>
      </c>
      <c r="D159" s="217" t="s">
        <v>122</v>
      </c>
      <c r="E159" s="218" t="s">
        <v>285</v>
      </c>
      <c r="F159" s="219" t="s">
        <v>286</v>
      </c>
      <c r="G159" s="220" t="s">
        <v>154</v>
      </c>
      <c r="H159" s="221">
        <v>0.16500000000000001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38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201</v>
      </c>
      <c r="AT159" s="229" t="s">
        <v>122</v>
      </c>
      <c r="AU159" s="229" t="s">
        <v>83</v>
      </c>
      <c r="AY159" s="15" t="s">
        <v>120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201</v>
      </c>
      <c r="BM159" s="229" t="s">
        <v>287</v>
      </c>
    </row>
    <row r="160" s="2" customFormat="1" ht="24.15" customHeight="1">
      <c r="A160" s="36"/>
      <c r="B160" s="37"/>
      <c r="C160" s="217" t="s">
        <v>221</v>
      </c>
      <c r="D160" s="217" t="s">
        <v>122</v>
      </c>
      <c r="E160" s="218" t="s">
        <v>288</v>
      </c>
      <c r="F160" s="219" t="s">
        <v>289</v>
      </c>
      <c r="G160" s="220" t="s">
        <v>154</v>
      </c>
      <c r="H160" s="221">
        <v>0.16500000000000001</v>
      </c>
      <c r="I160" s="222"/>
      <c r="J160" s="223">
        <f>ROUND(I160*H160,2)</f>
        <v>0</v>
      </c>
      <c r="K160" s="224"/>
      <c r="L160" s="42"/>
      <c r="M160" s="254" t="s">
        <v>1</v>
      </c>
      <c r="N160" s="255" t="s">
        <v>38</v>
      </c>
      <c r="O160" s="256"/>
      <c r="P160" s="257">
        <f>O160*H160</f>
        <v>0</v>
      </c>
      <c r="Q160" s="257">
        <v>0</v>
      </c>
      <c r="R160" s="257">
        <f>Q160*H160</f>
        <v>0</v>
      </c>
      <c r="S160" s="257">
        <v>0</v>
      </c>
      <c r="T160" s="25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201</v>
      </c>
      <c r="AT160" s="229" t="s">
        <v>122</v>
      </c>
      <c r="AU160" s="229" t="s">
        <v>83</v>
      </c>
      <c r="AY160" s="15" t="s">
        <v>120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81</v>
      </c>
      <c r="BK160" s="230">
        <f>ROUND(I160*H160,2)</f>
        <v>0</v>
      </c>
      <c r="BL160" s="15" t="s">
        <v>201</v>
      </c>
      <c r="BM160" s="229" t="s">
        <v>290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ZOIGC/DhC7XfmQw/OFZdRV9xhXuD7HOhSWTex25EYyfisuXb8ZAkQza/la3iYh0HyIJlF3jyBkcmssP/I7dqCA==" hashValue="ipU9ikwGND+mnkfy5lvUJhsM+nVzhJVxJ37v+SZKqaThJ4rdz7t1JbEf2UPJhYXBPTtk21X6ydawNo+DHGNk6Q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90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Brno, Nováčkova - rekonstrukce kanalizace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91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291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16. 5. 2022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ROUND((SUM(BE126:BE203)),  2)</f>
        <v>0</v>
      </c>
      <c r="G33" s="36"/>
      <c r="H33" s="36"/>
      <c r="I33" s="153">
        <v>0.20999999999999999</v>
      </c>
      <c r="J33" s="152">
        <f>ROUND(((SUM(BE126:BE203))*I33),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ROUND((SUM(BF126:BF203)),  2)</f>
        <v>0</v>
      </c>
      <c r="G34" s="36"/>
      <c r="H34" s="36"/>
      <c r="I34" s="153">
        <v>0.14999999999999999</v>
      </c>
      <c r="J34" s="152">
        <f>ROUND(((SUM(BF126:BF203))*I34),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ROUND((SUM(BG126:BG203)),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ROUND((SUM(BH126:BH203)),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ROUND((SUM(BI126:BI203)),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Brno, Nováčkova - rekonstrukce kanalizace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01.3 - Přepojení stávajícího kanalizačního řadu do nového - sklad - garáž automobilů údržby trolejí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16. 5. 2022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94</v>
      </c>
      <c r="D94" s="174"/>
      <c r="E94" s="174"/>
      <c r="F94" s="174"/>
      <c r="G94" s="174"/>
      <c r="H94" s="174"/>
      <c r="I94" s="174"/>
      <c r="J94" s="175" t="s">
        <v>95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96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7"/>
      <c r="C97" s="178"/>
      <c r="D97" s="179" t="s">
        <v>98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99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100</v>
      </c>
      <c r="E99" s="186"/>
      <c r="F99" s="186"/>
      <c r="G99" s="186"/>
      <c r="H99" s="186"/>
      <c r="I99" s="186"/>
      <c r="J99" s="187">
        <f>J153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292</v>
      </c>
      <c r="E100" s="186"/>
      <c r="F100" s="186"/>
      <c r="G100" s="186"/>
      <c r="H100" s="186"/>
      <c r="I100" s="186"/>
      <c r="J100" s="187">
        <f>J157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226</v>
      </c>
      <c r="E101" s="186"/>
      <c r="F101" s="186"/>
      <c r="G101" s="186"/>
      <c r="H101" s="186"/>
      <c r="I101" s="186"/>
      <c r="J101" s="187">
        <f>J162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102</v>
      </c>
      <c r="E102" s="186"/>
      <c r="F102" s="186"/>
      <c r="G102" s="186"/>
      <c r="H102" s="186"/>
      <c r="I102" s="186"/>
      <c r="J102" s="187">
        <f>J178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J187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J197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227</v>
      </c>
      <c r="E105" s="180"/>
      <c r="F105" s="180"/>
      <c r="G105" s="180"/>
      <c r="H105" s="180"/>
      <c r="I105" s="180"/>
      <c r="J105" s="181">
        <f>J199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293</v>
      </c>
      <c r="E106" s="186"/>
      <c r="F106" s="186"/>
      <c r="G106" s="186"/>
      <c r="H106" s="186"/>
      <c r="I106" s="186"/>
      <c r="J106" s="187">
        <f>J200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Brno, Nováčkova - rekonstrukce kanalizace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30" customHeight="1">
      <c r="A118" s="36"/>
      <c r="B118" s="37"/>
      <c r="C118" s="38"/>
      <c r="D118" s="38"/>
      <c r="E118" s="74" t="str">
        <f>E9</f>
        <v>01.3 - Přepojení stávajícího kanalizačního řadu do nového - sklad - garáž automobilů údržby trolejí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 xml:space="preserve"> </v>
      </c>
      <c r="G120" s="38"/>
      <c r="H120" s="38"/>
      <c r="I120" s="30" t="s">
        <v>22</v>
      </c>
      <c r="J120" s="77" t="str">
        <f>IF(J12="","",J12)</f>
        <v>16. 5. 2022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 xml:space="preserve"> </v>
      </c>
      <c r="G122" s="38"/>
      <c r="H122" s="38"/>
      <c r="I122" s="30" t="s">
        <v>29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8"/>
      <c r="E123" s="38"/>
      <c r="F123" s="25" t="str">
        <f>IF(E18="","",E18)</f>
        <v>Vyplň údaj</v>
      </c>
      <c r="G123" s="38"/>
      <c r="H123" s="38"/>
      <c r="I123" s="30" t="s">
        <v>31</v>
      </c>
      <c r="J123" s="34" t="str">
        <f>E24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106</v>
      </c>
      <c r="D125" s="192" t="s">
        <v>58</v>
      </c>
      <c r="E125" s="192" t="s">
        <v>54</v>
      </c>
      <c r="F125" s="192" t="s">
        <v>55</v>
      </c>
      <c r="G125" s="192" t="s">
        <v>107</v>
      </c>
      <c r="H125" s="192" t="s">
        <v>108</v>
      </c>
      <c r="I125" s="192" t="s">
        <v>109</v>
      </c>
      <c r="J125" s="193" t="s">
        <v>95</v>
      </c>
      <c r="K125" s="194" t="s">
        <v>110</v>
      </c>
      <c r="L125" s="195"/>
      <c r="M125" s="98" t="s">
        <v>1</v>
      </c>
      <c r="N125" s="99" t="s">
        <v>37</v>
      </c>
      <c r="O125" s="99" t="s">
        <v>111</v>
      </c>
      <c r="P125" s="99" t="s">
        <v>112</v>
      </c>
      <c r="Q125" s="99" t="s">
        <v>113</v>
      </c>
      <c r="R125" s="99" t="s">
        <v>114</v>
      </c>
      <c r="S125" s="99" t="s">
        <v>115</v>
      </c>
      <c r="T125" s="100" t="s">
        <v>116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117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P127+P199</f>
        <v>0</v>
      </c>
      <c r="Q126" s="102"/>
      <c r="R126" s="198">
        <f>R127+R199</f>
        <v>45.713180700000002</v>
      </c>
      <c r="S126" s="102"/>
      <c r="T126" s="199">
        <f>T127+T199</f>
        <v>8.7492100000000015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72</v>
      </c>
      <c r="AU126" s="15" t="s">
        <v>97</v>
      </c>
      <c r="BK126" s="200">
        <f>BK127+BK199</f>
        <v>0</v>
      </c>
    </row>
    <row r="127" s="12" customFormat="1" ht="25.92" customHeight="1">
      <c r="A127" s="12"/>
      <c r="B127" s="201"/>
      <c r="C127" s="202"/>
      <c r="D127" s="203" t="s">
        <v>72</v>
      </c>
      <c r="E127" s="204" t="s">
        <v>118</v>
      </c>
      <c r="F127" s="204" t="s">
        <v>119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P128+P153+P157+P162+P178+P187+P197</f>
        <v>0</v>
      </c>
      <c r="Q127" s="209"/>
      <c r="R127" s="210">
        <f>R128+R153+R157+R162+R178+R187+R197</f>
        <v>44.208292700000001</v>
      </c>
      <c r="S127" s="209"/>
      <c r="T127" s="211">
        <f>T128+T153+T157+T162+T178+T187+T197</f>
        <v>8.7492100000000015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81</v>
      </c>
      <c r="AT127" s="213" t="s">
        <v>72</v>
      </c>
      <c r="AU127" s="213" t="s">
        <v>73</v>
      </c>
      <c r="AY127" s="212" t="s">
        <v>120</v>
      </c>
      <c r="BK127" s="214">
        <f>BK128+BK153+BK157+BK162+BK178+BK187+BK197</f>
        <v>0</v>
      </c>
    </row>
    <row r="128" s="12" customFormat="1" ht="22.8" customHeight="1">
      <c r="A128" s="12"/>
      <c r="B128" s="201"/>
      <c r="C128" s="202"/>
      <c r="D128" s="203" t="s">
        <v>72</v>
      </c>
      <c r="E128" s="215" t="s">
        <v>81</v>
      </c>
      <c r="F128" s="215" t="s">
        <v>121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SUM(P129:P152)</f>
        <v>0</v>
      </c>
      <c r="Q128" s="209"/>
      <c r="R128" s="210">
        <f>SUM(R129:R152)</f>
        <v>32.863</v>
      </c>
      <c r="S128" s="209"/>
      <c r="T128" s="211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81</v>
      </c>
      <c r="AT128" s="213" t="s">
        <v>72</v>
      </c>
      <c r="AU128" s="213" t="s">
        <v>81</v>
      </c>
      <c r="AY128" s="212" t="s">
        <v>120</v>
      </c>
      <c r="BK128" s="214">
        <f>SUM(BK129:BK152)</f>
        <v>0</v>
      </c>
    </row>
    <row r="129" s="2" customFormat="1" ht="33" customHeight="1">
      <c r="A129" s="36"/>
      <c r="B129" s="37"/>
      <c r="C129" s="217" t="s">
        <v>81</v>
      </c>
      <c r="D129" s="217" t="s">
        <v>122</v>
      </c>
      <c r="E129" s="218" t="s">
        <v>294</v>
      </c>
      <c r="F129" s="219" t="s">
        <v>295</v>
      </c>
      <c r="G129" s="220" t="s">
        <v>148</v>
      </c>
      <c r="H129" s="221">
        <v>18.567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38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126</v>
      </c>
      <c r="AT129" s="229" t="s">
        <v>122</v>
      </c>
      <c r="AU129" s="229" t="s">
        <v>83</v>
      </c>
      <c r="AY129" s="15" t="s">
        <v>120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81</v>
      </c>
      <c r="BK129" s="230">
        <f>ROUND(I129*H129,2)</f>
        <v>0</v>
      </c>
      <c r="BL129" s="15" t="s">
        <v>126</v>
      </c>
      <c r="BM129" s="229" t="s">
        <v>296</v>
      </c>
    </row>
    <row r="130" s="13" customFormat="1">
      <c r="A130" s="13"/>
      <c r="B130" s="231"/>
      <c r="C130" s="232"/>
      <c r="D130" s="233" t="s">
        <v>128</v>
      </c>
      <c r="E130" s="234" t="s">
        <v>1</v>
      </c>
      <c r="F130" s="235" t="s">
        <v>297</v>
      </c>
      <c r="G130" s="232"/>
      <c r="H130" s="236">
        <v>18.567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128</v>
      </c>
      <c r="AU130" s="242" t="s">
        <v>83</v>
      </c>
      <c r="AV130" s="13" t="s">
        <v>83</v>
      </c>
      <c r="AW130" s="13" t="s">
        <v>30</v>
      </c>
      <c r="AX130" s="13" t="s">
        <v>81</v>
      </c>
      <c r="AY130" s="242" t="s">
        <v>120</v>
      </c>
    </row>
    <row r="131" s="2" customFormat="1" ht="24.15" customHeight="1">
      <c r="A131" s="36"/>
      <c r="B131" s="37"/>
      <c r="C131" s="217" t="s">
        <v>83</v>
      </c>
      <c r="D131" s="217" t="s">
        <v>122</v>
      </c>
      <c r="E131" s="218" t="s">
        <v>298</v>
      </c>
      <c r="F131" s="219" t="s">
        <v>299</v>
      </c>
      <c r="G131" s="220" t="s">
        <v>148</v>
      </c>
      <c r="H131" s="221">
        <v>1.857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38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126</v>
      </c>
      <c r="AT131" s="229" t="s">
        <v>122</v>
      </c>
      <c r="AU131" s="229" t="s">
        <v>83</v>
      </c>
      <c r="AY131" s="15" t="s">
        <v>120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81</v>
      </c>
      <c r="BK131" s="230">
        <f>ROUND(I131*H131,2)</f>
        <v>0</v>
      </c>
      <c r="BL131" s="15" t="s">
        <v>126</v>
      </c>
      <c r="BM131" s="229" t="s">
        <v>300</v>
      </c>
    </row>
    <row r="132" s="13" customFormat="1">
      <c r="A132" s="13"/>
      <c r="B132" s="231"/>
      <c r="C132" s="232"/>
      <c r="D132" s="233" t="s">
        <v>128</v>
      </c>
      <c r="E132" s="234" t="s">
        <v>1</v>
      </c>
      <c r="F132" s="235" t="s">
        <v>301</v>
      </c>
      <c r="G132" s="232"/>
      <c r="H132" s="236">
        <v>1.857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128</v>
      </c>
      <c r="AU132" s="242" t="s">
        <v>83</v>
      </c>
      <c r="AV132" s="13" t="s">
        <v>83</v>
      </c>
      <c r="AW132" s="13" t="s">
        <v>30</v>
      </c>
      <c r="AX132" s="13" t="s">
        <v>81</v>
      </c>
      <c r="AY132" s="242" t="s">
        <v>120</v>
      </c>
    </row>
    <row r="133" s="2" customFormat="1" ht="37.8" customHeight="1">
      <c r="A133" s="36"/>
      <c r="B133" s="37"/>
      <c r="C133" s="217" t="s">
        <v>135</v>
      </c>
      <c r="D133" s="217" t="s">
        <v>122</v>
      </c>
      <c r="E133" s="218" t="s">
        <v>302</v>
      </c>
      <c r="F133" s="219" t="s">
        <v>303</v>
      </c>
      <c r="G133" s="220" t="s">
        <v>148</v>
      </c>
      <c r="H133" s="221">
        <v>18.567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38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126</v>
      </c>
      <c r="AT133" s="229" t="s">
        <v>122</v>
      </c>
      <c r="AU133" s="229" t="s">
        <v>83</v>
      </c>
      <c r="AY133" s="15" t="s">
        <v>120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81</v>
      </c>
      <c r="BK133" s="230">
        <f>ROUND(I133*H133,2)</f>
        <v>0</v>
      </c>
      <c r="BL133" s="15" t="s">
        <v>126</v>
      </c>
      <c r="BM133" s="229" t="s">
        <v>304</v>
      </c>
    </row>
    <row r="134" s="2" customFormat="1" ht="37.8" customHeight="1">
      <c r="A134" s="36"/>
      <c r="B134" s="37"/>
      <c r="C134" s="217" t="s">
        <v>126</v>
      </c>
      <c r="D134" s="217" t="s">
        <v>122</v>
      </c>
      <c r="E134" s="218" t="s">
        <v>305</v>
      </c>
      <c r="F134" s="219" t="s">
        <v>306</v>
      </c>
      <c r="G134" s="220" t="s">
        <v>148</v>
      </c>
      <c r="H134" s="221">
        <v>74.268000000000001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38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126</v>
      </c>
      <c r="AT134" s="229" t="s">
        <v>122</v>
      </c>
      <c r="AU134" s="229" t="s">
        <v>83</v>
      </c>
      <c r="AY134" s="15" t="s">
        <v>120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81</v>
      </c>
      <c r="BK134" s="230">
        <f>ROUND(I134*H134,2)</f>
        <v>0</v>
      </c>
      <c r="BL134" s="15" t="s">
        <v>126</v>
      </c>
      <c r="BM134" s="229" t="s">
        <v>307</v>
      </c>
    </row>
    <row r="135" s="13" customFormat="1">
      <c r="A135" s="13"/>
      <c r="B135" s="231"/>
      <c r="C135" s="232"/>
      <c r="D135" s="233" t="s">
        <v>128</v>
      </c>
      <c r="E135" s="232"/>
      <c r="F135" s="235" t="s">
        <v>308</v>
      </c>
      <c r="G135" s="232"/>
      <c r="H135" s="236">
        <v>74.268000000000001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128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120</v>
      </c>
    </row>
    <row r="136" s="2" customFormat="1" ht="33" customHeight="1">
      <c r="A136" s="36"/>
      <c r="B136" s="37"/>
      <c r="C136" s="217" t="s">
        <v>145</v>
      </c>
      <c r="D136" s="217" t="s">
        <v>122</v>
      </c>
      <c r="E136" s="218" t="s">
        <v>309</v>
      </c>
      <c r="F136" s="219" t="s">
        <v>310</v>
      </c>
      <c r="G136" s="220" t="s">
        <v>148</v>
      </c>
      <c r="H136" s="221">
        <v>18.567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126</v>
      </c>
      <c r="AT136" s="229" t="s">
        <v>122</v>
      </c>
      <c r="AU136" s="229" t="s">
        <v>83</v>
      </c>
      <c r="AY136" s="15" t="s">
        <v>120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126</v>
      </c>
      <c r="BM136" s="229" t="s">
        <v>311</v>
      </c>
    </row>
    <row r="137" s="2" customFormat="1" ht="37.8" customHeight="1">
      <c r="A137" s="36"/>
      <c r="B137" s="37"/>
      <c r="C137" s="217" t="s">
        <v>151</v>
      </c>
      <c r="D137" s="217" t="s">
        <v>122</v>
      </c>
      <c r="E137" s="218" t="s">
        <v>312</v>
      </c>
      <c r="F137" s="219" t="s">
        <v>313</v>
      </c>
      <c r="G137" s="220" t="s">
        <v>148</v>
      </c>
      <c r="H137" s="221">
        <v>55.701000000000001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38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126</v>
      </c>
      <c r="AT137" s="229" t="s">
        <v>122</v>
      </c>
      <c r="AU137" s="229" t="s">
        <v>83</v>
      </c>
      <c r="AY137" s="15" t="s">
        <v>120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81</v>
      </c>
      <c r="BK137" s="230">
        <f>ROUND(I137*H137,2)</f>
        <v>0</v>
      </c>
      <c r="BL137" s="15" t="s">
        <v>126</v>
      </c>
      <c r="BM137" s="229" t="s">
        <v>314</v>
      </c>
    </row>
    <row r="138" s="13" customFormat="1">
      <c r="A138" s="13"/>
      <c r="B138" s="231"/>
      <c r="C138" s="232"/>
      <c r="D138" s="233" t="s">
        <v>128</v>
      </c>
      <c r="E138" s="232"/>
      <c r="F138" s="235" t="s">
        <v>315</v>
      </c>
      <c r="G138" s="232"/>
      <c r="H138" s="236">
        <v>55.701000000000001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128</v>
      </c>
      <c r="AU138" s="242" t="s">
        <v>83</v>
      </c>
      <c r="AV138" s="13" t="s">
        <v>83</v>
      </c>
      <c r="AW138" s="13" t="s">
        <v>4</v>
      </c>
      <c r="AX138" s="13" t="s">
        <v>81</v>
      </c>
      <c r="AY138" s="242" t="s">
        <v>120</v>
      </c>
    </row>
    <row r="139" s="2" customFormat="1" ht="24.15" customHeight="1">
      <c r="A139" s="36"/>
      <c r="B139" s="37"/>
      <c r="C139" s="217" t="s">
        <v>158</v>
      </c>
      <c r="D139" s="217" t="s">
        <v>122</v>
      </c>
      <c r="E139" s="218" t="s">
        <v>316</v>
      </c>
      <c r="F139" s="219" t="s">
        <v>317</v>
      </c>
      <c r="G139" s="220" t="s">
        <v>148</v>
      </c>
      <c r="H139" s="221">
        <v>18.567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38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126</v>
      </c>
      <c r="AT139" s="229" t="s">
        <v>122</v>
      </c>
      <c r="AU139" s="229" t="s">
        <v>83</v>
      </c>
      <c r="AY139" s="15" t="s">
        <v>120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81</v>
      </c>
      <c r="BK139" s="230">
        <f>ROUND(I139*H139,2)</f>
        <v>0</v>
      </c>
      <c r="BL139" s="15" t="s">
        <v>126</v>
      </c>
      <c r="BM139" s="229" t="s">
        <v>318</v>
      </c>
    </row>
    <row r="140" s="2" customFormat="1" ht="33" customHeight="1">
      <c r="A140" s="36"/>
      <c r="B140" s="37"/>
      <c r="C140" s="217" t="s">
        <v>143</v>
      </c>
      <c r="D140" s="217" t="s">
        <v>122</v>
      </c>
      <c r="E140" s="218" t="s">
        <v>319</v>
      </c>
      <c r="F140" s="219" t="s">
        <v>320</v>
      </c>
      <c r="G140" s="220" t="s">
        <v>154</v>
      </c>
      <c r="H140" s="221">
        <v>33.420999999999999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38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126</v>
      </c>
      <c r="AT140" s="229" t="s">
        <v>122</v>
      </c>
      <c r="AU140" s="229" t="s">
        <v>83</v>
      </c>
      <c r="AY140" s="15" t="s">
        <v>120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81</v>
      </c>
      <c r="BK140" s="230">
        <f>ROUND(I140*H140,2)</f>
        <v>0</v>
      </c>
      <c r="BL140" s="15" t="s">
        <v>126</v>
      </c>
      <c r="BM140" s="229" t="s">
        <v>321</v>
      </c>
    </row>
    <row r="141" s="13" customFormat="1">
      <c r="A141" s="13"/>
      <c r="B141" s="231"/>
      <c r="C141" s="232"/>
      <c r="D141" s="233" t="s">
        <v>128</v>
      </c>
      <c r="E141" s="232"/>
      <c r="F141" s="235" t="s">
        <v>322</v>
      </c>
      <c r="G141" s="232"/>
      <c r="H141" s="236">
        <v>33.420999999999999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128</v>
      </c>
      <c r="AU141" s="242" t="s">
        <v>83</v>
      </c>
      <c r="AV141" s="13" t="s">
        <v>83</v>
      </c>
      <c r="AW141" s="13" t="s">
        <v>4</v>
      </c>
      <c r="AX141" s="13" t="s">
        <v>81</v>
      </c>
      <c r="AY141" s="242" t="s">
        <v>120</v>
      </c>
    </row>
    <row r="142" s="2" customFormat="1" ht="16.5" customHeight="1">
      <c r="A142" s="36"/>
      <c r="B142" s="37"/>
      <c r="C142" s="217" t="s">
        <v>162</v>
      </c>
      <c r="D142" s="217" t="s">
        <v>122</v>
      </c>
      <c r="E142" s="218" t="s">
        <v>323</v>
      </c>
      <c r="F142" s="219" t="s">
        <v>324</v>
      </c>
      <c r="G142" s="220" t="s">
        <v>148</v>
      </c>
      <c r="H142" s="221">
        <v>18.567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38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126</v>
      </c>
      <c r="AT142" s="229" t="s">
        <v>122</v>
      </c>
      <c r="AU142" s="229" t="s">
        <v>83</v>
      </c>
      <c r="AY142" s="15" t="s">
        <v>120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81</v>
      </c>
      <c r="BK142" s="230">
        <f>ROUND(I142*H142,2)</f>
        <v>0</v>
      </c>
      <c r="BL142" s="15" t="s">
        <v>126</v>
      </c>
      <c r="BM142" s="229" t="s">
        <v>325</v>
      </c>
    </row>
    <row r="143" s="2" customFormat="1" ht="33" customHeight="1">
      <c r="A143" s="36"/>
      <c r="B143" s="37"/>
      <c r="C143" s="217" t="s">
        <v>173</v>
      </c>
      <c r="D143" s="217" t="s">
        <v>122</v>
      </c>
      <c r="E143" s="218" t="s">
        <v>326</v>
      </c>
      <c r="F143" s="219" t="s">
        <v>327</v>
      </c>
      <c r="G143" s="220" t="s">
        <v>148</v>
      </c>
      <c r="H143" s="221">
        <v>9.4870000000000001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38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126</v>
      </c>
      <c r="AT143" s="229" t="s">
        <v>122</v>
      </c>
      <c r="AU143" s="229" t="s">
        <v>83</v>
      </c>
      <c r="AY143" s="15" t="s">
        <v>120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81</v>
      </c>
      <c r="BK143" s="230">
        <f>ROUND(I143*H143,2)</f>
        <v>0</v>
      </c>
      <c r="BL143" s="15" t="s">
        <v>126</v>
      </c>
      <c r="BM143" s="229" t="s">
        <v>328</v>
      </c>
    </row>
    <row r="144" s="13" customFormat="1">
      <c r="A144" s="13"/>
      <c r="B144" s="231"/>
      <c r="C144" s="232"/>
      <c r="D144" s="233" t="s">
        <v>128</v>
      </c>
      <c r="E144" s="234" t="s">
        <v>1</v>
      </c>
      <c r="F144" s="235" t="s">
        <v>329</v>
      </c>
      <c r="G144" s="232"/>
      <c r="H144" s="236">
        <v>18.567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128</v>
      </c>
      <c r="AU144" s="242" t="s">
        <v>83</v>
      </c>
      <c r="AV144" s="13" t="s">
        <v>83</v>
      </c>
      <c r="AW144" s="13" t="s">
        <v>30</v>
      </c>
      <c r="AX144" s="13" t="s">
        <v>73</v>
      </c>
      <c r="AY144" s="242" t="s">
        <v>120</v>
      </c>
    </row>
    <row r="145" s="13" customFormat="1">
      <c r="A145" s="13"/>
      <c r="B145" s="231"/>
      <c r="C145" s="232"/>
      <c r="D145" s="233" t="s">
        <v>128</v>
      </c>
      <c r="E145" s="234" t="s">
        <v>1</v>
      </c>
      <c r="F145" s="235" t="s">
        <v>330</v>
      </c>
      <c r="G145" s="232"/>
      <c r="H145" s="236">
        <v>-9.0800000000000001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128</v>
      </c>
      <c r="AU145" s="242" t="s">
        <v>83</v>
      </c>
      <c r="AV145" s="13" t="s">
        <v>83</v>
      </c>
      <c r="AW145" s="13" t="s">
        <v>30</v>
      </c>
      <c r="AX145" s="13" t="s">
        <v>73</v>
      </c>
      <c r="AY145" s="242" t="s">
        <v>120</v>
      </c>
    </row>
    <row r="146" s="2" customFormat="1" ht="16.5" customHeight="1">
      <c r="A146" s="36"/>
      <c r="B146" s="37"/>
      <c r="C146" s="243" t="s">
        <v>178</v>
      </c>
      <c r="D146" s="243" t="s">
        <v>140</v>
      </c>
      <c r="E146" s="244" t="s">
        <v>331</v>
      </c>
      <c r="F146" s="245" t="s">
        <v>332</v>
      </c>
      <c r="G146" s="246" t="s">
        <v>154</v>
      </c>
      <c r="H146" s="247">
        <v>19.093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38</v>
      </c>
      <c r="O146" s="89"/>
      <c r="P146" s="227">
        <f>O146*H146</f>
        <v>0</v>
      </c>
      <c r="Q146" s="227">
        <v>1</v>
      </c>
      <c r="R146" s="227">
        <f>Q146*H146</f>
        <v>19.093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143</v>
      </c>
      <c r="AT146" s="229" t="s">
        <v>140</v>
      </c>
      <c r="AU146" s="229" t="s">
        <v>83</v>
      </c>
      <c r="AY146" s="15" t="s">
        <v>120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81</v>
      </c>
      <c r="BK146" s="230">
        <f>ROUND(I146*H146,2)</f>
        <v>0</v>
      </c>
      <c r="BL146" s="15" t="s">
        <v>126</v>
      </c>
      <c r="BM146" s="229" t="s">
        <v>333</v>
      </c>
    </row>
    <row r="147" s="13" customFormat="1">
      <c r="A147" s="13"/>
      <c r="B147" s="231"/>
      <c r="C147" s="232"/>
      <c r="D147" s="233" t="s">
        <v>128</v>
      </c>
      <c r="E147" s="234" t="s">
        <v>1</v>
      </c>
      <c r="F147" s="235" t="s">
        <v>334</v>
      </c>
      <c r="G147" s="232"/>
      <c r="H147" s="236">
        <v>19.093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128</v>
      </c>
      <c r="AU147" s="242" t="s">
        <v>83</v>
      </c>
      <c r="AV147" s="13" t="s">
        <v>83</v>
      </c>
      <c r="AW147" s="13" t="s">
        <v>30</v>
      </c>
      <c r="AX147" s="13" t="s">
        <v>81</v>
      </c>
      <c r="AY147" s="242" t="s">
        <v>120</v>
      </c>
    </row>
    <row r="148" s="2" customFormat="1" ht="24.15" customHeight="1">
      <c r="A148" s="36"/>
      <c r="B148" s="37"/>
      <c r="C148" s="217" t="s">
        <v>184</v>
      </c>
      <c r="D148" s="217" t="s">
        <v>122</v>
      </c>
      <c r="E148" s="218" t="s">
        <v>335</v>
      </c>
      <c r="F148" s="219" t="s">
        <v>336</v>
      </c>
      <c r="G148" s="220" t="s">
        <v>148</v>
      </c>
      <c r="H148" s="221">
        <v>6.8419999999999996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38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126</v>
      </c>
      <c r="AT148" s="229" t="s">
        <v>122</v>
      </c>
      <c r="AU148" s="229" t="s">
        <v>83</v>
      </c>
      <c r="AY148" s="15" t="s">
        <v>120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81</v>
      </c>
      <c r="BK148" s="230">
        <f>ROUND(I148*H148,2)</f>
        <v>0</v>
      </c>
      <c r="BL148" s="15" t="s">
        <v>126</v>
      </c>
      <c r="BM148" s="229" t="s">
        <v>337</v>
      </c>
    </row>
    <row r="149" s="13" customFormat="1">
      <c r="A149" s="13"/>
      <c r="B149" s="231"/>
      <c r="C149" s="232"/>
      <c r="D149" s="233" t="s">
        <v>128</v>
      </c>
      <c r="E149" s="234" t="s">
        <v>1</v>
      </c>
      <c r="F149" s="235" t="s">
        <v>338</v>
      </c>
      <c r="G149" s="232"/>
      <c r="H149" s="236">
        <v>1.5409999999999999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128</v>
      </c>
      <c r="AU149" s="242" t="s">
        <v>83</v>
      </c>
      <c r="AV149" s="13" t="s">
        <v>83</v>
      </c>
      <c r="AW149" s="13" t="s">
        <v>30</v>
      </c>
      <c r="AX149" s="13" t="s">
        <v>73</v>
      </c>
      <c r="AY149" s="242" t="s">
        <v>120</v>
      </c>
    </row>
    <row r="150" s="13" customFormat="1">
      <c r="A150" s="13"/>
      <c r="B150" s="231"/>
      <c r="C150" s="232"/>
      <c r="D150" s="233" t="s">
        <v>128</v>
      </c>
      <c r="E150" s="234" t="s">
        <v>1</v>
      </c>
      <c r="F150" s="235" t="s">
        <v>339</v>
      </c>
      <c r="G150" s="232"/>
      <c r="H150" s="236">
        <v>5.3010000000000002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128</v>
      </c>
      <c r="AU150" s="242" t="s">
        <v>83</v>
      </c>
      <c r="AV150" s="13" t="s">
        <v>83</v>
      </c>
      <c r="AW150" s="13" t="s">
        <v>30</v>
      </c>
      <c r="AX150" s="13" t="s">
        <v>73</v>
      </c>
      <c r="AY150" s="242" t="s">
        <v>120</v>
      </c>
    </row>
    <row r="151" s="2" customFormat="1" ht="16.5" customHeight="1">
      <c r="A151" s="36"/>
      <c r="B151" s="37"/>
      <c r="C151" s="243" t="s">
        <v>188</v>
      </c>
      <c r="D151" s="243" t="s">
        <v>140</v>
      </c>
      <c r="E151" s="244" t="s">
        <v>340</v>
      </c>
      <c r="F151" s="245" t="s">
        <v>332</v>
      </c>
      <c r="G151" s="246" t="s">
        <v>154</v>
      </c>
      <c r="H151" s="247">
        <v>13.77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38</v>
      </c>
      <c r="O151" s="89"/>
      <c r="P151" s="227">
        <f>O151*H151</f>
        <v>0</v>
      </c>
      <c r="Q151" s="227">
        <v>1</v>
      </c>
      <c r="R151" s="227">
        <f>Q151*H151</f>
        <v>13.77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143</v>
      </c>
      <c r="AT151" s="229" t="s">
        <v>140</v>
      </c>
      <c r="AU151" s="229" t="s">
        <v>83</v>
      </c>
      <c r="AY151" s="15" t="s">
        <v>120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81</v>
      </c>
      <c r="BK151" s="230">
        <f>ROUND(I151*H151,2)</f>
        <v>0</v>
      </c>
      <c r="BL151" s="15" t="s">
        <v>126</v>
      </c>
      <c r="BM151" s="229" t="s">
        <v>341</v>
      </c>
    </row>
    <row r="152" s="13" customFormat="1">
      <c r="A152" s="13"/>
      <c r="B152" s="231"/>
      <c r="C152" s="232"/>
      <c r="D152" s="233" t="s">
        <v>128</v>
      </c>
      <c r="E152" s="234" t="s">
        <v>1</v>
      </c>
      <c r="F152" s="235" t="s">
        <v>342</v>
      </c>
      <c r="G152" s="232"/>
      <c r="H152" s="236">
        <v>13.77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128</v>
      </c>
      <c r="AU152" s="242" t="s">
        <v>83</v>
      </c>
      <c r="AV152" s="13" t="s">
        <v>83</v>
      </c>
      <c r="AW152" s="13" t="s">
        <v>30</v>
      </c>
      <c r="AX152" s="13" t="s">
        <v>81</v>
      </c>
      <c r="AY152" s="242" t="s">
        <v>120</v>
      </c>
    </row>
    <row r="153" s="12" customFormat="1" ht="22.8" customHeight="1">
      <c r="A153" s="12"/>
      <c r="B153" s="201"/>
      <c r="C153" s="202"/>
      <c r="D153" s="203" t="s">
        <v>72</v>
      </c>
      <c r="E153" s="215" t="s">
        <v>126</v>
      </c>
      <c r="F153" s="215" t="s">
        <v>134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SUM(P154:P156)</f>
        <v>0</v>
      </c>
      <c r="Q153" s="209"/>
      <c r="R153" s="210">
        <f>SUM(R154:R156)</f>
        <v>2.6382724</v>
      </c>
      <c r="S153" s="209"/>
      <c r="T153" s="21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81</v>
      </c>
      <c r="AT153" s="213" t="s">
        <v>72</v>
      </c>
      <c r="AU153" s="213" t="s">
        <v>81</v>
      </c>
      <c r="AY153" s="212" t="s">
        <v>120</v>
      </c>
      <c r="BK153" s="214">
        <f>SUM(BK154:BK156)</f>
        <v>0</v>
      </c>
    </row>
    <row r="154" s="2" customFormat="1" ht="16.5" customHeight="1">
      <c r="A154" s="36"/>
      <c r="B154" s="37"/>
      <c r="C154" s="217" t="s">
        <v>193</v>
      </c>
      <c r="D154" s="217" t="s">
        <v>122</v>
      </c>
      <c r="E154" s="218" t="s">
        <v>343</v>
      </c>
      <c r="F154" s="219" t="s">
        <v>344</v>
      </c>
      <c r="G154" s="220" t="s">
        <v>148</v>
      </c>
      <c r="H154" s="221">
        <v>1.486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38</v>
      </c>
      <c r="O154" s="89"/>
      <c r="P154" s="227">
        <f>O154*H154</f>
        <v>0</v>
      </c>
      <c r="Q154" s="227">
        <v>1.7034</v>
      </c>
      <c r="R154" s="227">
        <f>Q154*H154</f>
        <v>2.5312524000000001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126</v>
      </c>
      <c r="AT154" s="229" t="s">
        <v>122</v>
      </c>
      <c r="AU154" s="229" t="s">
        <v>83</v>
      </c>
      <c r="AY154" s="15" t="s">
        <v>120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126</v>
      </c>
      <c r="BM154" s="229" t="s">
        <v>345</v>
      </c>
    </row>
    <row r="155" s="13" customFormat="1">
      <c r="A155" s="13"/>
      <c r="B155" s="231"/>
      <c r="C155" s="232"/>
      <c r="D155" s="233" t="s">
        <v>128</v>
      </c>
      <c r="E155" s="234" t="s">
        <v>1</v>
      </c>
      <c r="F155" s="235" t="s">
        <v>346</v>
      </c>
      <c r="G155" s="232"/>
      <c r="H155" s="236">
        <v>1.486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128</v>
      </c>
      <c r="AU155" s="242" t="s">
        <v>83</v>
      </c>
      <c r="AV155" s="13" t="s">
        <v>83</v>
      </c>
      <c r="AW155" s="13" t="s">
        <v>30</v>
      </c>
      <c r="AX155" s="13" t="s">
        <v>81</v>
      </c>
      <c r="AY155" s="242" t="s">
        <v>120</v>
      </c>
    </row>
    <row r="156" s="2" customFormat="1" ht="24.15" customHeight="1">
      <c r="A156" s="36"/>
      <c r="B156" s="37"/>
      <c r="C156" s="217" t="s">
        <v>8</v>
      </c>
      <c r="D156" s="217" t="s">
        <v>122</v>
      </c>
      <c r="E156" s="218" t="s">
        <v>229</v>
      </c>
      <c r="F156" s="219" t="s">
        <v>230</v>
      </c>
      <c r="G156" s="220" t="s">
        <v>138</v>
      </c>
      <c r="H156" s="221">
        <v>2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38</v>
      </c>
      <c r="O156" s="89"/>
      <c r="P156" s="227">
        <f>O156*H156</f>
        <v>0</v>
      </c>
      <c r="Q156" s="227">
        <v>0.053510000000000002</v>
      </c>
      <c r="R156" s="227">
        <f>Q156*H156</f>
        <v>0.10702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126</v>
      </c>
      <c r="AT156" s="229" t="s">
        <v>122</v>
      </c>
      <c r="AU156" s="229" t="s">
        <v>83</v>
      </c>
      <c r="AY156" s="15" t="s">
        <v>120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126</v>
      </c>
      <c r="BM156" s="229" t="s">
        <v>231</v>
      </c>
    </row>
    <row r="157" s="12" customFormat="1" ht="22.8" customHeight="1">
      <c r="A157" s="12"/>
      <c r="B157" s="201"/>
      <c r="C157" s="202"/>
      <c r="D157" s="203" t="s">
        <v>72</v>
      </c>
      <c r="E157" s="215" t="s">
        <v>151</v>
      </c>
      <c r="F157" s="215" t="s">
        <v>347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SUM(P158:P161)</f>
        <v>0</v>
      </c>
      <c r="Q157" s="209"/>
      <c r="R157" s="210">
        <f>SUM(R158:R161)</f>
        <v>7.9617737399999999</v>
      </c>
      <c r="S157" s="209"/>
      <c r="T157" s="211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81</v>
      </c>
      <c r="AT157" s="213" t="s">
        <v>72</v>
      </c>
      <c r="AU157" s="213" t="s">
        <v>81</v>
      </c>
      <c r="AY157" s="212" t="s">
        <v>120</v>
      </c>
      <c r="BK157" s="214">
        <f>SUM(BK158:BK161)</f>
        <v>0</v>
      </c>
    </row>
    <row r="158" s="2" customFormat="1" ht="24.15" customHeight="1">
      <c r="A158" s="36"/>
      <c r="B158" s="37"/>
      <c r="C158" s="217" t="s">
        <v>201</v>
      </c>
      <c r="D158" s="217" t="s">
        <v>122</v>
      </c>
      <c r="E158" s="218" t="s">
        <v>348</v>
      </c>
      <c r="F158" s="219" t="s">
        <v>349</v>
      </c>
      <c r="G158" s="220" t="s">
        <v>148</v>
      </c>
      <c r="H158" s="221">
        <v>3.4900000000000002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38</v>
      </c>
      <c r="O158" s="89"/>
      <c r="P158" s="227">
        <f>O158*H158</f>
        <v>0</v>
      </c>
      <c r="Q158" s="227">
        <v>2.2563399999999998</v>
      </c>
      <c r="R158" s="227">
        <f>Q158*H158</f>
        <v>7.8746266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126</v>
      </c>
      <c r="AT158" s="229" t="s">
        <v>122</v>
      </c>
      <c r="AU158" s="229" t="s">
        <v>83</v>
      </c>
      <c r="AY158" s="15" t="s">
        <v>120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126</v>
      </c>
      <c r="BM158" s="229" t="s">
        <v>350</v>
      </c>
    </row>
    <row r="159" s="13" customFormat="1">
      <c r="A159" s="13"/>
      <c r="B159" s="231"/>
      <c r="C159" s="232"/>
      <c r="D159" s="233" t="s">
        <v>128</v>
      </c>
      <c r="E159" s="234" t="s">
        <v>1</v>
      </c>
      <c r="F159" s="235" t="s">
        <v>351</v>
      </c>
      <c r="G159" s="232"/>
      <c r="H159" s="236">
        <v>3.4900000000000002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128</v>
      </c>
      <c r="AU159" s="242" t="s">
        <v>83</v>
      </c>
      <c r="AV159" s="13" t="s">
        <v>83</v>
      </c>
      <c r="AW159" s="13" t="s">
        <v>30</v>
      </c>
      <c r="AX159" s="13" t="s">
        <v>81</v>
      </c>
      <c r="AY159" s="242" t="s">
        <v>120</v>
      </c>
    </row>
    <row r="160" s="2" customFormat="1" ht="16.5" customHeight="1">
      <c r="A160" s="36"/>
      <c r="B160" s="37"/>
      <c r="C160" s="217" t="s">
        <v>205</v>
      </c>
      <c r="D160" s="217" t="s">
        <v>122</v>
      </c>
      <c r="E160" s="218" t="s">
        <v>352</v>
      </c>
      <c r="F160" s="219" t="s">
        <v>353</v>
      </c>
      <c r="G160" s="220" t="s">
        <v>154</v>
      </c>
      <c r="H160" s="221">
        <v>0.082000000000000003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38</v>
      </c>
      <c r="O160" s="89"/>
      <c r="P160" s="227">
        <f>O160*H160</f>
        <v>0</v>
      </c>
      <c r="Q160" s="227">
        <v>1.06277</v>
      </c>
      <c r="R160" s="227">
        <f>Q160*H160</f>
        <v>0.087147139999999998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126</v>
      </c>
      <c r="AT160" s="229" t="s">
        <v>122</v>
      </c>
      <c r="AU160" s="229" t="s">
        <v>83</v>
      </c>
      <c r="AY160" s="15" t="s">
        <v>120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81</v>
      </c>
      <c r="BK160" s="230">
        <f>ROUND(I160*H160,2)</f>
        <v>0</v>
      </c>
      <c r="BL160" s="15" t="s">
        <v>126</v>
      </c>
      <c r="BM160" s="229" t="s">
        <v>354</v>
      </c>
    </row>
    <row r="161" s="13" customFormat="1">
      <c r="A161" s="13"/>
      <c r="B161" s="231"/>
      <c r="C161" s="232"/>
      <c r="D161" s="233" t="s">
        <v>128</v>
      </c>
      <c r="E161" s="234" t="s">
        <v>1</v>
      </c>
      <c r="F161" s="235" t="s">
        <v>355</v>
      </c>
      <c r="G161" s="232"/>
      <c r="H161" s="236">
        <v>0.082000000000000003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128</v>
      </c>
      <c r="AU161" s="242" t="s">
        <v>83</v>
      </c>
      <c r="AV161" s="13" t="s">
        <v>83</v>
      </c>
      <c r="AW161" s="13" t="s">
        <v>30</v>
      </c>
      <c r="AX161" s="13" t="s">
        <v>81</v>
      </c>
      <c r="AY161" s="242" t="s">
        <v>120</v>
      </c>
    </row>
    <row r="162" s="12" customFormat="1" ht="22.8" customHeight="1">
      <c r="A162" s="12"/>
      <c r="B162" s="201"/>
      <c r="C162" s="202"/>
      <c r="D162" s="203" t="s">
        <v>72</v>
      </c>
      <c r="E162" s="215" t="s">
        <v>143</v>
      </c>
      <c r="F162" s="215" t="s">
        <v>232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SUM(P163:P177)</f>
        <v>0</v>
      </c>
      <c r="Q162" s="209"/>
      <c r="R162" s="210">
        <f>SUM(R163:R177)</f>
        <v>0.74487356000000005</v>
      </c>
      <c r="S162" s="209"/>
      <c r="T162" s="211">
        <f>SUM(T163:T177)</f>
        <v>0.31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81</v>
      </c>
      <c r="AT162" s="213" t="s">
        <v>72</v>
      </c>
      <c r="AU162" s="213" t="s">
        <v>81</v>
      </c>
      <c r="AY162" s="212" t="s">
        <v>120</v>
      </c>
      <c r="BK162" s="214">
        <f>SUM(BK163:BK177)</f>
        <v>0</v>
      </c>
    </row>
    <row r="163" s="2" customFormat="1" ht="24.15" customHeight="1">
      <c r="A163" s="36"/>
      <c r="B163" s="37"/>
      <c r="C163" s="217" t="s">
        <v>210</v>
      </c>
      <c r="D163" s="217" t="s">
        <v>122</v>
      </c>
      <c r="E163" s="218" t="s">
        <v>356</v>
      </c>
      <c r="F163" s="219" t="s">
        <v>357</v>
      </c>
      <c r="G163" s="220" t="s">
        <v>166</v>
      </c>
      <c r="H163" s="221">
        <v>2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38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0.155</v>
      </c>
      <c r="T163" s="228">
        <f>S163*H163</f>
        <v>0.31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126</v>
      </c>
      <c r="AT163" s="229" t="s">
        <v>122</v>
      </c>
      <c r="AU163" s="229" t="s">
        <v>83</v>
      </c>
      <c r="AY163" s="15" t="s">
        <v>120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81</v>
      </c>
      <c r="BK163" s="230">
        <f>ROUND(I163*H163,2)</f>
        <v>0</v>
      </c>
      <c r="BL163" s="15" t="s">
        <v>126</v>
      </c>
      <c r="BM163" s="229" t="s">
        <v>358</v>
      </c>
    </row>
    <row r="164" s="2" customFormat="1" ht="33" customHeight="1">
      <c r="A164" s="36"/>
      <c r="B164" s="37"/>
      <c r="C164" s="217" t="s">
        <v>214</v>
      </c>
      <c r="D164" s="217" t="s">
        <v>122</v>
      </c>
      <c r="E164" s="218" t="s">
        <v>359</v>
      </c>
      <c r="F164" s="219" t="s">
        <v>360</v>
      </c>
      <c r="G164" s="220" t="s">
        <v>166</v>
      </c>
      <c r="H164" s="221">
        <v>4.5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38</v>
      </c>
      <c r="O164" s="89"/>
      <c r="P164" s="227">
        <f>O164*H164</f>
        <v>0</v>
      </c>
      <c r="Q164" s="227">
        <v>1.0000000000000001E-05</v>
      </c>
      <c r="R164" s="227">
        <f>Q164*H164</f>
        <v>4.5000000000000003E-05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126</v>
      </c>
      <c r="AT164" s="229" t="s">
        <v>122</v>
      </c>
      <c r="AU164" s="229" t="s">
        <v>83</v>
      </c>
      <c r="AY164" s="15" t="s">
        <v>120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81</v>
      </c>
      <c r="BK164" s="230">
        <f>ROUND(I164*H164,2)</f>
        <v>0</v>
      </c>
      <c r="BL164" s="15" t="s">
        <v>126</v>
      </c>
      <c r="BM164" s="229" t="s">
        <v>361</v>
      </c>
    </row>
    <row r="165" s="2" customFormat="1" ht="16.5" customHeight="1">
      <c r="A165" s="36"/>
      <c r="B165" s="37"/>
      <c r="C165" s="243" t="s">
        <v>221</v>
      </c>
      <c r="D165" s="243" t="s">
        <v>140</v>
      </c>
      <c r="E165" s="244" t="s">
        <v>362</v>
      </c>
      <c r="F165" s="245" t="s">
        <v>363</v>
      </c>
      <c r="G165" s="246" t="s">
        <v>166</v>
      </c>
      <c r="H165" s="247">
        <v>4.5679999999999996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38</v>
      </c>
      <c r="O165" s="89"/>
      <c r="P165" s="227">
        <f>O165*H165</f>
        <v>0</v>
      </c>
      <c r="Q165" s="227">
        <v>0.0026700000000000001</v>
      </c>
      <c r="R165" s="227">
        <f>Q165*H165</f>
        <v>0.012196559999999999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143</v>
      </c>
      <c r="AT165" s="229" t="s">
        <v>140</v>
      </c>
      <c r="AU165" s="229" t="s">
        <v>83</v>
      </c>
      <c r="AY165" s="15" t="s">
        <v>120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81</v>
      </c>
      <c r="BK165" s="230">
        <f>ROUND(I165*H165,2)</f>
        <v>0</v>
      </c>
      <c r="BL165" s="15" t="s">
        <v>126</v>
      </c>
      <c r="BM165" s="229" t="s">
        <v>364</v>
      </c>
    </row>
    <row r="166" s="13" customFormat="1">
      <c r="A166" s="13"/>
      <c r="B166" s="231"/>
      <c r="C166" s="232"/>
      <c r="D166" s="233" t="s">
        <v>128</v>
      </c>
      <c r="E166" s="232"/>
      <c r="F166" s="235" t="s">
        <v>365</v>
      </c>
      <c r="G166" s="232"/>
      <c r="H166" s="236">
        <v>4.5679999999999996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128</v>
      </c>
      <c r="AU166" s="242" t="s">
        <v>83</v>
      </c>
      <c r="AV166" s="13" t="s">
        <v>83</v>
      </c>
      <c r="AW166" s="13" t="s">
        <v>4</v>
      </c>
      <c r="AX166" s="13" t="s">
        <v>81</v>
      </c>
      <c r="AY166" s="242" t="s">
        <v>120</v>
      </c>
    </row>
    <row r="167" s="2" customFormat="1" ht="33" customHeight="1">
      <c r="A167" s="36"/>
      <c r="B167" s="37"/>
      <c r="C167" s="217" t="s">
        <v>7</v>
      </c>
      <c r="D167" s="217" t="s">
        <v>122</v>
      </c>
      <c r="E167" s="218" t="s">
        <v>366</v>
      </c>
      <c r="F167" s="219" t="s">
        <v>367</v>
      </c>
      <c r="G167" s="220" t="s">
        <v>166</v>
      </c>
      <c r="H167" s="221">
        <v>14.07</v>
      </c>
      <c r="I167" s="222"/>
      <c r="J167" s="223">
        <f>ROUND(I167*H167,2)</f>
        <v>0</v>
      </c>
      <c r="K167" s="224"/>
      <c r="L167" s="42"/>
      <c r="M167" s="225" t="s">
        <v>1</v>
      </c>
      <c r="N167" s="226" t="s">
        <v>38</v>
      </c>
      <c r="O167" s="89"/>
      <c r="P167" s="227">
        <f>O167*H167</f>
        <v>0</v>
      </c>
      <c r="Q167" s="227">
        <v>2.0000000000000002E-05</v>
      </c>
      <c r="R167" s="227">
        <f>Q167*H167</f>
        <v>0.00028140000000000001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126</v>
      </c>
      <c r="AT167" s="229" t="s">
        <v>122</v>
      </c>
      <c r="AU167" s="229" t="s">
        <v>83</v>
      </c>
      <c r="AY167" s="15" t="s">
        <v>120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81</v>
      </c>
      <c r="BK167" s="230">
        <f>ROUND(I167*H167,2)</f>
        <v>0</v>
      </c>
      <c r="BL167" s="15" t="s">
        <v>126</v>
      </c>
      <c r="BM167" s="229" t="s">
        <v>368</v>
      </c>
    </row>
    <row r="168" s="13" customFormat="1">
      <c r="A168" s="13"/>
      <c r="B168" s="231"/>
      <c r="C168" s="232"/>
      <c r="D168" s="233" t="s">
        <v>128</v>
      </c>
      <c r="E168" s="234" t="s">
        <v>1</v>
      </c>
      <c r="F168" s="235" t="s">
        <v>369</v>
      </c>
      <c r="G168" s="232"/>
      <c r="H168" s="236">
        <v>14.07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128</v>
      </c>
      <c r="AU168" s="242" t="s">
        <v>83</v>
      </c>
      <c r="AV168" s="13" t="s">
        <v>83</v>
      </c>
      <c r="AW168" s="13" t="s">
        <v>30</v>
      </c>
      <c r="AX168" s="13" t="s">
        <v>81</v>
      </c>
      <c r="AY168" s="242" t="s">
        <v>120</v>
      </c>
    </row>
    <row r="169" s="2" customFormat="1" ht="16.5" customHeight="1">
      <c r="A169" s="36"/>
      <c r="B169" s="37"/>
      <c r="C169" s="243" t="s">
        <v>370</v>
      </c>
      <c r="D169" s="243" t="s">
        <v>140</v>
      </c>
      <c r="E169" s="244" t="s">
        <v>371</v>
      </c>
      <c r="F169" s="245" t="s">
        <v>372</v>
      </c>
      <c r="G169" s="246" t="s">
        <v>166</v>
      </c>
      <c r="H169" s="247">
        <v>14.281000000000001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38</v>
      </c>
      <c r="O169" s="89"/>
      <c r="P169" s="227">
        <f>O169*H169</f>
        <v>0</v>
      </c>
      <c r="Q169" s="227">
        <v>0.013100000000000001</v>
      </c>
      <c r="R169" s="227">
        <f>Q169*H169</f>
        <v>0.18708110000000003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143</v>
      </c>
      <c r="AT169" s="229" t="s">
        <v>140</v>
      </c>
      <c r="AU169" s="229" t="s">
        <v>83</v>
      </c>
      <c r="AY169" s="15" t="s">
        <v>120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81</v>
      </c>
      <c r="BK169" s="230">
        <f>ROUND(I169*H169,2)</f>
        <v>0</v>
      </c>
      <c r="BL169" s="15" t="s">
        <v>126</v>
      </c>
      <c r="BM169" s="229" t="s">
        <v>373</v>
      </c>
    </row>
    <row r="170" s="13" customFormat="1">
      <c r="A170" s="13"/>
      <c r="B170" s="231"/>
      <c r="C170" s="232"/>
      <c r="D170" s="233" t="s">
        <v>128</v>
      </c>
      <c r="E170" s="232"/>
      <c r="F170" s="235" t="s">
        <v>374</v>
      </c>
      <c r="G170" s="232"/>
      <c r="H170" s="236">
        <v>14.281000000000001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128</v>
      </c>
      <c r="AU170" s="242" t="s">
        <v>83</v>
      </c>
      <c r="AV170" s="13" t="s">
        <v>83</v>
      </c>
      <c r="AW170" s="13" t="s">
        <v>4</v>
      </c>
      <c r="AX170" s="13" t="s">
        <v>81</v>
      </c>
      <c r="AY170" s="242" t="s">
        <v>120</v>
      </c>
    </row>
    <row r="171" s="2" customFormat="1" ht="33" customHeight="1">
      <c r="A171" s="36"/>
      <c r="B171" s="37"/>
      <c r="C171" s="217" t="s">
        <v>375</v>
      </c>
      <c r="D171" s="217" t="s">
        <v>122</v>
      </c>
      <c r="E171" s="218" t="s">
        <v>376</v>
      </c>
      <c r="F171" s="219" t="s">
        <v>377</v>
      </c>
      <c r="G171" s="220" t="s">
        <v>138</v>
      </c>
      <c r="H171" s="221">
        <v>1</v>
      </c>
      <c r="I171" s="222"/>
      <c r="J171" s="223">
        <f>ROUND(I171*H171,2)</f>
        <v>0</v>
      </c>
      <c r="K171" s="224"/>
      <c r="L171" s="42"/>
      <c r="M171" s="225" t="s">
        <v>1</v>
      </c>
      <c r="N171" s="226" t="s">
        <v>38</v>
      </c>
      <c r="O171" s="89"/>
      <c r="P171" s="227">
        <f>O171*H171</f>
        <v>0</v>
      </c>
      <c r="Q171" s="227">
        <v>2.0000000000000002E-05</v>
      </c>
      <c r="R171" s="227">
        <f>Q171*H171</f>
        <v>2.0000000000000002E-05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126</v>
      </c>
      <c r="AT171" s="229" t="s">
        <v>122</v>
      </c>
      <c r="AU171" s="229" t="s">
        <v>83</v>
      </c>
      <c r="AY171" s="15" t="s">
        <v>120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81</v>
      </c>
      <c r="BK171" s="230">
        <f>ROUND(I171*H171,2)</f>
        <v>0</v>
      </c>
      <c r="BL171" s="15" t="s">
        <v>126</v>
      </c>
      <c r="BM171" s="229" t="s">
        <v>378</v>
      </c>
    </row>
    <row r="172" s="2" customFormat="1" ht="21.75" customHeight="1">
      <c r="A172" s="36"/>
      <c r="B172" s="37"/>
      <c r="C172" s="243" t="s">
        <v>379</v>
      </c>
      <c r="D172" s="243" t="s">
        <v>140</v>
      </c>
      <c r="E172" s="244" t="s">
        <v>380</v>
      </c>
      <c r="F172" s="245" t="s">
        <v>381</v>
      </c>
      <c r="G172" s="246" t="s">
        <v>138</v>
      </c>
      <c r="H172" s="247">
        <v>1.0149999999999999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38</v>
      </c>
      <c r="O172" s="89"/>
      <c r="P172" s="227">
        <f>O172*H172</f>
        <v>0</v>
      </c>
      <c r="Q172" s="227">
        <v>0.0073000000000000001</v>
      </c>
      <c r="R172" s="227">
        <f>Q172*H172</f>
        <v>0.0074094999999999994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143</v>
      </c>
      <c r="AT172" s="229" t="s">
        <v>140</v>
      </c>
      <c r="AU172" s="229" t="s">
        <v>83</v>
      </c>
      <c r="AY172" s="15" t="s">
        <v>120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126</v>
      </c>
      <c r="BM172" s="229" t="s">
        <v>382</v>
      </c>
    </row>
    <row r="173" s="13" customFormat="1">
      <c r="A173" s="13"/>
      <c r="B173" s="231"/>
      <c r="C173" s="232"/>
      <c r="D173" s="233" t="s">
        <v>128</v>
      </c>
      <c r="E173" s="232"/>
      <c r="F173" s="235" t="s">
        <v>383</v>
      </c>
      <c r="G173" s="232"/>
      <c r="H173" s="236">
        <v>1.0149999999999999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128</v>
      </c>
      <c r="AU173" s="242" t="s">
        <v>83</v>
      </c>
      <c r="AV173" s="13" t="s">
        <v>83</v>
      </c>
      <c r="AW173" s="13" t="s">
        <v>4</v>
      </c>
      <c r="AX173" s="13" t="s">
        <v>81</v>
      </c>
      <c r="AY173" s="242" t="s">
        <v>120</v>
      </c>
    </row>
    <row r="174" s="2" customFormat="1" ht="24.15" customHeight="1">
      <c r="A174" s="36"/>
      <c r="B174" s="37"/>
      <c r="C174" s="217" t="s">
        <v>384</v>
      </c>
      <c r="D174" s="217" t="s">
        <v>122</v>
      </c>
      <c r="E174" s="218" t="s">
        <v>385</v>
      </c>
      <c r="F174" s="219" t="s">
        <v>386</v>
      </c>
      <c r="G174" s="220" t="s">
        <v>138</v>
      </c>
      <c r="H174" s="221">
        <v>2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38</v>
      </c>
      <c r="O174" s="89"/>
      <c r="P174" s="227">
        <f>O174*H174</f>
        <v>0</v>
      </c>
      <c r="Q174" s="227">
        <v>0.11338</v>
      </c>
      <c r="R174" s="227">
        <f>Q174*H174</f>
        <v>0.22675999999999999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126</v>
      </c>
      <c r="AT174" s="229" t="s">
        <v>122</v>
      </c>
      <c r="AU174" s="229" t="s">
        <v>83</v>
      </c>
      <c r="AY174" s="15" t="s">
        <v>120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81</v>
      </c>
      <c r="BK174" s="230">
        <f>ROUND(I174*H174,2)</f>
        <v>0</v>
      </c>
      <c r="BL174" s="15" t="s">
        <v>126</v>
      </c>
      <c r="BM174" s="229" t="s">
        <v>387</v>
      </c>
    </row>
    <row r="175" s="2" customFormat="1" ht="24.15" customHeight="1">
      <c r="A175" s="36"/>
      <c r="B175" s="37"/>
      <c r="C175" s="217" t="s">
        <v>388</v>
      </c>
      <c r="D175" s="217" t="s">
        <v>122</v>
      </c>
      <c r="E175" s="218" t="s">
        <v>389</v>
      </c>
      <c r="F175" s="219" t="s">
        <v>390</v>
      </c>
      <c r="G175" s="220" t="s">
        <v>138</v>
      </c>
      <c r="H175" s="221">
        <v>2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38</v>
      </c>
      <c r="O175" s="89"/>
      <c r="P175" s="227">
        <f>O175*H175</f>
        <v>0</v>
      </c>
      <c r="Q175" s="227">
        <v>0.024240000000000001</v>
      </c>
      <c r="R175" s="227">
        <f>Q175*H175</f>
        <v>0.048480000000000002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126</v>
      </c>
      <c r="AT175" s="229" t="s">
        <v>122</v>
      </c>
      <c r="AU175" s="229" t="s">
        <v>83</v>
      </c>
      <c r="AY175" s="15" t="s">
        <v>120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81</v>
      </c>
      <c r="BK175" s="230">
        <f>ROUND(I175*H175,2)</f>
        <v>0</v>
      </c>
      <c r="BL175" s="15" t="s">
        <v>126</v>
      </c>
      <c r="BM175" s="229" t="s">
        <v>391</v>
      </c>
    </row>
    <row r="176" s="2" customFormat="1" ht="24.15" customHeight="1">
      <c r="A176" s="36"/>
      <c r="B176" s="37"/>
      <c r="C176" s="217" t="s">
        <v>392</v>
      </c>
      <c r="D176" s="217" t="s">
        <v>122</v>
      </c>
      <c r="E176" s="218" t="s">
        <v>393</v>
      </c>
      <c r="F176" s="219" t="s">
        <v>394</v>
      </c>
      <c r="G176" s="220" t="s">
        <v>138</v>
      </c>
      <c r="H176" s="221">
        <v>2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38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126</v>
      </c>
      <c r="AT176" s="229" t="s">
        <v>122</v>
      </c>
      <c r="AU176" s="229" t="s">
        <v>83</v>
      </c>
      <c r="AY176" s="15" t="s">
        <v>120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81</v>
      </c>
      <c r="BK176" s="230">
        <f>ROUND(I176*H176,2)</f>
        <v>0</v>
      </c>
      <c r="BL176" s="15" t="s">
        <v>126</v>
      </c>
      <c r="BM176" s="229" t="s">
        <v>395</v>
      </c>
    </row>
    <row r="177" s="2" customFormat="1" ht="33" customHeight="1">
      <c r="A177" s="36"/>
      <c r="B177" s="37"/>
      <c r="C177" s="217" t="s">
        <v>396</v>
      </c>
      <c r="D177" s="217" t="s">
        <v>122</v>
      </c>
      <c r="E177" s="218" t="s">
        <v>397</v>
      </c>
      <c r="F177" s="219" t="s">
        <v>398</v>
      </c>
      <c r="G177" s="220" t="s">
        <v>138</v>
      </c>
      <c r="H177" s="221">
        <v>2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38</v>
      </c>
      <c r="O177" s="89"/>
      <c r="P177" s="227">
        <f>O177*H177</f>
        <v>0</v>
      </c>
      <c r="Q177" s="227">
        <v>0.1313</v>
      </c>
      <c r="R177" s="227">
        <f>Q177*H177</f>
        <v>0.2626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126</v>
      </c>
      <c r="AT177" s="229" t="s">
        <v>122</v>
      </c>
      <c r="AU177" s="229" t="s">
        <v>83</v>
      </c>
      <c r="AY177" s="15" t="s">
        <v>120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81</v>
      </c>
      <c r="BK177" s="230">
        <f>ROUND(I177*H177,2)</f>
        <v>0</v>
      </c>
      <c r="BL177" s="15" t="s">
        <v>126</v>
      </c>
      <c r="BM177" s="229" t="s">
        <v>399</v>
      </c>
    </row>
    <row r="178" s="12" customFormat="1" ht="22.8" customHeight="1">
      <c r="A178" s="12"/>
      <c r="B178" s="201"/>
      <c r="C178" s="202"/>
      <c r="D178" s="203" t="s">
        <v>72</v>
      </c>
      <c r="E178" s="215" t="s">
        <v>162</v>
      </c>
      <c r="F178" s="215" t="s">
        <v>163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SUM(P179:P186)</f>
        <v>0</v>
      </c>
      <c r="Q178" s="209"/>
      <c r="R178" s="210">
        <f>SUM(R179:R186)</f>
        <v>0.00037300000000000001</v>
      </c>
      <c r="S178" s="209"/>
      <c r="T178" s="211">
        <f>SUM(T179:T186)</f>
        <v>8.439210000000001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81</v>
      </c>
      <c r="AT178" s="213" t="s">
        <v>72</v>
      </c>
      <c r="AU178" s="213" t="s">
        <v>81</v>
      </c>
      <c r="AY178" s="212" t="s">
        <v>120</v>
      </c>
      <c r="BK178" s="214">
        <f>SUM(BK179:BK186)</f>
        <v>0</v>
      </c>
    </row>
    <row r="179" s="2" customFormat="1" ht="33" customHeight="1">
      <c r="A179" s="36"/>
      <c r="B179" s="37"/>
      <c r="C179" s="217" t="s">
        <v>400</v>
      </c>
      <c r="D179" s="217" t="s">
        <v>122</v>
      </c>
      <c r="E179" s="218" t="s">
        <v>401</v>
      </c>
      <c r="F179" s="219" t="s">
        <v>402</v>
      </c>
      <c r="G179" s="220" t="s">
        <v>148</v>
      </c>
      <c r="H179" s="221">
        <v>3.4900000000000002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38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2.2000000000000002</v>
      </c>
      <c r="T179" s="228">
        <f>S179*H179</f>
        <v>7.6780000000000008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126</v>
      </c>
      <c r="AT179" s="229" t="s">
        <v>122</v>
      </c>
      <c r="AU179" s="229" t="s">
        <v>83</v>
      </c>
      <c r="AY179" s="15" t="s">
        <v>120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81</v>
      </c>
      <c r="BK179" s="230">
        <f>ROUND(I179*H179,2)</f>
        <v>0</v>
      </c>
      <c r="BL179" s="15" t="s">
        <v>126</v>
      </c>
      <c r="BM179" s="229" t="s">
        <v>403</v>
      </c>
    </row>
    <row r="180" s="13" customFormat="1">
      <c r="A180" s="13"/>
      <c r="B180" s="231"/>
      <c r="C180" s="232"/>
      <c r="D180" s="233" t="s">
        <v>128</v>
      </c>
      <c r="E180" s="234" t="s">
        <v>1</v>
      </c>
      <c r="F180" s="235" t="s">
        <v>404</v>
      </c>
      <c r="G180" s="232"/>
      <c r="H180" s="236">
        <v>3.4900000000000002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128</v>
      </c>
      <c r="AU180" s="242" t="s">
        <v>83</v>
      </c>
      <c r="AV180" s="13" t="s">
        <v>83</v>
      </c>
      <c r="AW180" s="13" t="s">
        <v>30</v>
      </c>
      <c r="AX180" s="13" t="s">
        <v>81</v>
      </c>
      <c r="AY180" s="242" t="s">
        <v>120</v>
      </c>
    </row>
    <row r="181" s="2" customFormat="1" ht="33" customHeight="1">
      <c r="A181" s="36"/>
      <c r="B181" s="37"/>
      <c r="C181" s="217" t="s">
        <v>405</v>
      </c>
      <c r="D181" s="217" t="s">
        <v>122</v>
      </c>
      <c r="E181" s="218" t="s">
        <v>406</v>
      </c>
      <c r="F181" s="219" t="s">
        <v>407</v>
      </c>
      <c r="G181" s="220" t="s">
        <v>148</v>
      </c>
      <c r="H181" s="221">
        <v>3.4900000000000002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38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0.029000000000000001</v>
      </c>
      <c r="T181" s="228">
        <f>S181*H181</f>
        <v>0.10121000000000001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126</v>
      </c>
      <c r="AT181" s="229" t="s">
        <v>122</v>
      </c>
      <c r="AU181" s="229" t="s">
        <v>83</v>
      </c>
      <c r="AY181" s="15" t="s">
        <v>120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81</v>
      </c>
      <c r="BK181" s="230">
        <f>ROUND(I181*H181,2)</f>
        <v>0</v>
      </c>
      <c r="BL181" s="15" t="s">
        <v>126</v>
      </c>
      <c r="BM181" s="229" t="s">
        <v>408</v>
      </c>
    </row>
    <row r="182" s="13" customFormat="1">
      <c r="A182" s="13"/>
      <c r="B182" s="231"/>
      <c r="C182" s="232"/>
      <c r="D182" s="233" t="s">
        <v>128</v>
      </c>
      <c r="E182" s="234" t="s">
        <v>1</v>
      </c>
      <c r="F182" s="235" t="s">
        <v>404</v>
      </c>
      <c r="G182" s="232"/>
      <c r="H182" s="236">
        <v>3.4900000000000002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128</v>
      </c>
      <c r="AU182" s="242" t="s">
        <v>83</v>
      </c>
      <c r="AV182" s="13" t="s">
        <v>83</v>
      </c>
      <c r="AW182" s="13" t="s">
        <v>30</v>
      </c>
      <c r="AX182" s="13" t="s">
        <v>81</v>
      </c>
      <c r="AY182" s="242" t="s">
        <v>120</v>
      </c>
    </row>
    <row r="183" s="2" customFormat="1" ht="24.15" customHeight="1">
      <c r="A183" s="36"/>
      <c r="B183" s="37"/>
      <c r="C183" s="217" t="s">
        <v>409</v>
      </c>
      <c r="D183" s="217" t="s">
        <v>122</v>
      </c>
      <c r="E183" s="218" t="s">
        <v>410</v>
      </c>
      <c r="F183" s="219" t="s">
        <v>411</v>
      </c>
      <c r="G183" s="220" t="s">
        <v>138</v>
      </c>
      <c r="H183" s="221">
        <v>2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38</v>
      </c>
      <c r="O183" s="89"/>
      <c r="P183" s="227">
        <f>O183*H183</f>
        <v>0</v>
      </c>
      <c r="Q183" s="227">
        <v>0</v>
      </c>
      <c r="R183" s="227">
        <f>Q183*H183</f>
        <v>0</v>
      </c>
      <c r="S183" s="227">
        <v>0.33000000000000002</v>
      </c>
      <c r="T183" s="228">
        <f>S183*H183</f>
        <v>0.66000000000000003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126</v>
      </c>
      <c r="AT183" s="229" t="s">
        <v>122</v>
      </c>
      <c r="AU183" s="229" t="s">
        <v>83</v>
      </c>
      <c r="AY183" s="15" t="s">
        <v>120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81</v>
      </c>
      <c r="BK183" s="230">
        <f>ROUND(I183*H183,2)</f>
        <v>0</v>
      </c>
      <c r="BL183" s="15" t="s">
        <v>126</v>
      </c>
      <c r="BM183" s="229" t="s">
        <v>412</v>
      </c>
    </row>
    <row r="184" s="2" customFormat="1" ht="24.15" customHeight="1">
      <c r="A184" s="36"/>
      <c r="B184" s="37"/>
      <c r="C184" s="217" t="s">
        <v>413</v>
      </c>
      <c r="D184" s="217" t="s">
        <v>122</v>
      </c>
      <c r="E184" s="218" t="s">
        <v>414</v>
      </c>
      <c r="F184" s="219" t="s">
        <v>415</v>
      </c>
      <c r="G184" s="220" t="s">
        <v>166</v>
      </c>
      <c r="H184" s="221">
        <v>37.299999999999997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38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126</v>
      </c>
      <c r="AT184" s="229" t="s">
        <v>122</v>
      </c>
      <c r="AU184" s="229" t="s">
        <v>83</v>
      </c>
      <c r="AY184" s="15" t="s">
        <v>120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81</v>
      </c>
      <c r="BK184" s="230">
        <f>ROUND(I184*H184,2)</f>
        <v>0</v>
      </c>
      <c r="BL184" s="15" t="s">
        <v>126</v>
      </c>
      <c r="BM184" s="229" t="s">
        <v>416</v>
      </c>
    </row>
    <row r="185" s="2" customFormat="1" ht="24.15" customHeight="1">
      <c r="A185" s="36"/>
      <c r="B185" s="37"/>
      <c r="C185" s="217" t="s">
        <v>417</v>
      </c>
      <c r="D185" s="217" t="s">
        <v>122</v>
      </c>
      <c r="E185" s="218" t="s">
        <v>418</v>
      </c>
      <c r="F185" s="219" t="s">
        <v>419</v>
      </c>
      <c r="G185" s="220" t="s">
        <v>166</v>
      </c>
      <c r="H185" s="221">
        <v>37.299999999999997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38</v>
      </c>
      <c r="O185" s="89"/>
      <c r="P185" s="227">
        <f>O185*H185</f>
        <v>0</v>
      </c>
      <c r="Q185" s="227">
        <v>1.0000000000000001E-05</v>
      </c>
      <c r="R185" s="227">
        <f>Q185*H185</f>
        <v>0.00037300000000000001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126</v>
      </c>
      <c r="AT185" s="229" t="s">
        <v>122</v>
      </c>
      <c r="AU185" s="229" t="s">
        <v>83</v>
      </c>
      <c r="AY185" s="15" t="s">
        <v>120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126</v>
      </c>
      <c r="BM185" s="229" t="s">
        <v>420</v>
      </c>
    </row>
    <row r="186" s="13" customFormat="1">
      <c r="A186" s="13"/>
      <c r="B186" s="231"/>
      <c r="C186" s="232"/>
      <c r="D186" s="233" t="s">
        <v>128</v>
      </c>
      <c r="E186" s="234" t="s">
        <v>1</v>
      </c>
      <c r="F186" s="235" t="s">
        <v>421</v>
      </c>
      <c r="G186" s="232"/>
      <c r="H186" s="236">
        <v>37.299999999999997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128</v>
      </c>
      <c r="AU186" s="242" t="s">
        <v>83</v>
      </c>
      <c r="AV186" s="13" t="s">
        <v>83</v>
      </c>
      <c r="AW186" s="13" t="s">
        <v>30</v>
      </c>
      <c r="AX186" s="13" t="s">
        <v>81</v>
      </c>
      <c r="AY186" s="242" t="s">
        <v>120</v>
      </c>
    </row>
    <row r="187" s="12" customFormat="1" ht="22.8" customHeight="1">
      <c r="A187" s="12"/>
      <c r="B187" s="201"/>
      <c r="C187" s="202"/>
      <c r="D187" s="203" t="s">
        <v>72</v>
      </c>
      <c r="E187" s="215" t="s">
        <v>182</v>
      </c>
      <c r="F187" s="215" t="s">
        <v>183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SUM(P188:P196)</f>
        <v>0</v>
      </c>
      <c r="Q187" s="209"/>
      <c r="R187" s="210">
        <f>SUM(R188:R196)</f>
        <v>0</v>
      </c>
      <c r="S187" s="209"/>
      <c r="T187" s="211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81</v>
      </c>
      <c r="AT187" s="213" t="s">
        <v>72</v>
      </c>
      <c r="AU187" s="213" t="s">
        <v>81</v>
      </c>
      <c r="AY187" s="212" t="s">
        <v>120</v>
      </c>
      <c r="BK187" s="214">
        <f>SUM(BK188:BK196)</f>
        <v>0</v>
      </c>
    </row>
    <row r="188" s="2" customFormat="1" ht="24.15" customHeight="1">
      <c r="A188" s="36"/>
      <c r="B188" s="37"/>
      <c r="C188" s="217" t="s">
        <v>422</v>
      </c>
      <c r="D188" s="217" t="s">
        <v>122</v>
      </c>
      <c r="E188" s="218" t="s">
        <v>249</v>
      </c>
      <c r="F188" s="219" t="s">
        <v>250</v>
      </c>
      <c r="G188" s="220" t="s">
        <v>154</v>
      </c>
      <c r="H188" s="221">
        <v>8.7490000000000006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38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126</v>
      </c>
      <c r="AT188" s="229" t="s">
        <v>122</v>
      </c>
      <c r="AU188" s="229" t="s">
        <v>83</v>
      </c>
      <c r="AY188" s="15" t="s">
        <v>120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81</v>
      </c>
      <c r="BK188" s="230">
        <f>ROUND(I188*H188,2)</f>
        <v>0</v>
      </c>
      <c r="BL188" s="15" t="s">
        <v>126</v>
      </c>
      <c r="BM188" s="229" t="s">
        <v>251</v>
      </c>
    </row>
    <row r="189" s="2" customFormat="1" ht="24.15" customHeight="1">
      <c r="A189" s="36"/>
      <c r="B189" s="37"/>
      <c r="C189" s="217" t="s">
        <v>423</v>
      </c>
      <c r="D189" s="217" t="s">
        <v>122</v>
      </c>
      <c r="E189" s="218" t="s">
        <v>252</v>
      </c>
      <c r="F189" s="219" t="s">
        <v>253</v>
      </c>
      <c r="G189" s="220" t="s">
        <v>154</v>
      </c>
      <c r="H189" s="221">
        <v>87.489999999999995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38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126</v>
      </c>
      <c r="AT189" s="229" t="s">
        <v>122</v>
      </c>
      <c r="AU189" s="229" t="s">
        <v>83</v>
      </c>
      <c r="AY189" s="15" t="s">
        <v>120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81</v>
      </c>
      <c r="BK189" s="230">
        <f>ROUND(I189*H189,2)</f>
        <v>0</v>
      </c>
      <c r="BL189" s="15" t="s">
        <v>126</v>
      </c>
      <c r="BM189" s="229" t="s">
        <v>254</v>
      </c>
    </row>
    <row r="190" s="13" customFormat="1">
      <c r="A190" s="13"/>
      <c r="B190" s="231"/>
      <c r="C190" s="232"/>
      <c r="D190" s="233" t="s">
        <v>128</v>
      </c>
      <c r="E190" s="232"/>
      <c r="F190" s="235" t="s">
        <v>424</v>
      </c>
      <c r="G190" s="232"/>
      <c r="H190" s="236">
        <v>87.489999999999995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128</v>
      </c>
      <c r="AU190" s="242" t="s">
        <v>83</v>
      </c>
      <c r="AV190" s="13" t="s">
        <v>83</v>
      </c>
      <c r="AW190" s="13" t="s">
        <v>4</v>
      </c>
      <c r="AX190" s="13" t="s">
        <v>81</v>
      </c>
      <c r="AY190" s="242" t="s">
        <v>120</v>
      </c>
    </row>
    <row r="191" s="2" customFormat="1" ht="16.5" customHeight="1">
      <c r="A191" s="36"/>
      <c r="B191" s="37"/>
      <c r="C191" s="217" t="s">
        <v>425</v>
      </c>
      <c r="D191" s="217" t="s">
        <v>122</v>
      </c>
      <c r="E191" s="218" t="s">
        <v>185</v>
      </c>
      <c r="F191" s="219" t="s">
        <v>186</v>
      </c>
      <c r="G191" s="220" t="s">
        <v>154</v>
      </c>
      <c r="H191" s="221">
        <v>8.7490000000000006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38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126</v>
      </c>
      <c r="AT191" s="229" t="s">
        <v>122</v>
      </c>
      <c r="AU191" s="229" t="s">
        <v>83</v>
      </c>
      <c r="AY191" s="15" t="s">
        <v>120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81</v>
      </c>
      <c r="BK191" s="230">
        <f>ROUND(I191*H191,2)</f>
        <v>0</v>
      </c>
      <c r="BL191" s="15" t="s">
        <v>126</v>
      </c>
      <c r="BM191" s="229" t="s">
        <v>187</v>
      </c>
    </row>
    <row r="192" s="2" customFormat="1" ht="24.15" customHeight="1">
      <c r="A192" s="36"/>
      <c r="B192" s="37"/>
      <c r="C192" s="217" t="s">
        <v>426</v>
      </c>
      <c r="D192" s="217" t="s">
        <v>122</v>
      </c>
      <c r="E192" s="218" t="s">
        <v>189</v>
      </c>
      <c r="F192" s="219" t="s">
        <v>190</v>
      </c>
      <c r="G192" s="220" t="s">
        <v>154</v>
      </c>
      <c r="H192" s="221">
        <v>104.988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38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126</v>
      </c>
      <c r="AT192" s="229" t="s">
        <v>122</v>
      </c>
      <c r="AU192" s="229" t="s">
        <v>83</v>
      </c>
      <c r="AY192" s="15" t="s">
        <v>120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81</v>
      </c>
      <c r="BK192" s="230">
        <f>ROUND(I192*H192,2)</f>
        <v>0</v>
      </c>
      <c r="BL192" s="15" t="s">
        <v>126</v>
      </c>
      <c r="BM192" s="229" t="s">
        <v>191</v>
      </c>
    </row>
    <row r="193" s="13" customFormat="1">
      <c r="A193" s="13"/>
      <c r="B193" s="231"/>
      <c r="C193" s="232"/>
      <c r="D193" s="233" t="s">
        <v>128</v>
      </c>
      <c r="E193" s="232"/>
      <c r="F193" s="235" t="s">
        <v>427</v>
      </c>
      <c r="G193" s="232"/>
      <c r="H193" s="236">
        <v>104.988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128</v>
      </c>
      <c r="AU193" s="242" t="s">
        <v>83</v>
      </c>
      <c r="AV193" s="13" t="s">
        <v>83</v>
      </c>
      <c r="AW193" s="13" t="s">
        <v>4</v>
      </c>
      <c r="AX193" s="13" t="s">
        <v>81</v>
      </c>
      <c r="AY193" s="242" t="s">
        <v>120</v>
      </c>
    </row>
    <row r="194" s="2" customFormat="1" ht="24.15" customHeight="1">
      <c r="A194" s="36"/>
      <c r="B194" s="37"/>
      <c r="C194" s="217" t="s">
        <v>428</v>
      </c>
      <c r="D194" s="217" t="s">
        <v>122</v>
      </c>
      <c r="E194" s="218" t="s">
        <v>194</v>
      </c>
      <c r="F194" s="219" t="s">
        <v>195</v>
      </c>
      <c r="G194" s="220" t="s">
        <v>154</v>
      </c>
      <c r="H194" s="221">
        <v>17.498000000000001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38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126</v>
      </c>
      <c r="AT194" s="229" t="s">
        <v>122</v>
      </c>
      <c r="AU194" s="229" t="s">
        <v>83</v>
      </c>
      <c r="AY194" s="15" t="s">
        <v>120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81</v>
      </c>
      <c r="BK194" s="230">
        <f>ROUND(I194*H194,2)</f>
        <v>0</v>
      </c>
      <c r="BL194" s="15" t="s">
        <v>126</v>
      </c>
      <c r="BM194" s="229" t="s">
        <v>196</v>
      </c>
    </row>
    <row r="195" s="13" customFormat="1">
      <c r="A195" s="13"/>
      <c r="B195" s="231"/>
      <c r="C195" s="232"/>
      <c r="D195" s="233" t="s">
        <v>128</v>
      </c>
      <c r="E195" s="232"/>
      <c r="F195" s="235" t="s">
        <v>429</v>
      </c>
      <c r="G195" s="232"/>
      <c r="H195" s="236">
        <v>17.498000000000001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128</v>
      </c>
      <c r="AU195" s="242" t="s">
        <v>83</v>
      </c>
      <c r="AV195" s="13" t="s">
        <v>83</v>
      </c>
      <c r="AW195" s="13" t="s">
        <v>4</v>
      </c>
      <c r="AX195" s="13" t="s">
        <v>81</v>
      </c>
      <c r="AY195" s="242" t="s">
        <v>120</v>
      </c>
    </row>
    <row r="196" s="2" customFormat="1" ht="37.8" customHeight="1">
      <c r="A196" s="36"/>
      <c r="B196" s="37"/>
      <c r="C196" s="217" t="s">
        <v>430</v>
      </c>
      <c r="D196" s="217" t="s">
        <v>122</v>
      </c>
      <c r="E196" s="218" t="s">
        <v>197</v>
      </c>
      <c r="F196" s="219" t="s">
        <v>198</v>
      </c>
      <c r="G196" s="220" t="s">
        <v>154</v>
      </c>
      <c r="H196" s="221">
        <v>8.7490000000000006</v>
      </c>
      <c r="I196" s="222"/>
      <c r="J196" s="223">
        <f>ROUND(I196*H196,2)</f>
        <v>0</v>
      </c>
      <c r="K196" s="224"/>
      <c r="L196" s="42"/>
      <c r="M196" s="225" t="s">
        <v>1</v>
      </c>
      <c r="N196" s="226" t="s">
        <v>38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126</v>
      </c>
      <c r="AT196" s="229" t="s">
        <v>122</v>
      </c>
      <c r="AU196" s="229" t="s">
        <v>83</v>
      </c>
      <c r="AY196" s="15" t="s">
        <v>120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81</v>
      </c>
      <c r="BK196" s="230">
        <f>ROUND(I196*H196,2)</f>
        <v>0</v>
      </c>
      <c r="BL196" s="15" t="s">
        <v>126</v>
      </c>
      <c r="BM196" s="229" t="s">
        <v>199</v>
      </c>
    </row>
    <row r="197" s="12" customFormat="1" ht="22.8" customHeight="1">
      <c r="A197" s="12"/>
      <c r="B197" s="201"/>
      <c r="C197" s="202"/>
      <c r="D197" s="203" t="s">
        <v>72</v>
      </c>
      <c r="E197" s="215" t="s">
        <v>219</v>
      </c>
      <c r="F197" s="215" t="s">
        <v>220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P198</f>
        <v>0</v>
      </c>
      <c r="Q197" s="209"/>
      <c r="R197" s="210">
        <f>R198</f>
        <v>0</v>
      </c>
      <c r="S197" s="209"/>
      <c r="T197" s="211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81</v>
      </c>
      <c r="AT197" s="213" t="s">
        <v>72</v>
      </c>
      <c r="AU197" s="213" t="s">
        <v>81</v>
      </c>
      <c r="AY197" s="212" t="s">
        <v>120</v>
      </c>
      <c r="BK197" s="214">
        <f>BK198</f>
        <v>0</v>
      </c>
    </row>
    <row r="198" s="2" customFormat="1" ht="24.15" customHeight="1">
      <c r="A198" s="36"/>
      <c r="B198" s="37"/>
      <c r="C198" s="217" t="s">
        <v>431</v>
      </c>
      <c r="D198" s="217" t="s">
        <v>122</v>
      </c>
      <c r="E198" s="218" t="s">
        <v>222</v>
      </c>
      <c r="F198" s="219" t="s">
        <v>223</v>
      </c>
      <c r="G198" s="220" t="s">
        <v>154</v>
      </c>
      <c r="H198" s="221">
        <v>44.207999999999998</v>
      </c>
      <c r="I198" s="222"/>
      <c r="J198" s="223">
        <f>ROUND(I198*H198,2)</f>
        <v>0</v>
      </c>
      <c r="K198" s="224"/>
      <c r="L198" s="42"/>
      <c r="M198" s="225" t="s">
        <v>1</v>
      </c>
      <c r="N198" s="226" t="s">
        <v>38</v>
      </c>
      <c r="O198" s="89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9" t="s">
        <v>126</v>
      </c>
      <c r="AT198" s="229" t="s">
        <v>122</v>
      </c>
      <c r="AU198" s="229" t="s">
        <v>83</v>
      </c>
      <c r="AY198" s="15" t="s">
        <v>120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81</v>
      </c>
      <c r="BK198" s="230">
        <f>ROUND(I198*H198,2)</f>
        <v>0</v>
      </c>
      <c r="BL198" s="15" t="s">
        <v>126</v>
      </c>
      <c r="BM198" s="229" t="s">
        <v>432</v>
      </c>
    </row>
    <row r="199" s="12" customFormat="1" ht="25.92" customHeight="1">
      <c r="A199" s="12"/>
      <c r="B199" s="201"/>
      <c r="C199" s="202"/>
      <c r="D199" s="203" t="s">
        <v>72</v>
      </c>
      <c r="E199" s="204" t="s">
        <v>264</v>
      </c>
      <c r="F199" s="204" t="s">
        <v>265</v>
      </c>
      <c r="G199" s="202"/>
      <c r="H199" s="202"/>
      <c r="I199" s="205"/>
      <c r="J199" s="206">
        <f>BK199</f>
        <v>0</v>
      </c>
      <c r="K199" s="202"/>
      <c r="L199" s="207"/>
      <c r="M199" s="208"/>
      <c r="N199" s="209"/>
      <c r="O199" s="209"/>
      <c r="P199" s="210">
        <f>P200</f>
        <v>0</v>
      </c>
      <c r="Q199" s="209"/>
      <c r="R199" s="210">
        <f>R200</f>
        <v>1.5048880000000002</v>
      </c>
      <c r="S199" s="209"/>
      <c r="T199" s="211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2" t="s">
        <v>83</v>
      </c>
      <c r="AT199" s="213" t="s">
        <v>72</v>
      </c>
      <c r="AU199" s="213" t="s">
        <v>73</v>
      </c>
      <c r="AY199" s="212" t="s">
        <v>120</v>
      </c>
      <c r="BK199" s="214">
        <f>BK200</f>
        <v>0</v>
      </c>
    </row>
    <row r="200" s="12" customFormat="1" ht="22.8" customHeight="1">
      <c r="A200" s="12"/>
      <c r="B200" s="201"/>
      <c r="C200" s="202"/>
      <c r="D200" s="203" t="s">
        <v>72</v>
      </c>
      <c r="E200" s="215" t="s">
        <v>433</v>
      </c>
      <c r="F200" s="215" t="s">
        <v>434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SUM(P201:P203)</f>
        <v>0</v>
      </c>
      <c r="Q200" s="209"/>
      <c r="R200" s="210">
        <f>SUM(R201:R203)</f>
        <v>1.5048880000000002</v>
      </c>
      <c r="S200" s="209"/>
      <c r="T200" s="211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83</v>
      </c>
      <c r="AT200" s="213" t="s">
        <v>72</v>
      </c>
      <c r="AU200" s="213" t="s">
        <v>81</v>
      </c>
      <c r="AY200" s="212" t="s">
        <v>120</v>
      </c>
      <c r="BK200" s="214">
        <f>SUM(BK201:BK203)</f>
        <v>0</v>
      </c>
    </row>
    <row r="201" s="2" customFormat="1" ht="24.15" customHeight="1">
      <c r="A201" s="36"/>
      <c r="B201" s="37"/>
      <c r="C201" s="217" t="s">
        <v>435</v>
      </c>
      <c r="D201" s="217" t="s">
        <v>122</v>
      </c>
      <c r="E201" s="218" t="s">
        <v>436</v>
      </c>
      <c r="F201" s="219" t="s">
        <v>437</v>
      </c>
      <c r="G201" s="220" t="s">
        <v>125</v>
      </c>
      <c r="H201" s="221">
        <v>13.960000000000001</v>
      </c>
      <c r="I201" s="222"/>
      <c r="J201" s="223">
        <f>ROUND(I201*H201,2)</f>
        <v>0</v>
      </c>
      <c r="K201" s="224"/>
      <c r="L201" s="42"/>
      <c r="M201" s="225" t="s">
        <v>1</v>
      </c>
      <c r="N201" s="226" t="s">
        <v>38</v>
      </c>
      <c r="O201" s="89"/>
      <c r="P201" s="227">
        <f>O201*H201</f>
        <v>0</v>
      </c>
      <c r="Q201" s="227">
        <v>0.0378</v>
      </c>
      <c r="R201" s="227">
        <f>Q201*H201</f>
        <v>0.52768800000000005</v>
      </c>
      <c r="S201" s="227">
        <v>0</v>
      </c>
      <c r="T201" s="22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9" t="s">
        <v>201</v>
      </c>
      <c r="AT201" s="229" t="s">
        <v>122</v>
      </c>
      <c r="AU201" s="229" t="s">
        <v>83</v>
      </c>
      <c r="AY201" s="15" t="s">
        <v>120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5" t="s">
        <v>81</v>
      </c>
      <c r="BK201" s="230">
        <f>ROUND(I201*H201,2)</f>
        <v>0</v>
      </c>
      <c r="BL201" s="15" t="s">
        <v>201</v>
      </c>
      <c r="BM201" s="229" t="s">
        <v>438</v>
      </c>
    </row>
    <row r="202" s="13" customFormat="1">
      <c r="A202" s="13"/>
      <c r="B202" s="231"/>
      <c r="C202" s="232"/>
      <c r="D202" s="233" t="s">
        <v>128</v>
      </c>
      <c r="E202" s="234" t="s">
        <v>1</v>
      </c>
      <c r="F202" s="235" t="s">
        <v>439</v>
      </c>
      <c r="G202" s="232"/>
      <c r="H202" s="236">
        <v>13.960000000000001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128</v>
      </c>
      <c r="AU202" s="242" t="s">
        <v>83</v>
      </c>
      <c r="AV202" s="13" t="s">
        <v>83</v>
      </c>
      <c r="AW202" s="13" t="s">
        <v>30</v>
      </c>
      <c r="AX202" s="13" t="s">
        <v>81</v>
      </c>
      <c r="AY202" s="242" t="s">
        <v>120</v>
      </c>
    </row>
    <row r="203" s="2" customFormat="1" ht="16.5" customHeight="1">
      <c r="A203" s="36"/>
      <c r="B203" s="37"/>
      <c r="C203" s="243" t="s">
        <v>440</v>
      </c>
      <c r="D203" s="243" t="s">
        <v>140</v>
      </c>
      <c r="E203" s="244" t="s">
        <v>441</v>
      </c>
      <c r="F203" s="245" t="s">
        <v>442</v>
      </c>
      <c r="G203" s="246" t="s">
        <v>125</v>
      </c>
      <c r="H203" s="247">
        <v>13.960000000000001</v>
      </c>
      <c r="I203" s="248"/>
      <c r="J203" s="249">
        <f>ROUND(I203*H203,2)</f>
        <v>0</v>
      </c>
      <c r="K203" s="250"/>
      <c r="L203" s="251"/>
      <c r="M203" s="259" t="s">
        <v>1</v>
      </c>
      <c r="N203" s="260" t="s">
        <v>38</v>
      </c>
      <c r="O203" s="256"/>
      <c r="P203" s="257">
        <f>O203*H203</f>
        <v>0</v>
      </c>
      <c r="Q203" s="257">
        <v>0.070000000000000007</v>
      </c>
      <c r="R203" s="257">
        <f>Q203*H203</f>
        <v>0.97720000000000018</v>
      </c>
      <c r="S203" s="257">
        <v>0</v>
      </c>
      <c r="T203" s="25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413</v>
      </c>
      <c r="AT203" s="229" t="s">
        <v>140</v>
      </c>
      <c r="AU203" s="229" t="s">
        <v>83</v>
      </c>
      <c r="AY203" s="15" t="s">
        <v>120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81</v>
      </c>
      <c r="BK203" s="230">
        <f>ROUND(I203*H203,2)</f>
        <v>0</v>
      </c>
      <c r="BL203" s="15" t="s">
        <v>201</v>
      </c>
      <c r="BM203" s="229" t="s">
        <v>443</v>
      </c>
    </row>
    <row r="204" s="2" customFormat="1" ht="6.96" customHeight="1">
      <c r="A204" s="36"/>
      <c r="B204" s="64"/>
      <c r="C204" s="65"/>
      <c r="D204" s="65"/>
      <c r="E204" s="65"/>
      <c r="F204" s="65"/>
      <c r="G204" s="65"/>
      <c r="H204" s="65"/>
      <c r="I204" s="65"/>
      <c r="J204" s="65"/>
      <c r="K204" s="65"/>
      <c r="L204" s="42"/>
      <c r="M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</sheetData>
  <sheetProtection sheet="1" autoFilter="0" formatColumns="0" formatRows="0" objects="1" scenarios="1" spinCount="100000" saltValue="hod8OCc2dHs0IjKvuRRW7jkLwDF8VTPevkP4VG6ppjD/wrJ3bt7w+qcaM7q9kRwKkCjc7ySYMTpRPTKo827X7g==" hashValue="hpHzqDWx1FO7epFrJIsWeBhhw347T1awktrUi1r/rmM9ubeHf/kplGpmcKBogQSOoKcmvLLFr07XlxSaOQsRnQ==" algorithmName="SHA-512" password="CC35"/>
  <autoFilter ref="C125:K20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H81M-VG4-PR\Pavla</dc:creator>
  <cp:lastModifiedBy>H81M-VG4-PR\Pavla</cp:lastModifiedBy>
  <dcterms:created xsi:type="dcterms:W3CDTF">2022-06-23T07:49:27Z</dcterms:created>
  <dcterms:modified xsi:type="dcterms:W3CDTF">2022-06-23T07:49:31Z</dcterms:modified>
</cp:coreProperties>
</file>