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Vlhka4,7 - Oprava bytu č.7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'Vlhka4,7 - Oprava bytu č.7'!$C$4:$J$76,'Vlhka4,7 - Oprava bytu č.7'!$C$82:$J$115,'Vlhka4,7 - Oprava bytu č.7'!$C$121:$K$279</definedName>
    <definedName function="false" hidden="false" localSheetId="1" name="_xlnm.Print_Titles" vbProcedure="false">'Vlhka4,7 - Oprava bytu č.7'!$131:$131</definedName>
    <definedName function="false" hidden="true" localSheetId="1" name="_xlnm._FilterDatabase" vbProcedure="false">'Vlhka4,7 - Oprava bytu č.7'!$C$131:$K$279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<sst xmlns="http://schemas.openxmlformats.org/spreadsheetml/2006/main" count="1833" uniqueCount="499">
  <si>
    <t xml:space="preserve">Export Komplet</t>
  </si>
  <si>
    <t xml:space="preserve">2.0</t>
  </si>
  <si>
    <t xml:space="preserve">False</t>
  </si>
  <si>
    <t xml:space="preserve">{42de7f90-8ebf-49ff-94af-53b824758334}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</si>
  <si>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</si>
  <si>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</si>
  <si>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</si>
  <si>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</si>
  <si>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</si>
  <si>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</si>
  <si>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</si>
  <si>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</si>
  <si>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</si>
  <si>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Vlhka4,7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</si>
  <si>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</si>
  <si>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</si>
  <si>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č.7</t>
  </si>
  <si>
    <t xml:space="preserve">KSO:</t>
  </si>
  <si>
    <t xml:space="preserve">CC-CZ:</t>
  </si>
  <si>
    <t xml:space="preserve">Místo:</t>
  </si>
  <si>
    <t xml:space="preserve">Vlhká 4, Brno</t>
  </si>
  <si>
    <t xml:space="preserve">Datum:</t>
  </si>
  <si>
    <t xml:space="preserve">25. 3. 2022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</si>
  <si>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</si>
  <si>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</si>
  <si>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</si>
  <si>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</si>
  <si>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</si>
  <si>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</si>
  <si>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</si>
  <si>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</si>
  <si>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</si>
  <si>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</si>
  <si>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</si>
  <si>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</si>
  <si>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</si>
  <si>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</si>
  <si>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</si>
  <si>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</si>
  <si>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</si>
  <si>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</si>
  <si>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</si>
  <si>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</si>
  <si>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</si>
  <si>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</si>
  <si>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</si>
  <si>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</si>
  <si>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</si>
  <si>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</si>
  <si>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</si>
  <si>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</si>
  <si>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</si>
  <si>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</si>
  <si>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</si>
  <si>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</si>
  <si>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</si>
  <si>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</si>
  <si>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</si>
  <si>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</si>
  <si>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</si>
  <si>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</si>
  <si>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</si>
  <si>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</si>
  <si>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</si>
  <si>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</si>
  <si>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</si>
  <si>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</si>
  <si>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</si>
  <si>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</si>
  <si>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</si>
  <si>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</si>
  <si>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</si>
  <si>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</si>
  <si>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</si>
  <si>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</si>
  <si>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</si>
  <si>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</si>
  <si>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</si>
  <si>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</si>
  <si>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</si>
  <si>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</si>
  <si>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</si>
  <si>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</si>
  <si>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</si>
  <si>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</si>
  <si>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</si>
  <si>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</si>
  <si>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</si>
  <si>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</si>
  <si>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</si>
  <si>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</si>
  <si>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</si>
  <si>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</si>
  <si>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</si>
  <si>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</si>
  <si>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</si>
  <si>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</si>
  <si>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</si>
  <si>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</si>
  <si>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</si>
  <si>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</si>
  <si>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</si>
  <si>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</si>
  <si>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</si>
  <si>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</si>
  <si>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</si>
  <si>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</si>
  <si>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</si>
  <si>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</si>
  <si>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</si>
  <si>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</si>
  <si>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</si>
  <si>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</si>
  <si>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</si>
  <si>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</si>
  <si>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</si>
  <si>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</si>
  <si>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</si>
  <si>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</si>
  <si>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</si>
  <si>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</si>
  <si>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</si>
  <si>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</si>
  <si>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</si>
  <si>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</si>
  <si>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</si>
  <si>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 a děr</t>
  </si>
  <si>
    <t xml:space="preserve">sada</t>
  </si>
  <si>
    <t xml:space="preserve">4</t>
  </si>
  <si>
    <t xml:space="preserve">2</t>
  </si>
  <si>
    <t xml:space="preserve">1939727724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</si>
  <si>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</si>
  <si>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</si>
  <si>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</si>
  <si>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10 %</t>
  </si>
  <si>
    <t xml:space="preserve">m2</t>
  </si>
  <si>
    <t xml:space="preserve">CS ÚRS 2022 01</t>
  </si>
  <si>
    <t xml:space="preserve">-1439839651</t>
  </si>
  <si>
    <t xml:space="preserve">VV</t>
  </si>
  <si>
    <t xml:space="preserve">4,3+3,5+23,4+19,1</t>
  </si>
  <si>
    <t xml:space="preserve">3</t>
  </si>
  <si>
    <t xml:space="preserve">612325422</t>
  </si>
  <si>
    <t xml:space="preserve">Oprava vnitřní vápenocementové štukové omítky stěn v rozsahu plochy přes 10 do 20 %</t>
  </si>
  <si>
    <t xml:space="preserve">2015533965</t>
  </si>
  <si>
    <t xml:space="preserve">"1"(2,15+2,21)*2*3,1-0,8*2,0-0,8*2-0,7*2,0</t>
  </si>
  <si>
    <t xml:space="preserve">"2"(2,15+1,65)*2*1,0</t>
  </si>
  <si>
    <t xml:space="preserve">"3"(3,8+2,25+5,15)*2*3,1-2,57*1,65+(2,57+1,65*2)*0,2-0,8*1,65+(0,8+1,65*2)*0,2-0,8*2*2</t>
  </si>
  <si>
    <t xml:space="preserve">"4"(3,86+4,95)*2*3,1-0,8*2,0-2,57*1,65+(2,57+1,65*2)*0,2</t>
  </si>
  <si>
    <t xml:space="preserve">Součet</t>
  </si>
  <si>
    <t xml:space="preserve">619991011</t>
  </si>
  <si>
    <t xml:space="preserve">Obalení konstrukcí a prvků fólií přilepenou lepící páskou</t>
  </si>
  <si>
    <t xml:space="preserve">1888508879</t>
  </si>
  <si>
    <t xml:space="preserve">2,7*1,65*2+0,8*1,65</t>
  </si>
  <si>
    <t xml:space="preserve">5</t>
  </si>
  <si>
    <t xml:space="preserve">642945111</t>
  </si>
  <si>
    <t xml:space="preserve">Osazování protipožárních nebo protiplynových zárubní dveří jednokřídlových do 2,5 m2</t>
  </si>
  <si>
    <t xml:space="preserve">kus</t>
  </si>
  <si>
    <t xml:space="preserve">-450633269</t>
  </si>
  <si>
    <t xml:space="preserve">642-pc 1</t>
  </si>
  <si>
    <t xml:space="preserve">Oprava zdi u vyměněné zárubně</t>
  </si>
  <si>
    <t xml:space="preserve">-1065942480</t>
  </si>
  <si>
    <t xml:space="preserve">7</t>
  </si>
  <si>
    <t xml:space="preserve">642-pc 2</t>
  </si>
  <si>
    <t xml:space="preserve">Zapravení děr v obkladech</t>
  </si>
  <si>
    <t xml:space="preserve">-1869044594</t>
  </si>
  <si>
    <t xml:space="preserve">9</t>
  </si>
  <si>
    <t xml:space="preserve">Ostatní konstrukce a práce, bourání</t>
  </si>
  <si>
    <t xml:space="preserve">8</t>
  </si>
  <si>
    <t xml:space="preserve">952901111</t>
  </si>
  <si>
    <t xml:space="preserve">Vyčištění budov bytové a občanské výstavby při výšce podlaží do 4 m</t>
  </si>
  <si>
    <t xml:space="preserve">-1707867552</t>
  </si>
  <si>
    <t xml:space="preserve">952-pc 1</t>
  </si>
  <si>
    <t xml:space="preserve">Odvoz a likvidace, háčků a šrouby,světel,kuchyňské linky, digestoře, zrcadla,držáku na toal.papír</t>
  </si>
  <si>
    <t xml:space="preserve">-1820844081</t>
  </si>
  <si>
    <t xml:space="preserve">10</t>
  </si>
  <si>
    <t xml:space="preserve">952-pc 2</t>
  </si>
  <si>
    <t xml:space="preserve">Vyčistit vanu,umyvadlo včetně sifonu,dlažbu,obklad  </t>
  </si>
  <si>
    <t xml:space="preserve">2059141876</t>
  </si>
  <si>
    <t xml:space="preserve">11</t>
  </si>
  <si>
    <t xml:space="preserve">968-pc 4</t>
  </si>
  <si>
    <t xml:space="preserve">Vyvěšení vnitřních dveří -mezi pokoji a odvoz </t>
  </si>
  <si>
    <t xml:space="preserve">247794144</t>
  </si>
  <si>
    <t xml:space="preserve">12</t>
  </si>
  <si>
    <t xml:space="preserve">968-pc 6</t>
  </si>
  <si>
    <t xml:space="preserve">Oprava poštovní schránky</t>
  </si>
  <si>
    <t xml:space="preserve">-640644989</t>
  </si>
  <si>
    <t xml:space="preserve">13</t>
  </si>
  <si>
    <t xml:space="preserve">968-pc 8</t>
  </si>
  <si>
    <t xml:space="preserve">Výměna petlice a zámku na sklepní koji</t>
  </si>
  <si>
    <t xml:space="preserve">373792817</t>
  </si>
  <si>
    <t xml:space="preserve">14</t>
  </si>
  <si>
    <t xml:space="preserve">968-pc 9</t>
  </si>
  <si>
    <t xml:space="preserve">Osazení dvířek u vodoměru</t>
  </si>
  <si>
    <t xml:space="preserve">88823360</t>
  </si>
  <si>
    <t xml:space="preserve">978011121</t>
  </si>
  <si>
    <t xml:space="preserve">Otlučení (osekání) vnitřní vápenné nebo vápenocementové omítky stropů v rozsahu přes 5 do 10 %</t>
  </si>
  <si>
    <t xml:space="preserve">-1682317424</t>
  </si>
  <si>
    <t xml:space="preserve">16</t>
  </si>
  <si>
    <t xml:space="preserve">978013141</t>
  </si>
  <si>
    <t xml:space="preserve">Otlučení (osekání) vnitřní vápenné nebo vápenocementové omítky stěn v rozsahu přes 10 do 20 %</t>
  </si>
  <si>
    <t xml:space="preserve">-904368260</t>
  </si>
  <si>
    <t xml:space="preserve">997</t>
  </si>
  <si>
    <t xml:space="preserve">Přesun sutě</t>
  </si>
  <si>
    <t xml:space="preserve">17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</si>
  <si>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</si>
  <si>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</si>
  <si>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</si>
  <si>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430885376</t>
  </si>
  <si>
    <t xml:space="preserve">18</t>
  </si>
  <si>
    <t xml:space="preserve">997013501</t>
  </si>
  <si>
    <t xml:space="preserve">Odvoz suti a vybouraných hmot na skládku nebo meziskládku do 1 km se složením</t>
  </si>
  <si>
    <t xml:space="preserve">1855759510</t>
  </si>
  <si>
    <t xml:space="preserve">19</t>
  </si>
  <si>
    <t xml:space="preserve">997013509</t>
  </si>
  <si>
    <t xml:space="preserve">Příplatek k odvozu suti a vybouraných hmot na skládku ZKD 1 km přes 1 km</t>
  </si>
  <si>
    <t xml:space="preserve">-1454866346</t>
  </si>
  <si>
    <t xml:space="preserve">2,322*14 'Přepočtené koeficientem množství</t>
  </si>
  <si>
    <t xml:space="preserve">20</t>
  </si>
  <si>
    <t xml:space="preserve">997013601</t>
  </si>
  <si>
    <t xml:space="preserve">Poplatek za uložení na skládce (skládkovné) stavebního odpadu</t>
  </si>
  <si>
    <t xml:space="preserve">-21194505</t>
  </si>
  <si>
    <t xml:space="preserve">998</t>
  </si>
  <si>
    <t xml:space="preserve">Přesun hmot</t>
  </si>
  <si>
    <t xml:space="preserve">998018002</t>
  </si>
  <si>
    <t xml:space="preserve">Přesun hmot ruční pro budovy v přes 6 do 12 m</t>
  </si>
  <si>
    <t xml:space="preserve">980565088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</si>
  <si>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</si>
  <si>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</si>
  <si>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</si>
  <si>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</si>
  <si>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22</t>
  </si>
  <si>
    <t xml:space="preserve">7221-pc2</t>
  </si>
  <si>
    <t xml:space="preserve">Výměna uzávěru teplé a studené vody</t>
  </si>
  <si>
    <t xml:space="preserve">-30301190</t>
  </si>
  <si>
    <t xml:space="preserve">23</t>
  </si>
  <si>
    <t xml:space="preserve">998722202</t>
  </si>
  <si>
    <t xml:space="preserve">Přesun hmot procentní pro vnitřní vodovod v objektech v přes 6 do 12 m</t>
  </si>
  <si>
    <t xml:space="preserve">%</t>
  </si>
  <si>
    <t xml:space="preserve">1593397444</t>
  </si>
  <si>
    <t xml:space="preserve">725</t>
  </si>
  <si>
    <t xml:space="preserve">Zdravotechnika - zařizovací předměty</t>
  </si>
  <si>
    <t xml:space="preserve">24</t>
  </si>
  <si>
    <t xml:space="preserve">725110814</t>
  </si>
  <si>
    <t xml:space="preserve">Demontáž klozetu Kombi, odsávací</t>
  </si>
  <si>
    <t xml:space="preserve">soubor</t>
  </si>
  <si>
    <t xml:space="preserve">-761488582</t>
  </si>
  <si>
    <t xml:space="preserve">25</t>
  </si>
  <si>
    <t xml:space="preserve">725112171</t>
  </si>
  <si>
    <t xml:space="preserve">Kombi klozet s hlubokým splachováním odpad vodorovný včetně hadičky a rohového ventilu</t>
  </si>
  <si>
    <t xml:space="preserve">-721344488</t>
  </si>
  <si>
    <t xml:space="preserve">26</t>
  </si>
  <si>
    <t xml:space="preserve">725310823</t>
  </si>
  <si>
    <t xml:space="preserve">Demontáž dřez jednoduchý vestavěný v kuchyňských sestavách bez výtokových armatur</t>
  </si>
  <si>
    <t xml:space="preserve">-1517827762</t>
  </si>
  <si>
    <t xml:space="preserve">27</t>
  </si>
  <si>
    <t xml:space="preserve">7256-pc 1</t>
  </si>
  <si>
    <t xml:space="preserve">Vyřazení sporáku na základě vyřazovacího protokolu, následná likvidace sporáku</t>
  </si>
  <si>
    <t xml:space="preserve">314692592</t>
  </si>
  <si>
    <t xml:space="preserve">28</t>
  </si>
  <si>
    <t xml:space="preserve">725820801</t>
  </si>
  <si>
    <t xml:space="preserve">Demontáž baterie nástěnné do G 3 / 4</t>
  </si>
  <si>
    <t xml:space="preserve">-725224772</t>
  </si>
  <si>
    <t xml:space="preserve">29</t>
  </si>
  <si>
    <t xml:space="preserve">725820802</t>
  </si>
  <si>
    <t xml:space="preserve">Demontáž baterie stojánkové do jednoho otvoru</t>
  </si>
  <si>
    <t xml:space="preserve">698934660</t>
  </si>
  <si>
    <t xml:space="preserve">30</t>
  </si>
  <si>
    <t xml:space="preserve">725822613</t>
  </si>
  <si>
    <t xml:space="preserve">Baterie umyvadlová stojánková páková s výpustí</t>
  </si>
  <si>
    <t xml:space="preserve">9670607</t>
  </si>
  <si>
    <t xml:space="preserve">31</t>
  </si>
  <si>
    <t xml:space="preserve">725831313</t>
  </si>
  <si>
    <t xml:space="preserve">Baterie vanová nástěnná páková s příslušenstvím a pohyblivým držákem</t>
  </si>
  <si>
    <t xml:space="preserve">-453936386</t>
  </si>
  <si>
    <t xml:space="preserve">32</t>
  </si>
  <si>
    <t xml:space="preserve">998725202</t>
  </si>
  <si>
    <t xml:space="preserve">Přesun hmot procentní pro zařizovací předměty v objektech v přes 6 do 12 m</t>
  </si>
  <si>
    <t xml:space="preserve">1449065913</t>
  </si>
  <si>
    <t xml:space="preserve">734</t>
  </si>
  <si>
    <t xml:space="preserve">Ústřední vytápění - armatury</t>
  </si>
  <si>
    <t xml:space="preserve">33</t>
  </si>
  <si>
    <t xml:space="preserve">734221682.GCM</t>
  </si>
  <si>
    <t xml:space="preserve">Výměna termostatické hlavice </t>
  </si>
  <si>
    <t xml:space="preserve">637253774</t>
  </si>
  <si>
    <t xml:space="preserve">34</t>
  </si>
  <si>
    <t xml:space="preserve">998734202</t>
  </si>
  <si>
    <t xml:space="preserve">Přesun hmot procentní pro armatury v objektech v přes 6 do 12 m</t>
  </si>
  <si>
    <t xml:space="preserve">998092368</t>
  </si>
  <si>
    <t xml:space="preserve">741</t>
  </si>
  <si>
    <t xml:space="preserve">Elektroinstalace - silnoproud</t>
  </si>
  <si>
    <t xml:space="preserve">35</t>
  </si>
  <si>
    <t xml:space="preserve">M</t>
  </si>
  <si>
    <t xml:space="preserve">34512200</t>
  </si>
  <si>
    <t xml:space="preserve">objímka žárovky E14 svorková 1253-040 termoplast</t>
  </si>
  <si>
    <t xml:space="preserve">-1081389979</t>
  </si>
  <si>
    <t xml:space="preserve">36</t>
  </si>
  <si>
    <t xml:space="preserve">34774102</t>
  </si>
  <si>
    <t xml:space="preserve">žárovka LED E27 6W</t>
  </si>
  <si>
    <t xml:space="preserve">-955030861</t>
  </si>
  <si>
    <t xml:space="preserve">37</t>
  </si>
  <si>
    <t xml:space="preserve">741330335</t>
  </si>
  <si>
    <t xml:space="preserve">Montáž ovladač tlačítkový vestavný-objímka se žárovkou</t>
  </si>
  <si>
    <t xml:space="preserve">-1621663936</t>
  </si>
  <si>
    <t xml:space="preserve">38</t>
  </si>
  <si>
    <t xml:space="preserve">741370002</t>
  </si>
  <si>
    <t xml:space="preserve">Montáž svítidlo žárovkové bytové stropní přisazené 1 zdroj se sklem</t>
  </si>
  <si>
    <t xml:space="preserve">1035621215</t>
  </si>
  <si>
    <t xml:space="preserve">39</t>
  </si>
  <si>
    <t xml:space="preserve">348212</t>
  </si>
  <si>
    <t xml:space="preserve">svítidlo bytové žárovkové stropní včetně světelného zdroje a recykl.poplatku(v koupelně světlo do vlhkého prostředí)</t>
  </si>
  <si>
    <t xml:space="preserve">-1673695601</t>
  </si>
  <si>
    <t xml:space="preserve">40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</si>
  <si>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</si>
  <si>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</si>
  <si>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-1119541186</t>
  </si>
  <si>
    <t xml:space="preserve">41</t>
  </si>
  <si>
    <t xml:space="preserve">741810001</t>
  </si>
  <si>
    <t xml:space="preserve">Celková prohlídka elektrického rozvodu a zařízení do 100 000,- Kč</t>
  </si>
  <si>
    <t xml:space="preserve">-1921852351</t>
  </si>
  <si>
    <t xml:space="preserve">42</t>
  </si>
  <si>
    <t xml:space="preserve">741811011</t>
  </si>
  <si>
    <t xml:space="preserve">Kontrola rozvaděč nn silový hmotnosti do 200 kg</t>
  </si>
  <si>
    <t xml:space="preserve">874635665</t>
  </si>
  <si>
    <t xml:space="preserve">43</t>
  </si>
  <si>
    <t xml:space="preserve">7419-pc 2</t>
  </si>
  <si>
    <t xml:space="preserve">D+M osvětlení kuchyňské linky pod horníma skříňkami</t>
  </si>
  <si>
    <t xml:space="preserve">-42965226</t>
  </si>
  <si>
    <t xml:space="preserve">44</t>
  </si>
  <si>
    <t xml:space="preserve">7419-pc 3</t>
  </si>
  <si>
    <t xml:space="preserve">Drobný pomocný instalační materiál (objímky, svorky, sádra, aj.)</t>
  </si>
  <si>
    <t xml:space="preserve">308358681</t>
  </si>
  <si>
    <t xml:space="preserve">45</t>
  </si>
  <si>
    <t xml:space="preserve">7419-pc 4</t>
  </si>
  <si>
    <t xml:space="preserve">Výměna vypínače, dvojzásuvky,zásuvky,internetu,televize</t>
  </si>
  <si>
    <t xml:space="preserve">1768719331</t>
  </si>
  <si>
    <t xml:space="preserve">1+14+6+2+1</t>
  </si>
  <si>
    <t xml:space="preserve">46</t>
  </si>
  <si>
    <t xml:space="preserve">7420-pc 5</t>
  </si>
  <si>
    <t xml:space="preserve">Likvidace demontovaného elektroodpadu</t>
  </si>
  <si>
    <t xml:space="preserve">491412980</t>
  </si>
  <si>
    <t xml:space="preserve">47</t>
  </si>
  <si>
    <t xml:space="preserve">7420-pc 6</t>
  </si>
  <si>
    <t xml:space="preserve">Dodávka a montáž el.sporáku</t>
  </si>
  <si>
    <t xml:space="preserve">1484745881</t>
  </si>
  <si>
    <t xml:space="preserve">48</t>
  </si>
  <si>
    <t xml:space="preserve">998741202</t>
  </si>
  <si>
    <t xml:space="preserve">Přesun hmot procentní pro silnoproud v objektech v přes 6 do 12 m</t>
  </si>
  <si>
    <t xml:space="preserve">1839526060</t>
  </si>
  <si>
    <t xml:space="preserve">742</t>
  </si>
  <si>
    <t xml:space="preserve">Elektroinstalace - slaboproud</t>
  </si>
  <si>
    <t xml:space="preserve">49</t>
  </si>
  <si>
    <t xml:space="preserve">742310006</t>
  </si>
  <si>
    <t xml:space="preserve">Montáž domácího nástěnného telefonu</t>
  </si>
  <si>
    <t xml:space="preserve">-301297071</t>
  </si>
  <si>
    <t xml:space="preserve">50</t>
  </si>
  <si>
    <t xml:space="preserve">38226805</t>
  </si>
  <si>
    <t xml:space="preserve">domovní telefon s bzučákem</t>
  </si>
  <si>
    <t xml:space="preserve">1987041980</t>
  </si>
  <si>
    <t xml:space="preserve">51</t>
  </si>
  <si>
    <t xml:space="preserve">742310806</t>
  </si>
  <si>
    <t xml:space="preserve">Demontáž domácího nástěnného telefonu</t>
  </si>
  <si>
    <t xml:space="preserve">1326132032</t>
  </si>
  <si>
    <t xml:space="preserve">52</t>
  </si>
  <si>
    <t xml:space="preserve">998742202</t>
  </si>
  <si>
    <t xml:space="preserve">Přesun hmot procentní pro slaboproud v objektech v do 12 m</t>
  </si>
  <si>
    <t xml:space="preserve">-507860099</t>
  </si>
  <si>
    <t xml:space="preserve">766</t>
  </si>
  <si>
    <t xml:space="preserve">Konstrukce truhlářské</t>
  </si>
  <si>
    <t xml:space="preserve">53</t>
  </si>
  <si>
    <t xml:space="preserve">766-pc 2</t>
  </si>
  <si>
    <t xml:space="preserve">Vyčištění, opravení a seřízení oken</t>
  </si>
  <si>
    <t xml:space="preserve">-1968666003</t>
  </si>
  <si>
    <t xml:space="preserve">54</t>
  </si>
  <si>
    <t xml:space="preserve">766-pc 2.1</t>
  </si>
  <si>
    <t xml:space="preserve">D+m dveří vstupní 80/197 plné+zárubeň,PO do OK zárubně včetně kování ,klika-koule a bezpečnostního zámku, kukátka, prahu (přeměřit na stavbě),pákový mechanismus-viz TZ</t>
  </si>
  <si>
    <t xml:space="preserve">869479998</t>
  </si>
  <si>
    <t xml:space="preserve">55</t>
  </si>
  <si>
    <t xml:space="preserve">766-pc 3</t>
  </si>
  <si>
    <t xml:space="preserve">D+m kuchynské linky včetně dřezu,baterie,digestoře,..-dle původního tvaru kuch.linky viz TZ</t>
  </si>
  <si>
    <t xml:space="preserve">442518765</t>
  </si>
  <si>
    <t xml:space="preserve">56</t>
  </si>
  <si>
    <t xml:space="preserve">766-pc 5</t>
  </si>
  <si>
    <t xml:space="preserve">Výměna přechodové lišty předsín-koupelna</t>
  </si>
  <si>
    <t xml:space="preserve">894527668</t>
  </si>
  <si>
    <t xml:space="preserve">57</t>
  </si>
  <si>
    <t xml:space="preserve">61162014R3</t>
  </si>
  <si>
    <t xml:space="preserve">D+m dveře jednokřídlé  bílé  800x1970mm včetně kování,klik a zámku mezi pokoji nutno přeměřit na stavbě</t>
  </si>
  <si>
    <t xml:space="preserve">780710146</t>
  </si>
  <si>
    <t xml:space="preserve">58</t>
  </si>
  <si>
    <t xml:space="preserve">998766202</t>
  </si>
  <si>
    <t xml:space="preserve">Přesun hmot procentní pro kce truhlářské v objektech v přes 6 do 12 m</t>
  </si>
  <si>
    <t xml:space="preserve">331297329</t>
  </si>
  <si>
    <t xml:space="preserve">776</t>
  </si>
  <si>
    <t xml:space="preserve">Podlahy povlakové</t>
  </si>
  <si>
    <t xml:space="preserve">59</t>
  </si>
  <si>
    <t xml:space="preserve">776111311</t>
  </si>
  <si>
    <t xml:space="preserve">Vysátí podkladu povlakových podlah</t>
  </si>
  <si>
    <t xml:space="preserve">570423509</t>
  </si>
  <si>
    <t xml:space="preserve">"1,3,4"4,3+23,4+19,1</t>
  </si>
  <si>
    <t xml:space="preserve">60</t>
  </si>
  <si>
    <t xml:space="preserve">776121112</t>
  </si>
  <si>
    <t xml:space="preserve">Vodou ředitelná penetrace savého podkladu povlakových podlah</t>
  </si>
  <si>
    <t xml:space="preserve">-1526114022</t>
  </si>
  <si>
    <t xml:space="preserve">61</t>
  </si>
  <si>
    <t xml:space="preserve">776141112</t>
  </si>
  <si>
    <t xml:space="preserve">Vyrovnání podkladu povlakových podlah stěrkou pevnosti 20 MPa tl přes 3 do 5 mm</t>
  </si>
  <si>
    <t xml:space="preserve">2033456935</t>
  </si>
  <si>
    <t xml:space="preserve">77</t>
  </si>
  <si>
    <t xml:space="preserve">776201812</t>
  </si>
  <si>
    <t xml:space="preserve">Demontáž lepených povlakových podlah</t>
  </si>
  <si>
    <t xml:space="preserve">-1330110314</t>
  </si>
  <si>
    <t xml:space="preserve">62</t>
  </si>
  <si>
    <t xml:space="preserve">776221111</t>
  </si>
  <si>
    <t xml:space="preserve">Lepení pásů z PVC standardním lepidlem</t>
  </si>
  <si>
    <t xml:space="preserve">-1396190510</t>
  </si>
  <si>
    <t xml:space="preserve">63</t>
  </si>
  <si>
    <t xml:space="preserve">28411012</t>
  </si>
  <si>
    <t xml:space="preserve">PVC</t>
  </si>
  <si>
    <t xml:space="preserve">29682058</t>
  </si>
  <si>
    <t xml:space="preserve">46,8*1,1 'Přepočtené koeficientem množství</t>
  </si>
  <si>
    <t xml:space="preserve">64</t>
  </si>
  <si>
    <t xml:space="preserve">776223112</t>
  </si>
  <si>
    <t xml:space="preserve">Spoj povlakových podlahovin z PVC svařováním za studena</t>
  </si>
  <si>
    <t xml:space="preserve">m</t>
  </si>
  <si>
    <t xml:space="preserve">1612101578</t>
  </si>
  <si>
    <t xml:space="preserve">46,8</t>
  </si>
  <si>
    <t xml:space="preserve">65</t>
  </si>
  <si>
    <t xml:space="preserve">7764211111</t>
  </si>
  <si>
    <t xml:space="preserve">Montáž a dodávka obvodových PVC lišt lepením</t>
  </si>
  <si>
    <t xml:space="preserve">-925785452</t>
  </si>
  <si>
    <t xml:space="preserve">"1,3,4"(2,15+2,21+3,8+2,25+5,15+4,95+3,86)*2</t>
  </si>
  <si>
    <t xml:space="preserve">66</t>
  </si>
  <si>
    <t xml:space="preserve">998776203</t>
  </si>
  <si>
    <t xml:space="preserve">Přesun hmot procentní pro podlahy povlakové v objektech v přes 12 do 24 m</t>
  </si>
  <si>
    <t xml:space="preserve">-2083351288</t>
  </si>
  <si>
    <t xml:space="preserve">783</t>
  </si>
  <si>
    <t xml:space="preserve">Dokončovací práce - nátěry</t>
  </si>
  <si>
    <t xml:space="preserve">67</t>
  </si>
  <si>
    <t xml:space="preserve">783-pc 1</t>
  </si>
  <si>
    <t xml:space="preserve">Odstranění nátěru z radiátoru a trub včetně tmelení,přebroušení a nátěru 2x</t>
  </si>
  <si>
    <t xml:space="preserve">428303466</t>
  </si>
  <si>
    <t xml:space="preserve">784</t>
  </si>
  <si>
    <t xml:space="preserve">Dokončovací práce - malby a tapety</t>
  </si>
  <si>
    <t xml:space="preserve">68</t>
  </si>
  <si>
    <t xml:space="preserve">784121001</t>
  </si>
  <si>
    <t xml:space="preserve">Oškrabání malby v místnostech v do 3,80 m</t>
  </si>
  <si>
    <t xml:space="preserve">-1051472313</t>
  </si>
  <si>
    <t xml:space="preserve">50,3</t>
  </si>
  <si>
    <t xml:space="preserve">"1"(2,15+2,21)*2*3,1</t>
  </si>
  <si>
    <t xml:space="preserve">"2"(2,15+1,65)*2*1,0+4</t>
  </si>
  <si>
    <t xml:space="preserve">"3"(3,8+2,25+5,15)*2*3,1</t>
  </si>
  <si>
    <t xml:space="preserve">"4"(3,86+4,95)*2*3,1</t>
  </si>
  <si>
    <t xml:space="preserve">69</t>
  </si>
  <si>
    <t xml:space="preserve">784121011</t>
  </si>
  <si>
    <t xml:space="preserve">Rozmývání podkladu po oškrabání malby v místnostech v do 3,80 m</t>
  </si>
  <si>
    <t xml:space="preserve">-223712012</t>
  </si>
  <si>
    <t xml:space="preserve">70</t>
  </si>
  <si>
    <t xml:space="preserve">784151051</t>
  </si>
  <si>
    <t xml:space="preserve">Dvojnásobné izolování syntetickými barvami v místnostech v do 3,80 m</t>
  </si>
  <si>
    <t xml:space="preserve">1066739623</t>
  </si>
  <si>
    <t xml:space="preserve">1,5+1,5+2,0</t>
  </si>
  <si>
    <t xml:space="preserve">71</t>
  </si>
  <si>
    <t xml:space="preserve">784181101</t>
  </si>
  <si>
    <t xml:space="preserve">Základní akrylátová jednonásobná bezbarvá penetrace podkladu v místnostech v do 3,80 m</t>
  </si>
  <si>
    <t xml:space="preserve">598042511</t>
  </si>
  <si>
    <t xml:space="preserve">72</t>
  </si>
  <si>
    <t xml:space="preserve">784221101</t>
  </si>
  <si>
    <t xml:space="preserve">Dvojnásobné bílé malby ze směsí za sucha dobře otěruvzdorných v místnostech do 3,80 m</t>
  </si>
  <si>
    <t xml:space="preserve">-1533592987</t>
  </si>
  <si>
    <t xml:space="preserve">HZS</t>
  </si>
  <si>
    <t xml:space="preserve">Hodinové zúčtovací sazby</t>
  </si>
  <si>
    <t xml:space="preserve">73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</si>
  <si>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</si>
  <si>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</si>
  <si>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</si>
  <si>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</si>
  <si>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89527145</t>
  </si>
  <si>
    <t xml:space="preserve">"drobné pomocné instalatérské práce"5</t>
  </si>
  <si>
    <t xml:space="preserve">74</t>
  </si>
  <si>
    <t xml:space="preserve">HZS2231</t>
  </si>
  <si>
    <t xml:space="preserve">Hodinová zúčtovací sazba elektrikář</t>
  </si>
  <si>
    <t xml:space="preserve">-2087866575</t>
  </si>
  <si>
    <t xml:space="preserve">" prohlídka systému"4</t>
  </si>
  <si>
    <t xml:space="preserve">"drobné pomocné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</si>
  <si>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</si>
  <si>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</si>
  <si>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</si>
  <si>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</si>
  <si>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75</t>
  </si>
  <si>
    <t xml:space="preserve">030001000</t>
  </si>
  <si>
    <t xml:space="preserve">Zařízení staveniště 1%</t>
  </si>
  <si>
    <t xml:space="preserve">1024</t>
  </si>
  <si>
    <t xml:space="preserve">-1005804218</t>
  </si>
  <si>
    <t xml:space="preserve">VRN6</t>
  </si>
  <si>
    <t xml:space="preserve">Územní vlivy</t>
  </si>
  <si>
    <t xml:space="preserve">76</t>
  </si>
  <si>
    <t xml:space="preserve">062002000</t>
  </si>
  <si>
    <t xml:space="preserve">Ztížené dopravní podmínky 3,2%</t>
  </si>
  <si>
    <t xml:space="preserve">-1274520538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</si>
</sst>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40:F14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Vlhka4,7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Vlhká 4,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25. 3. 2022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'Vlhka4,7 - Oprava bytu č.7'!J28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'Vlhka4,7 - Oprava bytu č.7'!P132</f>
        <v>0</v>
      </c>
      <c r="AV95" s="94" t="n">
        <f aca="false">'Vlhka4,7 - Oprava bytu č.7'!J31</f>
        <v>0</v>
      </c>
      <c r="AW95" s="94" t="n">
        <f aca="false">'Vlhka4,7 - Oprava bytu č.7'!J32</f>
        <v>0</v>
      </c>
      <c r="AX95" s="94" t="n">
        <f aca="false">'Vlhka4,7 - Oprava bytu č.7'!J33</f>
        <v>0</v>
      </c>
      <c r="AY95" s="94" t="n">
        <f aca="false">'Vlhka4,7 - Oprava bytu č.7'!J34</f>
        <v>0</v>
      </c>
      <c r="AZ95" s="94" t="n">
        <f aca="false">'Vlhka4,7 - Oprava bytu č.7'!F31</f>
        <v>0</v>
      </c>
      <c r="BA95" s="94" t="n">
        <f aca="false">'Vlhka4,7 - Oprava bytu č.7'!F32</f>
        <v>0</v>
      </c>
      <c r="BB95" s="94" t="n">
        <f aca="false">'Vlhka4,7 - Oprava bytu č.7'!F33</f>
        <v>0</v>
      </c>
      <c r="BC95" s="94" t="n">
        <f aca="false">'Vlhka4,7 - Oprava bytu č.7'!F34</f>
        <v>0</v>
      </c>
      <c r="BD95" s="96" t="n">
        <f aca="false">'Vlhka4,7 - Oprava bytu č.7'!F35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Vlhka4,7 - Oprava bytu č.7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280"/>
  <sheetViews>
    <sheetView showFormulas="false" showGridLines="false" showRowColHeaders="true" showZeros="true" rightToLeft="false" tabSelected="true" showOutlineSymbols="true" defaultGridColor="true" view="normal" topLeftCell="A261" colorId="64" zoomScale="100" zoomScaleNormal="100" zoomScalePageLayoutView="100" workbookViewId="0">
      <selection pane="topLeft" activeCell="F140" activeCellId="0" sqref="F140:F14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25. 3. 2022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ROUND((SUM(BE132:BE279)),  2)</f>
        <v>0</v>
      </c>
      <c r="G31" s="22"/>
      <c r="H31" s="22"/>
      <c r="I31" s="112" t="n">
        <v>0.21</v>
      </c>
      <c r="J31" s="111" t="n">
        <f aca="false">ROUND(((SUM(BE132:BE279))*I31),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ROUND((SUM(BF132:BF279)),  2)</f>
        <v>0</v>
      </c>
      <c r="G32" s="22"/>
      <c r="H32" s="22"/>
      <c r="I32" s="112" t="n">
        <v>0.15</v>
      </c>
      <c r="J32" s="111" t="n">
        <f aca="false">ROUND(((SUM(BF132:BF279))*I32),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ROUND((SUM(BG132:BG279)),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ROUND((SUM(BH132:BH279)),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ROUND((SUM(BI132:BI279)),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č.7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Vlhká 4, Brno</v>
      </c>
      <c r="G87" s="22"/>
      <c r="H87" s="22"/>
      <c r="I87" s="15" t="s">
        <v>21</v>
      </c>
      <c r="J87" s="101" t="str">
        <f aca="false">IF(J10="","",J10)</f>
        <v>25. 3. 2022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J133</f>
        <v>0</v>
      </c>
      <c r="L95" s="126"/>
    </row>
    <row r="96" s="130" customFormat="true" ht="19.95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J134</f>
        <v>0</v>
      </c>
      <c r="L96" s="131"/>
    </row>
    <row r="97" s="130" customFormat="true" ht="19.95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J136</f>
        <v>0</v>
      </c>
      <c r="L97" s="131"/>
    </row>
    <row r="98" s="130" customFormat="true" ht="19.95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J150</f>
        <v>0</v>
      </c>
      <c r="L98" s="131"/>
    </row>
    <row r="99" s="130" customFormat="true" ht="19.95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J170</f>
        <v>0</v>
      </c>
      <c r="L99" s="131"/>
    </row>
    <row r="100" s="130" customFormat="true" ht="19.95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J176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J178</f>
        <v>0</v>
      </c>
      <c r="L101" s="126"/>
    </row>
    <row r="102" s="130" customFormat="true" ht="19.95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J179</f>
        <v>0</v>
      </c>
      <c r="L102" s="131"/>
    </row>
    <row r="103" s="130" customFormat="true" ht="19.95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J182</f>
        <v>0</v>
      </c>
      <c r="L103" s="131"/>
    </row>
    <row r="104" s="130" customFormat="true" ht="19.95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J192</f>
        <v>0</v>
      </c>
      <c r="L104" s="131"/>
    </row>
    <row r="105" s="130" customFormat="true" ht="19.95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J195</f>
        <v>0</v>
      </c>
      <c r="L105" s="131"/>
    </row>
    <row r="106" s="130" customFormat="true" ht="19.95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J211</f>
        <v>0</v>
      </c>
      <c r="L106" s="131"/>
    </row>
    <row r="107" s="130" customFormat="true" ht="19.95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J216</f>
        <v>0</v>
      </c>
      <c r="L107" s="131"/>
    </row>
    <row r="108" s="130" customFormat="true" ht="19.95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J224</f>
        <v>0</v>
      </c>
      <c r="L108" s="131"/>
    </row>
    <row r="109" s="130" customFormat="true" ht="19.95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J240</f>
        <v>0</v>
      </c>
      <c r="L109" s="131"/>
    </row>
    <row r="110" s="130" customFormat="true" ht="19.95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J242</f>
        <v>0</v>
      </c>
      <c r="L110" s="131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J267</f>
        <v>0</v>
      </c>
      <c r="L111" s="126"/>
    </row>
    <row r="112" s="125" customFormat="true" ht="24.95" hidden="false" customHeight="true" outlineLevel="0" collapsed="false">
      <c r="B112" s="126"/>
      <c r="D112" s="127" t="s">
        <v>104</v>
      </c>
      <c r="E112" s="128"/>
      <c r="F112" s="128"/>
      <c r="G112" s="128"/>
      <c r="H112" s="128"/>
      <c r="I112" s="128"/>
      <c r="J112" s="129" t="n">
        <f aca="false">J275</f>
        <v>0</v>
      </c>
      <c r="L112" s="126"/>
    </row>
    <row r="113" s="130" customFormat="true" ht="19.95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J276</f>
        <v>0</v>
      </c>
      <c r="L113" s="131"/>
    </row>
    <row r="114" s="130" customFormat="true" ht="19.95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J278</f>
        <v>0</v>
      </c>
      <c r="L114" s="131"/>
    </row>
    <row r="115" s="27" customFormat="true" ht="21.8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6.95" hidden="false" customHeight="true" outlineLevel="0" collapsed="false">
      <c r="A116" s="22"/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20" s="27" customFormat="true" ht="6.95" hidden="false" customHeight="true" outlineLevel="0" collapsed="false">
      <c r="A120" s="22"/>
      <c r="B120" s="46"/>
      <c r="C120" s="47"/>
      <c r="D120" s="47"/>
      <c r="E120" s="47"/>
      <c r="F120" s="47"/>
      <c r="G120" s="47"/>
      <c r="H120" s="47"/>
      <c r="I120" s="47"/>
      <c r="J120" s="47"/>
      <c r="K120" s="47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24.95" hidden="false" customHeight="true" outlineLevel="0" collapsed="false">
      <c r="A121" s="22"/>
      <c r="B121" s="23"/>
      <c r="C121" s="7" t="s">
        <v>107</v>
      </c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6.9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2" hidden="false" customHeight="true" outlineLevel="0" collapsed="false">
      <c r="A123" s="22"/>
      <c r="B123" s="23"/>
      <c r="C123" s="15" t="s">
        <v>15</v>
      </c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6.5" hidden="false" customHeight="true" outlineLevel="0" collapsed="false">
      <c r="A124" s="22"/>
      <c r="B124" s="23"/>
      <c r="C124" s="22"/>
      <c r="D124" s="22"/>
      <c r="E124" s="100" t="str">
        <f aca="false">E7</f>
        <v>Oprava bytu č.7</v>
      </c>
      <c r="F124" s="100"/>
      <c r="G124" s="100"/>
      <c r="H124" s="100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6.95" hidden="false" customHeight="true" outlineLevel="0" collapsed="false">
      <c r="A125" s="22"/>
      <c r="B125" s="23"/>
      <c r="C125" s="22"/>
      <c r="D125" s="22"/>
      <c r="E125" s="22"/>
      <c r="F125" s="22"/>
      <c r="G125" s="22"/>
      <c r="H125" s="22"/>
      <c r="I125" s="22"/>
      <c r="J125" s="22"/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2" hidden="false" customHeight="true" outlineLevel="0" collapsed="false">
      <c r="A126" s="22"/>
      <c r="B126" s="23"/>
      <c r="C126" s="15" t="s">
        <v>19</v>
      </c>
      <c r="D126" s="22"/>
      <c r="E126" s="22"/>
      <c r="F126" s="16" t="str">
        <f aca="false">F10</f>
        <v>Vlhká 4, Brno</v>
      </c>
      <c r="G126" s="22"/>
      <c r="H126" s="22"/>
      <c r="I126" s="15" t="s">
        <v>21</v>
      </c>
      <c r="J126" s="101" t="str">
        <f aca="false">IF(J10="","",J10)</f>
        <v>25. 3. 2022</v>
      </c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23</v>
      </c>
      <c r="D128" s="22"/>
      <c r="E128" s="22"/>
      <c r="F128" s="16" t="str">
        <f aca="false">E13</f>
        <v>MmBrna,OSM,Husova 3,Brno</v>
      </c>
      <c r="G128" s="22"/>
      <c r="H128" s="22"/>
      <c r="I128" s="15" t="s">
        <v>29</v>
      </c>
      <c r="J128" s="121" t="str">
        <f aca="false">E19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5.15" hidden="false" customHeight="true" outlineLevel="0" collapsed="false">
      <c r="A129" s="22"/>
      <c r="B129" s="23"/>
      <c r="C129" s="15" t="s">
        <v>27</v>
      </c>
      <c r="D129" s="22"/>
      <c r="E129" s="22"/>
      <c r="F129" s="16" t="str">
        <f aca="false">IF(E16="","",E16)</f>
        <v>Vyplň údaj</v>
      </c>
      <c r="G129" s="22"/>
      <c r="H129" s="22"/>
      <c r="I129" s="15" t="s">
        <v>32</v>
      </c>
      <c r="J129" s="121" t="str">
        <f aca="false">E22</f>
        <v>Radka Volková</v>
      </c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0.3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141" customFormat="true" ht="29.3" hidden="false" customHeight="true" outlineLevel="0" collapsed="false">
      <c r="A131" s="135"/>
      <c r="B131" s="136"/>
      <c r="C131" s="137" t="s">
        <v>108</v>
      </c>
      <c r="D131" s="138" t="s">
        <v>59</v>
      </c>
      <c r="E131" s="138" t="s">
        <v>55</v>
      </c>
      <c r="F131" s="138" t="s">
        <v>56</v>
      </c>
      <c r="G131" s="138" t="s">
        <v>109</v>
      </c>
      <c r="H131" s="138" t="s">
        <v>110</v>
      </c>
      <c r="I131" s="138" t="s">
        <v>111</v>
      </c>
      <c r="J131" s="138" t="s">
        <v>84</v>
      </c>
      <c r="K131" s="139" t="s">
        <v>112</v>
      </c>
      <c r="L131" s="140"/>
      <c r="M131" s="68"/>
      <c r="N131" s="69" t="s">
        <v>38</v>
      </c>
      <c r="O131" s="69" t="s">
        <v>113</v>
      </c>
      <c r="P131" s="69" t="s">
        <v>114</v>
      </c>
      <c r="Q131" s="69" t="s">
        <v>115</v>
      </c>
      <c r="R131" s="69" t="s">
        <v>116</v>
      </c>
      <c r="S131" s="69" t="s">
        <v>117</v>
      </c>
      <c r="T131" s="70" t="s">
        <v>118</v>
      </c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35"/>
      <c r="AE131" s="135"/>
    </row>
    <row r="132" s="27" customFormat="true" ht="22.8" hidden="false" customHeight="true" outlineLevel="0" collapsed="false">
      <c r="A132" s="22"/>
      <c r="B132" s="23"/>
      <c r="C132" s="76" t="s">
        <v>119</v>
      </c>
      <c r="D132" s="22"/>
      <c r="E132" s="22"/>
      <c r="F132" s="22"/>
      <c r="G132" s="22"/>
      <c r="H132" s="22"/>
      <c r="I132" s="22"/>
      <c r="J132" s="142" t="n">
        <f aca="false">BK132</f>
        <v>0</v>
      </c>
      <c r="K132" s="22"/>
      <c r="L132" s="23"/>
      <c r="M132" s="71"/>
      <c r="N132" s="58"/>
      <c r="O132" s="72"/>
      <c r="P132" s="143" t="n">
        <f aca="false">P133+P178+P267+P275</f>
        <v>0</v>
      </c>
      <c r="Q132" s="72"/>
      <c r="R132" s="143" t="n">
        <f aca="false">R133+R178+R267+R275</f>
        <v>4.04094246</v>
      </c>
      <c r="S132" s="72"/>
      <c r="T132" s="144" t="n">
        <f aca="false">T133+T178+T267+T275</f>
        <v>2.32151414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T132" s="3" t="s">
        <v>73</v>
      </c>
      <c r="AU132" s="3" t="s">
        <v>86</v>
      </c>
      <c r="BK132" s="145" t="n">
        <f aca="false">BK133+BK178+BK267+BK275</f>
        <v>0</v>
      </c>
    </row>
    <row r="133" s="146" customFormat="true" ht="25.9" hidden="false" customHeight="true" outlineLevel="0" collapsed="false">
      <c r="B133" s="147"/>
      <c r="D133" s="148" t="s">
        <v>73</v>
      </c>
      <c r="E133" s="149" t="s">
        <v>120</v>
      </c>
      <c r="F133" s="149" t="s">
        <v>121</v>
      </c>
      <c r="I133" s="150"/>
      <c r="J133" s="151" t="n">
        <f aca="false">BK133</f>
        <v>0</v>
      </c>
      <c r="L133" s="147"/>
      <c r="M133" s="152"/>
      <c r="N133" s="153"/>
      <c r="O133" s="153"/>
      <c r="P133" s="154" t="n">
        <f aca="false">P134+P136+P150+P170+P176</f>
        <v>0</v>
      </c>
      <c r="Q133" s="153"/>
      <c r="R133" s="154" t="n">
        <f aca="false">R134+R136+R150+R170+R176</f>
        <v>3.156636</v>
      </c>
      <c r="S133" s="153"/>
      <c r="T133" s="155" t="n">
        <f aca="false">T134+T136+T150+T170+T176</f>
        <v>1.993506</v>
      </c>
      <c r="AR133" s="148" t="s">
        <v>79</v>
      </c>
      <c r="AT133" s="156" t="s">
        <v>73</v>
      </c>
      <c r="AU133" s="156" t="s">
        <v>74</v>
      </c>
      <c r="AY133" s="148" t="s">
        <v>122</v>
      </c>
      <c r="BK133" s="157" t="n">
        <f aca="false">BK134+BK136+BK150+BK170+BK176</f>
        <v>0</v>
      </c>
    </row>
    <row r="134" s="146" customFormat="true" ht="22.8" hidden="false" customHeight="true" outlineLevel="0" collapsed="false">
      <c r="B134" s="147"/>
      <c r="D134" s="148" t="s">
        <v>73</v>
      </c>
      <c r="E134" s="158" t="s">
        <v>79</v>
      </c>
      <c r="F134" s="158" t="s">
        <v>123</v>
      </c>
      <c r="I134" s="150"/>
      <c r="J134" s="159" t="n">
        <f aca="false">BK134</f>
        <v>0</v>
      </c>
      <c r="L134" s="147"/>
      <c r="M134" s="152"/>
      <c r="N134" s="153"/>
      <c r="O134" s="153"/>
      <c r="P134" s="154" t="n">
        <f aca="false">P135</f>
        <v>0</v>
      </c>
      <c r="Q134" s="153"/>
      <c r="R134" s="154" t="n">
        <f aca="false">R135</f>
        <v>0</v>
      </c>
      <c r="S134" s="153"/>
      <c r="T134" s="155" t="n">
        <f aca="false">T135</f>
        <v>0</v>
      </c>
      <c r="AR134" s="148" t="s">
        <v>79</v>
      </c>
      <c r="AT134" s="156" t="s">
        <v>73</v>
      </c>
      <c r="AU134" s="156" t="s">
        <v>79</v>
      </c>
      <c r="AY134" s="148" t="s">
        <v>122</v>
      </c>
      <c r="BK134" s="157" t="n">
        <f aca="false">BK135</f>
        <v>0</v>
      </c>
    </row>
    <row r="135" s="27" customFormat="true" ht="16.5" hidden="false" customHeight="true" outlineLevel="0" collapsed="false">
      <c r="A135" s="22"/>
      <c r="B135" s="160"/>
      <c r="C135" s="161" t="s">
        <v>79</v>
      </c>
      <c r="D135" s="161" t="s">
        <v>124</v>
      </c>
      <c r="E135" s="162" t="s">
        <v>125</v>
      </c>
      <c r="F135" s="163" t="s">
        <v>126</v>
      </c>
      <c r="G135" s="164" t="s">
        <v>127</v>
      </c>
      <c r="H135" s="165" t="n">
        <v>1</v>
      </c>
      <c r="I135" s="166"/>
      <c r="J135" s="167" t="n">
        <f aca="false">ROUND(I135*H135,2)</f>
        <v>0</v>
      </c>
      <c r="K135" s="163"/>
      <c r="L135" s="23"/>
      <c r="M135" s="168"/>
      <c r="N135" s="169" t="s">
        <v>40</v>
      </c>
      <c r="O135" s="60"/>
      <c r="P135" s="170" t="n">
        <f aca="false">O135*H135</f>
        <v>0</v>
      </c>
      <c r="Q135" s="170" t="n">
        <v>0</v>
      </c>
      <c r="R135" s="170" t="n">
        <f aca="false">Q135*H135</f>
        <v>0</v>
      </c>
      <c r="S135" s="170" t="n">
        <v>0</v>
      </c>
      <c r="T135" s="171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2" t="s">
        <v>128</v>
      </c>
      <c r="AT135" s="172" t="s">
        <v>124</v>
      </c>
      <c r="AU135" s="172" t="s">
        <v>129</v>
      </c>
      <c r="AY135" s="3" t="s">
        <v>122</v>
      </c>
      <c r="BE135" s="173" t="n">
        <f aca="false">IF(N135="základní",J135,0)</f>
        <v>0</v>
      </c>
      <c r="BF135" s="173" t="n">
        <f aca="false">IF(N135="snížená",J135,0)</f>
        <v>0</v>
      </c>
      <c r="BG135" s="173" t="n">
        <f aca="false">IF(N135="zákl. přenesená",J135,0)</f>
        <v>0</v>
      </c>
      <c r="BH135" s="173" t="n">
        <f aca="false">IF(N135="sníž. přenesená",J135,0)</f>
        <v>0</v>
      </c>
      <c r="BI135" s="173" t="n">
        <f aca="false">IF(N135="nulová",J135,0)</f>
        <v>0</v>
      </c>
      <c r="BJ135" s="3" t="s">
        <v>129</v>
      </c>
      <c r="BK135" s="173" t="n">
        <f aca="false">ROUND(I135*H135,2)</f>
        <v>0</v>
      </c>
      <c r="BL135" s="3" t="s">
        <v>128</v>
      </c>
      <c r="BM135" s="172" t="s">
        <v>130</v>
      </c>
    </row>
    <row r="136" s="146" customFormat="true" ht="22.8" hidden="false" customHeight="true" outlineLevel="0" collapsed="false">
      <c r="B136" s="147"/>
      <c r="D136" s="148" t="s">
        <v>73</v>
      </c>
      <c r="E136" s="158" t="s">
        <v>131</v>
      </c>
      <c r="F136" s="158" t="s">
        <v>132</v>
      </c>
      <c r="I136" s="150"/>
      <c r="J136" s="159" t="n">
        <f aca="false">BK136</f>
        <v>0</v>
      </c>
      <c r="L136" s="147"/>
      <c r="M136" s="152"/>
      <c r="N136" s="153"/>
      <c r="O136" s="153"/>
      <c r="P136" s="154" t="n">
        <f aca="false">SUM(P137:P149)</f>
        <v>0</v>
      </c>
      <c r="Q136" s="153"/>
      <c r="R136" s="154" t="n">
        <f aca="false">SUM(R137:R149)</f>
        <v>3.154624</v>
      </c>
      <c r="S136" s="153"/>
      <c r="T136" s="155" t="n">
        <f aca="false">SUM(T137:T149)</f>
        <v>0</v>
      </c>
      <c r="AR136" s="148" t="s">
        <v>79</v>
      </c>
      <c r="AT136" s="156" t="s">
        <v>73</v>
      </c>
      <c r="AU136" s="156" t="s">
        <v>79</v>
      </c>
      <c r="AY136" s="148" t="s">
        <v>122</v>
      </c>
      <c r="BK136" s="157" t="n">
        <f aca="false">SUM(BK137:BK149)</f>
        <v>0</v>
      </c>
    </row>
    <row r="137" s="27" customFormat="true" ht="24.15" hidden="false" customHeight="true" outlineLevel="0" collapsed="false">
      <c r="A137" s="22"/>
      <c r="B137" s="160"/>
      <c r="C137" s="161" t="s">
        <v>129</v>
      </c>
      <c r="D137" s="161" t="s">
        <v>124</v>
      </c>
      <c r="E137" s="162" t="s">
        <v>133</v>
      </c>
      <c r="F137" s="163" t="s">
        <v>134</v>
      </c>
      <c r="G137" s="164" t="s">
        <v>135</v>
      </c>
      <c r="H137" s="165" t="n">
        <v>50.3</v>
      </c>
      <c r="I137" s="166"/>
      <c r="J137" s="167" t="n">
        <f aca="false">ROUND(I137*H137,2)</f>
        <v>0</v>
      </c>
      <c r="K137" s="163" t="s">
        <v>136</v>
      </c>
      <c r="L137" s="23"/>
      <c r="M137" s="168"/>
      <c r="N137" s="169" t="s">
        <v>40</v>
      </c>
      <c r="O137" s="60"/>
      <c r="P137" s="170" t="n">
        <f aca="false">O137*H137</f>
        <v>0</v>
      </c>
      <c r="Q137" s="170" t="n">
        <v>0.0057</v>
      </c>
      <c r="R137" s="170" t="n">
        <f aca="false">Q137*H137</f>
        <v>0.28671</v>
      </c>
      <c r="S137" s="170" t="n">
        <v>0</v>
      </c>
      <c r="T137" s="171" t="n">
        <f aca="false">S137*H137</f>
        <v>0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R137" s="172" t="s">
        <v>128</v>
      </c>
      <c r="AT137" s="172" t="s">
        <v>124</v>
      </c>
      <c r="AU137" s="172" t="s">
        <v>129</v>
      </c>
      <c r="AY137" s="3" t="s">
        <v>122</v>
      </c>
      <c r="BE137" s="173" t="n">
        <f aca="false">IF(N137="základní",J137,0)</f>
        <v>0</v>
      </c>
      <c r="BF137" s="173" t="n">
        <f aca="false">IF(N137="snížená",J137,0)</f>
        <v>0</v>
      </c>
      <c r="BG137" s="173" t="n">
        <f aca="false">IF(N137="zákl. přenesená",J137,0)</f>
        <v>0</v>
      </c>
      <c r="BH137" s="173" t="n">
        <f aca="false">IF(N137="sníž. přenesená",J137,0)</f>
        <v>0</v>
      </c>
      <c r="BI137" s="173" t="n">
        <f aca="false">IF(N137="nulová",J137,0)</f>
        <v>0</v>
      </c>
      <c r="BJ137" s="3" t="s">
        <v>129</v>
      </c>
      <c r="BK137" s="173" t="n">
        <f aca="false">ROUND(I137*H137,2)</f>
        <v>0</v>
      </c>
      <c r="BL137" s="3" t="s">
        <v>128</v>
      </c>
      <c r="BM137" s="172" t="s">
        <v>137</v>
      </c>
    </row>
    <row r="138" s="174" customFormat="true" ht="12.8" hidden="false" customHeight="false" outlineLevel="0" collapsed="false">
      <c r="B138" s="175"/>
      <c r="D138" s="176" t="s">
        <v>138</v>
      </c>
      <c r="E138" s="177"/>
      <c r="F138" s="178" t="s">
        <v>139</v>
      </c>
      <c r="H138" s="179" t="n">
        <v>50.3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138</v>
      </c>
      <c r="AU138" s="177" t="s">
        <v>129</v>
      </c>
      <c r="AV138" s="174" t="s">
        <v>129</v>
      </c>
      <c r="AW138" s="174" t="s">
        <v>31</v>
      </c>
      <c r="AX138" s="174" t="s">
        <v>79</v>
      </c>
      <c r="AY138" s="177" t="s">
        <v>122</v>
      </c>
    </row>
    <row r="139" s="27" customFormat="true" ht="24.15" hidden="false" customHeight="true" outlineLevel="0" collapsed="false">
      <c r="A139" s="22"/>
      <c r="B139" s="160"/>
      <c r="C139" s="161" t="s">
        <v>140</v>
      </c>
      <c r="D139" s="161" t="s">
        <v>124</v>
      </c>
      <c r="E139" s="162" t="s">
        <v>141</v>
      </c>
      <c r="F139" s="163" t="s">
        <v>142</v>
      </c>
      <c r="G139" s="164" t="s">
        <v>135</v>
      </c>
      <c r="H139" s="165" t="n">
        <v>142.662</v>
      </c>
      <c r="I139" s="166"/>
      <c r="J139" s="167" t="n">
        <f aca="false">ROUND(I139*H139,2)</f>
        <v>0</v>
      </c>
      <c r="K139" s="163" t="s">
        <v>136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0.017</v>
      </c>
      <c r="R139" s="170" t="n">
        <f aca="false">Q139*H139</f>
        <v>2.425254</v>
      </c>
      <c r="S139" s="170" t="n">
        <v>0</v>
      </c>
      <c r="T139" s="171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128</v>
      </c>
      <c r="AT139" s="172" t="s">
        <v>124</v>
      </c>
      <c r="AU139" s="172" t="s">
        <v>129</v>
      </c>
      <c r="AY139" s="3" t="s">
        <v>122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129</v>
      </c>
      <c r="BK139" s="173" t="n">
        <f aca="false">ROUND(I139*H139,2)</f>
        <v>0</v>
      </c>
      <c r="BL139" s="3" t="s">
        <v>128</v>
      </c>
      <c r="BM139" s="172" t="s">
        <v>143</v>
      </c>
    </row>
    <row r="140" s="174" customFormat="true" ht="12.8" hidden="false" customHeight="false" outlineLevel="0" collapsed="false">
      <c r="B140" s="175"/>
      <c r="D140" s="176" t="s">
        <v>138</v>
      </c>
      <c r="E140" s="177"/>
      <c r="F140" s="178" t="s">
        <v>144</v>
      </c>
      <c r="H140" s="179" t="n">
        <v>22.432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138</v>
      </c>
      <c r="AU140" s="177" t="s">
        <v>129</v>
      </c>
      <c r="AV140" s="174" t="s">
        <v>129</v>
      </c>
      <c r="AW140" s="174" t="s">
        <v>31</v>
      </c>
      <c r="AX140" s="174" t="s">
        <v>74</v>
      </c>
      <c r="AY140" s="177" t="s">
        <v>122</v>
      </c>
    </row>
    <row r="141" s="174" customFormat="true" ht="12.8" hidden="false" customHeight="false" outlineLevel="0" collapsed="false">
      <c r="B141" s="175"/>
      <c r="D141" s="176" t="s">
        <v>138</v>
      </c>
      <c r="E141" s="177"/>
      <c r="F141" s="178" t="s">
        <v>145</v>
      </c>
      <c r="H141" s="179" t="n">
        <v>7.6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138</v>
      </c>
      <c r="AU141" s="177" t="s">
        <v>129</v>
      </c>
      <c r="AV141" s="174" t="s">
        <v>129</v>
      </c>
      <c r="AW141" s="174" t="s">
        <v>31</v>
      </c>
      <c r="AX141" s="174" t="s">
        <v>74</v>
      </c>
      <c r="AY141" s="177" t="s">
        <v>122</v>
      </c>
    </row>
    <row r="142" s="174" customFormat="true" ht="19.4" hidden="false" customHeight="false" outlineLevel="0" collapsed="false">
      <c r="B142" s="175"/>
      <c r="D142" s="176" t="s">
        <v>138</v>
      </c>
      <c r="E142" s="177"/>
      <c r="F142" s="178" t="s">
        <v>146</v>
      </c>
      <c r="H142" s="179" t="n">
        <v>62.674</v>
      </c>
      <c r="I142" s="180"/>
      <c r="L142" s="175"/>
      <c r="M142" s="181"/>
      <c r="N142" s="182"/>
      <c r="O142" s="182"/>
      <c r="P142" s="182"/>
      <c r="Q142" s="182"/>
      <c r="R142" s="182"/>
      <c r="S142" s="182"/>
      <c r="T142" s="183"/>
      <c r="AT142" s="177" t="s">
        <v>138</v>
      </c>
      <c r="AU142" s="177" t="s">
        <v>129</v>
      </c>
      <c r="AV142" s="174" t="s">
        <v>129</v>
      </c>
      <c r="AW142" s="174" t="s">
        <v>31</v>
      </c>
      <c r="AX142" s="174" t="s">
        <v>74</v>
      </c>
      <c r="AY142" s="177" t="s">
        <v>122</v>
      </c>
    </row>
    <row r="143" s="174" customFormat="true" ht="12.8" hidden="false" customHeight="false" outlineLevel="0" collapsed="false">
      <c r="B143" s="175"/>
      <c r="D143" s="176" t="s">
        <v>138</v>
      </c>
      <c r="E143" s="177"/>
      <c r="F143" s="178" t="s">
        <v>147</v>
      </c>
      <c r="H143" s="179" t="n">
        <v>49.956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138</v>
      </c>
      <c r="AU143" s="177" t="s">
        <v>129</v>
      </c>
      <c r="AV143" s="174" t="s">
        <v>129</v>
      </c>
      <c r="AW143" s="174" t="s">
        <v>31</v>
      </c>
      <c r="AX143" s="174" t="s">
        <v>74</v>
      </c>
      <c r="AY143" s="177" t="s">
        <v>122</v>
      </c>
    </row>
    <row r="144" s="184" customFormat="true" ht="12.8" hidden="false" customHeight="false" outlineLevel="0" collapsed="false">
      <c r="B144" s="185"/>
      <c r="D144" s="176" t="s">
        <v>138</v>
      </c>
      <c r="E144" s="186"/>
      <c r="F144" s="187" t="s">
        <v>148</v>
      </c>
      <c r="H144" s="188" t="n">
        <v>142.662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138</v>
      </c>
      <c r="AU144" s="186" t="s">
        <v>129</v>
      </c>
      <c r="AV144" s="184" t="s">
        <v>128</v>
      </c>
      <c r="AW144" s="184" t="s">
        <v>31</v>
      </c>
      <c r="AX144" s="184" t="s">
        <v>79</v>
      </c>
      <c r="AY144" s="186" t="s">
        <v>122</v>
      </c>
    </row>
    <row r="145" s="27" customFormat="true" ht="24.15" hidden="false" customHeight="true" outlineLevel="0" collapsed="false">
      <c r="A145" s="22"/>
      <c r="B145" s="160"/>
      <c r="C145" s="161" t="s">
        <v>128</v>
      </c>
      <c r="D145" s="161" t="s">
        <v>124</v>
      </c>
      <c r="E145" s="162" t="s">
        <v>149</v>
      </c>
      <c r="F145" s="163" t="s">
        <v>150</v>
      </c>
      <c r="G145" s="164" t="s">
        <v>135</v>
      </c>
      <c r="H145" s="165" t="n">
        <v>10.23</v>
      </c>
      <c r="I145" s="166"/>
      <c r="J145" s="167" t="n">
        <f aca="false">ROUND(I145*H145,2)</f>
        <v>0</v>
      </c>
      <c r="K145" s="163" t="s">
        <v>136</v>
      </c>
      <c r="L145" s="23"/>
      <c r="M145" s="168"/>
      <c r="N145" s="169" t="s">
        <v>40</v>
      </c>
      <c r="O145" s="60"/>
      <c r="P145" s="170" t="n">
        <f aca="false">O145*H145</f>
        <v>0</v>
      </c>
      <c r="Q145" s="170" t="n">
        <v>0</v>
      </c>
      <c r="R145" s="170" t="n">
        <f aca="false">Q145*H145</f>
        <v>0</v>
      </c>
      <c r="S145" s="170" t="n">
        <v>0</v>
      </c>
      <c r="T145" s="171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2" t="s">
        <v>128</v>
      </c>
      <c r="AT145" s="172" t="s">
        <v>124</v>
      </c>
      <c r="AU145" s="172" t="s">
        <v>129</v>
      </c>
      <c r="AY145" s="3" t="s">
        <v>122</v>
      </c>
      <c r="BE145" s="173" t="n">
        <f aca="false">IF(N145="základní",J145,0)</f>
        <v>0</v>
      </c>
      <c r="BF145" s="173" t="n">
        <f aca="false">IF(N145="snížená",J145,0)</f>
        <v>0</v>
      </c>
      <c r="BG145" s="173" t="n">
        <f aca="false">IF(N145="zákl. přenesená",J145,0)</f>
        <v>0</v>
      </c>
      <c r="BH145" s="173" t="n">
        <f aca="false">IF(N145="sníž. přenesená",J145,0)</f>
        <v>0</v>
      </c>
      <c r="BI145" s="173" t="n">
        <f aca="false">IF(N145="nulová",J145,0)</f>
        <v>0</v>
      </c>
      <c r="BJ145" s="3" t="s">
        <v>129</v>
      </c>
      <c r="BK145" s="173" t="n">
        <f aca="false">ROUND(I145*H145,2)</f>
        <v>0</v>
      </c>
      <c r="BL145" s="3" t="s">
        <v>128</v>
      </c>
      <c r="BM145" s="172" t="s">
        <v>151</v>
      </c>
    </row>
    <row r="146" s="174" customFormat="true" ht="12.8" hidden="false" customHeight="false" outlineLevel="0" collapsed="false">
      <c r="B146" s="175"/>
      <c r="D146" s="176" t="s">
        <v>138</v>
      </c>
      <c r="E146" s="177"/>
      <c r="F146" s="178" t="s">
        <v>152</v>
      </c>
      <c r="H146" s="179" t="n">
        <v>10.23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138</v>
      </c>
      <c r="AU146" s="177" t="s">
        <v>129</v>
      </c>
      <c r="AV146" s="174" t="s">
        <v>129</v>
      </c>
      <c r="AW146" s="174" t="s">
        <v>31</v>
      </c>
      <c r="AX146" s="174" t="s">
        <v>79</v>
      </c>
      <c r="AY146" s="177" t="s">
        <v>122</v>
      </c>
    </row>
    <row r="147" s="27" customFormat="true" ht="24.15" hidden="false" customHeight="true" outlineLevel="0" collapsed="false">
      <c r="A147" s="22"/>
      <c r="B147" s="160"/>
      <c r="C147" s="161" t="s">
        <v>153</v>
      </c>
      <c r="D147" s="161" t="s">
        <v>124</v>
      </c>
      <c r="E147" s="162" t="s">
        <v>154</v>
      </c>
      <c r="F147" s="163" t="s">
        <v>155</v>
      </c>
      <c r="G147" s="164" t="s">
        <v>156</v>
      </c>
      <c r="H147" s="165" t="n">
        <v>1</v>
      </c>
      <c r="I147" s="166"/>
      <c r="J147" s="167" t="n">
        <f aca="false">ROUND(I147*H147,2)</f>
        <v>0</v>
      </c>
      <c r="K147" s="163" t="s">
        <v>136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0.4417</v>
      </c>
      <c r="R147" s="170" t="n">
        <f aca="false">Q147*H147</f>
        <v>0.4417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128</v>
      </c>
      <c r="AT147" s="172" t="s">
        <v>124</v>
      </c>
      <c r="AU147" s="172" t="s">
        <v>129</v>
      </c>
      <c r="AY147" s="3" t="s">
        <v>122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129</v>
      </c>
      <c r="BK147" s="173" t="n">
        <f aca="false">ROUND(I147*H147,2)</f>
        <v>0</v>
      </c>
      <c r="BL147" s="3" t="s">
        <v>128</v>
      </c>
      <c r="BM147" s="172" t="s">
        <v>157</v>
      </c>
    </row>
    <row r="148" s="27" customFormat="true" ht="16.5" hidden="false" customHeight="true" outlineLevel="0" collapsed="false">
      <c r="A148" s="22"/>
      <c r="B148" s="160"/>
      <c r="C148" s="161" t="s">
        <v>131</v>
      </c>
      <c r="D148" s="161" t="s">
        <v>124</v>
      </c>
      <c r="E148" s="162" t="s">
        <v>158</v>
      </c>
      <c r="F148" s="163" t="s">
        <v>159</v>
      </c>
      <c r="G148" s="164" t="s">
        <v>127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0.00048</v>
      </c>
      <c r="R148" s="170" t="n">
        <f aca="false">Q148*H148</f>
        <v>0.00048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128</v>
      </c>
      <c r="AT148" s="172" t="s">
        <v>124</v>
      </c>
      <c r="AU148" s="172" t="s">
        <v>129</v>
      </c>
      <c r="AY148" s="3" t="s">
        <v>122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129</v>
      </c>
      <c r="BK148" s="173" t="n">
        <f aca="false">ROUND(I148*H148,2)</f>
        <v>0</v>
      </c>
      <c r="BL148" s="3" t="s">
        <v>128</v>
      </c>
      <c r="BM148" s="172" t="s">
        <v>160</v>
      </c>
    </row>
    <row r="149" s="27" customFormat="true" ht="16.5" hidden="false" customHeight="true" outlineLevel="0" collapsed="false">
      <c r="A149" s="22"/>
      <c r="B149" s="160"/>
      <c r="C149" s="161" t="s">
        <v>161</v>
      </c>
      <c r="D149" s="161" t="s">
        <v>124</v>
      </c>
      <c r="E149" s="162" t="s">
        <v>162</v>
      </c>
      <c r="F149" s="163" t="s">
        <v>163</v>
      </c>
      <c r="G149" s="164" t="s">
        <v>127</v>
      </c>
      <c r="H149" s="165" t="n">
        <v>1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0.00048</v>
      </c>
      <c r="R149" s="170" t="n">
        <f aca="false">Q149*H149</f>
        <v>0.00048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128</v>
      </c>
      <c r="AT149" s="172" t="s">
        <v>124</v>
      </c>
      <c r="AU149" s="172" t="s">
        <v>129</v>
      </c>
      <c r="AY149" s="3" t="s">
        <v>122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129</v>
      </c>
      <c r="BK149" s="173" t="n">
        <f aca="false">ROUND(I149*H149,2)</f>
        <v>0</v>
      </c>
      <c r="BL149" s="3" t="s">
        <v>128</v>
      </c>
      <c r="BM149" s="172" t="s">
        <v>164</v>
      </c>
    </row>
    <row r="150" s="146" customFormat="true" ht="22.8" hidden="false" customHeight="true" outlineLevel="0" collapsed="false">
      <c r="B150" s="147"/>
      <c r="D150" s="148" t="s">
        <v>73</v>
      </c>
      <c r="E150" s="158" t="s">
        <v>165</v>
      </c>
      <c r="F150" s="158" t="s">
        <v>166</v>
      </c>
      <c r="I150" s="150"/>
      <c r="J150" s="159" t="n">
        <f aca="false">BK150</f>
        <v>0</v>
      </c>
      <c r="L150" s="147"/>
      <c r="M150" s="152"/>
      <c r="N150" s="153"/>
      <c r="O150" s="153"/>
      <c r="P150" s="154" t="n">
        <f aca="false">SUM(P151:P169)</f>
        <v>0</v>
      </c>
      <c r="Q150" s="153"/>
      <c r="R150" s="154" t="n">
        <f aca="false">SUM(R151:R169)</f>
        <v>0.002012</v>
      </c>
      <c r="S150" s="153"/>
      <c r="T150" s="155" t="n">
        <f aca="false">SUM(T151:T169)</f>
        <v>1.993506</v>
      </c>
      <c r="AR150" s="148" t="s">
        <v>79</v>
      </c>
      <c r="AT150" s="156" t="s">
        <v>73</v>
      </c>
      <c r="AU150" s="156" t="s">
        <v>79</v>
      </c>
      <c r="AY150" s="148" t="s">
        <v>122</v>
      </c>
      <c r="BK150" s="157" t="n">
        <f aca="false">SUM(BK151:BK169)</f>
        <v>0</v>
      </c>
    </row>
    <row r="151" s="27" customFormat="true" ht="24.15" hidden="false" customHeight="true" outlineLevel="0" collapsed="false">
      <c r="A151" s="22"/>
      <c r="B151" s="160"/>
      <c r="C151" s="161" t="s">
        <v>167</v>
      </c>
      <c r="D151" s="161" t="s">
        <v>124</v>
      </c>
      <c r="E151" s="162" t="s">
        <v>168</v>
      </c>
      <c r="F151" s="163" t="s">
        <v>169</v>
      </c>
      <c r="G151" s="164" t="s">
        <v>135</v>
      </c>
      <c r="H151" s="165" t="n">
        <v>50.3</v>
      </c>
      <c r="I151" s="166"/>
      <c r="J151" s="167" t="n">
        <f aca="false">ROUND(I151*H151,2)</f>
        <v>0</v>
      </c>
      <c r="K151" s="163" t="s">
        <v>136</v>
      </c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4E-005</v>
      </c>
      <c r="R151" s="170" t="n">
        <f aca="false">Q151*H151</f>
        <v>0.002012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128</v>
      </c>
      <c r="AT151" s="172" t="s">
        <v>124</v>
      </c>
      <c r="AU151" s="172" t="s">
        <v>129</v>
      </c>
      <c r="AY151" s="3" t="s">
        <v>122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129</v>
      </c>
      <c r="BK151" s="173" t="n">
        <f aca="false">ROUND(I151*H151,2)</f>
        <v>0</v>
      </c>
      <c r="BL151" s="3" t="s">
        <v>128</v>
      </c>
      <c r="BM151" s="172" t="s">
        <v>170</v>
      </c>
    </row>
    <row r="152" s="27" customFormat="true" ht="33" hidden="false" customHeight="true" outlineLevel="0" collapsed="false">
      <c r="A152" s="22"/>
      <c r="B152" s="160"/>
      <c r="C152" s="161" t="s">
        <v>165</v>
      </c>
      <c r="D152" s="161" t="s">
        <v>124</v>
      </c>
      <c r="E152" s="162" t="s">
        <v>171</v>
      </c>
      <c r="F152" s="163" t="s">
        <v>172</v>
      </c>
      <c r="G152" s="164" t="s">
        <v>127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40</v>
      </c>
      <c r="O152" s="60"/>
      <c r="P152" s="170" t="n">
        <f aca="false">O152*H152</f>
        <v>0</v>
      </c>
      <c r="Q152" s="170" t="n">
        <v>0</v>
      </c>
      <c r="R152" s="170" t="n">
        <f aca="false">Q152*H152</f>
        <v>0</v>
      </c>
      <c r="S152" s="170" t="n">
        <v>0.61501</v>
      </c>
      <c r="T152" s="171" t="n">
        <f aca="false">S152*H152</f>
        <v>0.61501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128</v>
      </c>
      <c r="AT152" s="172" t="s">
        <v>124</v>
      </c>
      <c r="AU152" s="172" t="s">
        <v>129</v>
      </c>
      <c r="AY152" s="3" t="s">
        <v>122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129</v>
      </c>
      <c r="BK152" s="173" t="n">
        <f aca="false">ROUND(I152*H152,2)</f>
        <v>0</v>
      </c>
      <c r="BL152" s="3" t="s">
        <v>128</v>
      </c>
      <c r="BM152" s="172" t="s">
        <v>173</v>
      </c>
    </row>
    <row r="153" s="27" customFormat="true" ht="21.75" hidden="false" customHeight="true" outlineLevel="0" collapsed="false">
      <c r="A153" s="22"/>
      <c r="B153" s="160"/>
      <c r="C153" s="161" t="s">
        <v>174</v>
      </c>
      <c r="D153" s="161" t="s">
        <v>124</v>
      </c>
      <c r="E153" s="162" t="s">
        <v>175</v>
      </c>
      <c r="F153" s="163" t="s">
        <v>176</v>
      </c>
      <c r="G153" s="164" t="s">
        <v>127</v>
      </c>
      <c r="H153" s="165" t="n">
        <v>1</v>
      </c>
      <c r="I153" s="166"/>
      <c r="J153" s="167" t="n">
        <f aca="false">ROUND(I153*H153,2)</f>
        <v>0</v>
      </c>
      <c r="K153" s="163"/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128</v>
      </c>
      <c r="AT153" s="172" t="s">
        <v>124</v>
      </c>
      <c r="AU153" s="172" t="s">
        <v>129</v>
      </c>
      <c r="AY153" s="3" t="s">
        <v>122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129</v>
      </c>
      <c r="BK153" s="173" t="n">
        <f aca="false">ROUND(I153*H153,2)</f>
        <v>0</v>
      </c>
      <c r="BL153" s="3" t="s">
        <v>128</v>
      </c>
      <c r="BM153" s="172" t="s">
        <v>177</v>
      </c>
    </row>
    <row r="154" s="27" customFormat="true" ht="16.5" hidden="false" customHeight="true" outlineLevel="0" collapsed="false">
      <c r="A154" s="22"/>
      <c r="B154" s="160"/>
      <c r="C154" s="161" t="s">
        <v>178</v>
      </c>
      <c r="D154" s="161" t="s">
        <v>124</v>
      </c>
      <c r="E154" s="162" t="s">
        <v>179</v>
      </c>
      <c r="F154" s="163" t="s">
        <v>180</v>
      </c>
      <c r="G154" s="164" t="s">
        <v>156</v>
      </c>
      <c r="H154" s="165" t="n">
        <v>1</v>
      </c>
      <c r="I154" s="166"/>
      <c r="J154" s="167" t="n">
        <f aca="false">ROUND(I154*H154,2)</f>
        <v>0</v>
      </c>
      <c r="K154" s="163"/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0.036</v>
      </c>
      <c r="T154" s="171" t="n">
        <f aca="false">S154*H154</f>
        <v>0.036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128</v>
      </c>
      <c r="AT154" s="172" t="s">
        <v>124</v>
      </c>
      <c r="AU154" s="172" t="s">
        <v>129</v>
      </c>
      <c r="AY154" s="3" t="s">
        <v>122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129</v>
      </c>
      <c r="BK154" s="173" t="n">
        <f aca="false">ROUND(I154*H154,2)</f>
        <v>0</v>
      </c>
      <c r="BL154" s="3" t="s">
        <v>128</v>
      </c>
      <c r="BM154" s="172" t="s">
        <v>181</v>
      </c>
    </row>
    <row r="155" s="174" customFormat="true" ht="12.8" hidden="false" customHeight="false" outlineLevel="0" collapsed="false">
      <c r="B155" s="175"/>
      <c r="D155" s="176" t="s">
        <v>138</v>
      </c>
      <c r="E155" s="177"/>
      <c r="F155" s="178" t="s">
        <v>79</v>
      </c>
      <c r="H155" s="179" t="n">
        <v>1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138</v>
      </c>
      <c r="AU155" s="177" t="s">
        <v>129</v>
      </c>
      <c r="AV155" s="174" t="s">
        <v>129</v>
      </c>
      <c r="AW155" s="174" t="s">
        <v>31</v>
      </c>
      <c r="AX155" s="174" t="s">
        <v>79</v>
      </c>
      <c r="AY155" s="177" t="s">
        <v>122</v>
      </c>
    </row>
    <row r="156" s="27" customFormat="true" ht="16.5" hidden="false" customHeight="true" outlineLevel="0" collapsed="false">
      <c r="A156" s="22"/>
      <c r="B156" s="160"/>
      <c r="C156" s="161" t="s">
        <v>182</v>
      </c>
      <c r="D156" s="161" t="s">
        <v>124</v>
      </c>
      <c r="E156" s="162" t="s">
        <v>183</v>
      </c>
      <c r="F156" s="163" t="s">
        <v>184</v>
      </c>
      <c r="G156" s="164" t="s">
        <v>156</v>
      </c>
      <c r="H156" s="165" t="n">
        <v>1</v>
      </c>
      <c r="I156" s="166"/>
      <c r="J156" s="167" t="n">
        <f aca="false">ROUND(I156*H156,2)</f>
        <v>0</v>
      </c>
      <c r="K156" s="163"/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128</v>
      </c>
      <c r="AT156" s="172" t="s">
        <v>124</v>
      </c>
      <c r="AU156" s="172" t="s">
        <v>129</v>
      </c>
      <c r="AY156" s="3" t="s">
        <v>122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129</v>
      </c>
      <c r="BK156" s="173" t="n">
        <f aca="false">ROUND(I156*H156,2)</f>
        <v>0</v>
      </c>
      <c r="BL156" s="3" t="s">
        <v>128</v>
      </c>
      <c r="BM156" s="172" t="s">
        <v>185</v>
      </c>
    </row>
    <row r="157" s="174" customFormat="true" ht="12.8" hidden="false" customHeight="false" outlineLevel="0" collapsed="false">
      <c r="B157" s="175"/>
      <c r="D157" s="176" t="s">
        <v>138</v>
      </c>
      <c r="E157" s="177"/>
      <c r="F157" s="178" t="s">
        <v>79</v>
      </c>
      <c r="H157" s="179" t="n">
        <v>1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138</v>
      </c>
      <c r="AU157" s="177" t="s">
        <v>129</v>
      </c>
      <c r="AV157" s="174" t="s">
        <v>129</v>
      </c>
      <c r="AW157" s="174" t="s">
        <v>31</v>
      </c>
      <c r="AX157" s="174" t="s">
        <v>79</v>
      </c>
      <c r="AY157" s="177" t="s">
        <v>122</v>
      </c>
    </row>
    <row r="158" s="27" customFormat="true" ht="16.5" hidden="false" customHeight="true" outlineLevel="0" collapsed="false">
      <c r="A158" s="22"/>
      <c r="B158" s="160"/>
      <c r="C158" s="161" t="s">
        <v>186</v>
      </c>
      <c r="D158" s="161" t="s">
        <v>124</v>
      </c>
      <c r="E158" s="162" t="s">
        <v>187</v>
      </c>
      <c r="F158" s="163" t="s">
        <v>188</v>
      </c>
      <c r="G158" s="164" t="s">
        <v>156</v>
      </c>
      <c r="H158" s="165" t="n">
        <v>1</v>
      </c>
      <c r="I158" s="166"/>
      <c r="J158" s="167" t="n">
        <f aca="false">ROUND(I158*H158,2)</f>
        <v>0</v>
      </c>
      <c r="K158" s="163"/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128</v>
      </c>
      <c r="AT158" s="172" t="s">
        <v>124</v>
      </c>
      <c r="AU158" s="172" t="s">
        <v>129</v>
      </c>
      <c r="AY158" s="3" t="s">
        <v>122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129</v>
      </c>
      <c r="BK158" s="173" t="n">
        <f aca="false">ROUND(I158*H158,2)</f>
        <v>0</v>
      </c>
      <c r="BL158" s="3" t="s">
        <v>128</v>
      </c>
      <c r="BM158" s="172" t="s">
        <v>189</v>
      </c>
    </row>
    <row r="159" s="174" customFormat="true" ht="12.8" hidden="false" customHeight="false" outlineLevel="0" collapsed="false">
      <c r="B159" s="175"/>
      <c r="D159" s="176" t="s">
        <v>138</v>
      </c>
      <c r="E159" s="177"/>
      <c r="F159" s="178" t="s">
        <v>79</v>
      </c>
      <c r="H159" s="179" t="n">
        <v>1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138</v>
      </c>
      <c r="AU159" s="177" t="s">
        <v>129</v>
      </c>
      <c r="AV159" s="174" t="s">
        <v>129</v>
      </c>
      <c r="AW159" s="174" t="s">
        <v>31</v>
      </c>
      <c r="AX159" s="174" t="s">
        <v>79</v>
      </c>
      <c r="AY159" s="177" t="s">
        <v>122</v>
      </c>
    </row>
    <row r="160" s="27" customFormat="true" ht="16.5" hidden="false" customHeight="true" outlineLevel="0" collapsed="false">
      <c r="A160" s="22"/>
      <c r="B160" s="160"/>
      <c r="C160" s="161" t="s">
        <v>190</v>
      </c>
      <c r="D160" s="161" t="s">
        <v>124</v>
      </c>
      <c r="E160" s="162" t="s">
        <v>191</v>
      </c>
      <c r="F160" s="163" t="s">
        <v>192</v>
      </c>
      <c r="G160" s="164" t="s">
        <v>156</v>
      </c>
      <c r="H160" s="165" t="n">
        <v>1</v>
      </c>
      <c r="I160" s="166"/>
      <c r="J160" s="167" t="n">
        <f aca="false">ROUND(I160*H160,2)</f>
        <v>0</v>
      </c>
      <c r="K160" s="163"/>
      <c r="L160" s="23"/>
      <c r="M160" s="168"/>
      <c r="N160" s="169" t="s">
        <v>40</v>
      </c>
      <c r="O160" s="60"/>
      <c r="P160" s="170" t="n">
        <f aca="false">O160*H160</f>
        <v>0</v>
      </c>
      <c r="Q160" s="170" t="n">
        <v>0</v>
      </c>
      <c r="R160" s="170" t="n">
        <f aca="false">Q160*H160</f>
        <v>0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128</v>
      </c>
      <c r="AT160" s="172" t="s">
        <v>124</v>
      </c>
      <c r="AU160" s="172" t="s">
        <v>129</v>
      </c>
      <c r="AY160" s="3" t="s">
        <v>122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129</v>
      </c>
      <c r="BK160" s="173" t="n">
        <f aca="false">ROUND(I160*H160,2)</f>
        <v>0</v>
      </c>
      <c r="BL160" s="3" t="s">
        <v>128</v>
      </c>
      <c r="BM160" s="172" t="s">
        <v>193</v>
      </c>
    </row>
    <row r="161" s="174" customFormat="true" ht="12.8" hidden="false" customHeight="false" outlineLevel="0" collapsed="false">
      <c r="B161" s="175"/>
      <c r="D161" s="176" t="s">
        <v>138</v>
      </c>
      <c r="E161" s="177"/>
      <c r="F161" s="178" t="s">
        <v>79</v>
      </c>
      <c r="H161" s="179" t="n">
        <v>1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138</v>
      </c>
      <c r="AU161" s="177" t="s">
        <v>129</v>
      </c>
      <c r="AV161" s="174" t="s">
        <v>129</v>
      </c>
      <c r="AW161" s="174" t="s">
        <v>31</v>
      </c>
      <c r="AX161" s="174" t="s">
        <v>79</v>
      </c>
      <c r="AY161" s="177" t="s">
        <v>122</v>
      </c>
    </row>
    <row r="162" s="27" customFormat="true" ht="37.8" hidden="false" customHeight="true" outlineLevel="0" collapsed="false">
      <c r="A162" s="22"/>
      <c r="B162" s="160"/>
      <c r="C162" s="161" t="s">
        <v>7</v>
      </c>
      <c r="D162" s="161" t="s">
        <v>124</v>
      </c>
      <c r="E162" s="162" t="s">
        <v>194</v>
      </c>
      <c r="F162" s="163" t="s">
        <v>195</v>
      </c>
      <c r="G162" s="164" t="s">
        <v>135</v>
      </c>
      <c r="H162" s="165" t="n">
        <v>50.3</v>
      </c>
      <c r="I162" s="166"/>
      <c r="J162" s="167" t="n">
        <f aca="false">ROUND(I162*H162,2)</f>
        <v>0</v>
      </c>
      <c r="K162" s="163" t="s">
        <v>136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</v>
      </c>
      <c r="R162" s="170" t="n">
        <f aca="false">Q162*H162</f>
        <v>0</v>
      </c>
      <c r="S162" s="170" t="n">
        <v>0.004</v>
      </c>
      <c r="T162" s="171" t="n">
        <f aca="false">S162*H162</f>
        <v>0.2012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128</v>
      </c>
      <c r="AT162" s="172" t="s">
        <v>124</v>
      </c>
      <c r="AU162" s="172" t="s">
        <v>129</v>
      </c>
      <c r="AY162" s="3" t="s">
        <v>122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129</v>
      </c>
      <c r="BK162" s="173" t="n">
        <f aca="false">ROUND(I162*H162,2)</f>
        <v>0</v>
      </c>
      <c r="BL162" s="3" t="s">
        <v>128</v>
      </c>
      <c r="BM162" s="172" t="s">
        <v>196</v>
      </c>
    </row>
    <row r="163" s="174" customFormat="true" ht="12.8" hidden="false" customHeight="false" outlineLevel="0" collapsed="false">
      <c r="B163" s="175"/>
      <c r="D163" s="176" t="s">
        <v>138</v>
      </c>
      <c r="E163" s="177"/>
      <c r="F163" s="178" t="s">
        <v>139</v>
      </c>
      <c r="H163" s="179" t="n">
        <v>50.3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138</v>
      </c>
      <c r="AU163" s="177" t="s">
        <v>129</v>
      </c>
      <c r="AV163" s="174" t="s">
        <v>129</v>
      </c>
      <c r="AW163" s="174" t="s">
        <v>31</v>
      </c>
      <c r="AX163" s="174" t="s">
        <v>79</v>
      </c>
      <c r="AY163" s="177" t="s">
        <v>122</v>
      </c>
    </row>
    <row r="164" s="27" customFormat="true" ht="37.8" hidden="false" customHeight="true" outlineLevel="0" collapsed="false">
      <c r="A164" s="22"/>
      <c r="B164" s="160"/>
      <c r="C164" s="161" t="s">
        <v>197</v>
      </c>
      <c r="D164" s="161" t="s">
        <v>124</v>
      </c>
      <c r="E164" s="162" t="s">
        <v>198</v>
      </c>
      <c r="F164" s="163" t="s">
        <v>199</v>
      </c>
      <c r="G164" s="164" t="s">
        <v>135</v>
      </c>
      <c r="H164" s="165" t="n">
        <v>142.662</v>
      </c>
      <c r="I164" s="166"/>
      <c r="J164" s="167" t="n">
        <f aca="false">ROUND(I164*H164,2)</f>
        <v>0</v>
      </c>
      <c r="K164" s="163" t="s">
        <v>136</v>
      </c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0.008</v>
      </c>
      <c r="T164" s="171" t="n">
        <f aca="false">S164*H164</f>
        <v>1.141296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128</v>
      </c>
      <c r="AT164" s="172" t="s">
        <v>124</v>
      </c>
      <c r="AU164" s="172" t="s">
        <v>129</v>
      </c>
      <c r="AY164" s="3" t="s">
        <v>122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129</v>
      </c>
      <c r="BK164" s="173" t="n">
        <f aca="false">ROUND(I164*H164,2)</f>
        <v>0</v>
      </c>
      <c r="BL164" s="3" t="s">
        <v>128</v>
      </c>
      <c r="BM164" s="172" t="s">
        <v>200</v>
      </c>
    </row>
    <row r="165" s="174" customFormat="true" ht="12.8" hidden="false" customHeight="false" outlineLevel="0" collapsed="false">
      <c r="B165" s="175"/>
      <c r="D165" s="176" t="s">
        <v>138</v>
      </c>
      <c r="E165" s="177"/>
      <c r="F165" s="178" t="s">
        <v>144</v>
      </c>
      <c r="H165" s="179" t="n">
        <v>22.432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138</v>
      </c>
      <c r="AU165" s="177" t="s">
        <v>129</v>
      </c>
      <c r="AV165" s="174" t="s">
        <v>129</v>
      </c>
      <c r="AW165" s="174" t="s">
        <v>31</v>
      </c>
      <c r="AX165" s="174" t="s">
        <v>74</v>
      </c>
      <c r="AY165" s="177" t="s">
        <v>122</v>
      </c>
    </row>
    <row r="166" s="174" customFormat="true" ht="12.8" hidden="false" customHeight="false" outlineLevel="0" collapsed="false">
      <c r="B166" s="175"/>
      <c r="D166" s="176" t="s">
        <v>138</v>
      </c>
      <c r="E166" s="177"/>
      <c r="F166" s="178" t="s">
        <v>145</v>
      </c>
      <c r="H166" s="179" t="n">
        <v>7.6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138</v>
      </c>
      <c r="AU166" s="177" t="s">
        <v>129</v>
      </c>
      <c r="AV166" s="174" t="s">
        <v>129</v>
      </c>
      <c r="AW166" s="174" t="s">
        <v>31</v>
      </c>
      <c r="AX166" s="174" t="s">
        <v>74</v>
      </c>
      <c r="AY166" s="177" t="s">
        <v>122</v>
      </c>
    </row>
    <row r="167" s="174" customFormat="true" ht="19.4" hidden="false" customHeight="false" outlineLevel="0" collapsed="false">
      <c r="B167" s="175"/>
      <c r="D167" s="176" t="s">
        <v>138</v>
      </c>
      <c r="E167" s="177"/>
      <c r="F167" s="178" t="s">
        <v>146</v>
      </c>
      <c r="H167" s="179" t="n">
        <v>62.674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138</v>
      </c>
      <c r="AU167" s="177" t="s">
        <v>129</v>
      </c>
      <c r="AV167" s="174" t="s">
        <v>129</v>
      </c>
      <c r="AW167" s="174" t="s">
        <v>31</v>
      </c>
      <c r="AX167" s="174" t="s">
        <v>74</v>
      </c>
      <c r="AY167" s="177" t="s">
        <v>122</v>
      </c>
    </row>
    <row r="168" s="174" customFormat="true" ht="12.8" hidden="false" customHeight="false" outlineLevel="0" collapsed="false">
      <c r="B168" s="175"/>
      <c r="D168" s="176" t="s">
        <v>138</v>
      </c>
      <c r="E168" s="177"/>
      <c r="F168" s="178" t="s">
        <v>147</v>
      </c>
      <c r="H168" s="179" t="n">
        <v>49.956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138</v>
      </c>
      <c r="AU168" s="177" t="s">
        <v>129</v>
      </c>
      <c r="AV168" s="174" t="s">
        <v>129</v>
      </c>
      <c r="AW168" s="174" t="s">
        <v>31</v>
      </c>
      <c r="AX168" s="174" t="s">
        <v>74</v>
      </c>
      <c r="AY168" s="177" t="s">
        <v>122</v>
      </c>
    </row>
    <row r="169" s="184" customFormat="true" ht="12.8" hidden="false" customHeight="false" outlineLevel="0" collapsed="false">
      <c r="B169" s="185"/>
      <c r="D169" s="176" t="s">
        <v>138</v>
      </c>
      <c r="E169" s="186"/>
      <c r="F169" s="187" t="s">
        <v>148</v>
      </c>
      <c r="H169" s="188" t="n">
        <v>142.662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138</v>
      </c>
      <c r="AU169" s="186" t="s">
        <v>129</v>
      </c>
      <c r="AV169" s="184" t="s">
        <v>128</v>
      </c>
      <c r="AW169" s="184" t="s">
        <v>31</v>
      </c>
      <c r="AX169" s="184" t="s">
        <v>79</v>
      </c>
      <c r="AY169" s="186" t="s">
        <v>122</v>
      </c>
    </row>
    <row r="170" s="146" customFormat="true" ht="22.8" hidden="false" customHeight="true" outlineLevel="0" collapsed="false">
      <c r="B170" s="147"/>
      <c r="D170" s="148" t="s">
        <v>73</v>
      </c>
      <c r="E170" s="158" t="s">
        <v>201</v>
      </c>
      <c r="F170" s="158" t="s">
        <v>202</v>
      </c>
      <c r="I170" s="150"/>
      <c r="J170" s="159" t="n">
        <f aca="false">BK170</f>
        <v>0</v>
      </c>
      <c r="L170" s="147"/>
      <c r="M170" s="152"/>
      <c r="N170" s="153"/>
      <c r="O170" s="153"/>
      <c r="P170" s="154" t="n">
        <f aca="false">SUM(P171:P175)</f>
        <v>0</v>
      </c>
      <c r="Q170" s="153"/>
      <c r="R170" s="154" t="n">
        <f aca="false">SUM(R171:R175)</f>
        <v>0</v>
      </c>
      <c r="S170" s="153"/>
      <c r="T170" s="155" t="n">
        <f aca="false">SUM(T171:T175)</f>
        <v>0</v>
      </c>
      <c r="AR170" s="148" t="s">
        <v>79</v>
      </c>
      <c r="AT170" s="156" t="s">
        <v>73</v>
      </c>
      <c r="AU170" s="156" t="s">
        <v>79</v>
      </c>
      <c r="AY170" s="148" t="s">
        <v>122</v>
      </c>
      <c r="BK170" s="157" t="n">
        <f aca="false">SUM(BK171:BK175)</f>
        <v>0</v>
      </c>
    </row>
    <row r="171" s="27" customFormat="true" ht="24.15" hidden="false" customHeight="true" outlineLevel="0" collapsed="false">
      <c r="A171" s="22"/>
      <c r="B171" s="160"/>
      <c r="C171" s="161" t="s">
        <v>203</v>
      </c>
      <c r="D171" s="161" t="s">
        <v>124</v>
      </c>
      <c r="E171" s="162" t="s">
        <v>204</v>
      </c>
      <c r="F171" s="163" t="s">
        <v>205</v>
      </c>
      <c r="G171" s="164" t="s">
        <v>206</v>
      </c>
      <c r="H171" s="165" t="n">
        <v>2.322</v>
      </c>
      <c r="I171" s="166"/>
      <c r="J171" s="167" t="n">
        <f aca="false">ROUND(I171*H171,2)</f>
        <v>0</v>
      </c>
      <c r="K171" s="163" t="s">
        <v>136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</v>
      </c>
      <c r="R171" s="170" t="n">
        <f aca="false">Q171*H171</f>
        <v>0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128</v>
      </c>
      <c r="AT171" s="172" t="s">
        <v>124</v>
      </c>
      <c r="AU171" s="172" t="s">
        <v>129</v>
      </c>
      <c r="AY171" s="3" t="s">
        <v>122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129</v>
      </c>
      <c r="BK171" s="173" t="n">
        <f aca="false">ROUND(I171*H171,2)</f>
        <v>0</v>
      </c>
      <c r="BL171" s="3" t="s">
        <v>128</v>
      </c>
      <c r="BM171" s="172" t="s">
        <v>207</v>
      </c>
    </row>
    <row r="172" s="27" customFormat="true" ht="24.15" hidden="false" customHeight="true" outlineLevel="0" collapsed="false">
      <c r="A172" s="22"/>
      <c r="B172" s="160"/>
      <c r="C172" s="161" t="s">
        <v>208</v>
      </c>
      <c r="D172" s="161" t="s">
        <v>124</v>
      </c>
      <c r="E172" s="162" t="s">
        <v>209</v>
      </c>
      <c r="F172" s="163" t="s">
        <v>210</v>
      </c>
      <c r="G172" s="164" t="s">
        <v>206</v>
      </c>
      <c r="H172" s="165" t="n">
        <v>2.322</v>
      </c>
      <c r="I172" s="166"/>
      <c r="J172" s="167" t="n">
        <f aca="false">ROUND(I172*H172,2)</f>
        <v>0</v>
      </c>
      <c r="K172" s="163" t="s">
        <v>136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128</v>
      </c>
      <c r="AT172" s="172" t="s">
        <v>124</v>
      </c>
      <c r="AU172" s="172" t="s">
        <v>129</v>
      </c>
      <c r="AY172" s="3" t="s">
        <v>122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129</v>
      </c>
      <c r="BK172" s="173" t="n">
        <f aca="false">ROUND(I172*H172,2)</f>
        <v>0</v>
      </c>
      <c r="BL172" s="3" t="s">
        <v>128</v>
      </c>
      <c r="BM172" s="172" t="s">
        <v>211</v>
      </c>
    </row>
    <row r="173" s="27" customFormat="true" ht="24.15" hidden="false" customHeight="true" outlineLevel="0" collapsed="false">
      <c r="A173" s="22"/>
      <c r="B173" s="160"/>
      <c r="C173" s="161" t="s">
        <v>212</v>
      </c>
      <c r="D173" s="161" t="s">
        <v>124</v>
      </c>
      <c r="E173" s="162" t="s">
        <v>213</v>
      </c>
      <c r="F173" s="163" t="s">
        <v>214</v>
      </c>
      <c r="G173" s="164" t="s">
        <v>206</v>
      </c>
      <c r="H173" s="165" t="n">
        <v>32.508</v>
      </c>
      <c r="I173" s="166"/>
      <c r="J173" s="167" t="n">
        <f aca="false">ROUND(I173*H173,2)</f>
        <v>0</v>
      </c>
      <c r="K173" s="163" t="s">
        <v>136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128</v>
      </c>
      <c r="AT173" s="172" t="s">
        <v>124</v>
      </c>
      <c r="AU173" s="172" t="s">
        <v>129</v>
      </c>
      <c r="AY173" s="3" t="s">
        <v>122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129</v>
      </c>
      <c r="BK173" s="173" t="n">
        <f aca="false">ROUND(I173*H173,2)</f>
        <v>0</v>
      </c>
      <c r="BL173" s="3" t="s">
        <v>128</v>
      </c>
      <c r="BM173" s="172" t="s">
        <v>215</v>
      </c>
    </row>
    <row r="174" s="174" customFormat="true" ht="12.8" hidden="false" customHeight="false" outlineLevel="0" collapsed="false">
      <c r="B174" s="175"/>
      <c r="D174" s="176" t="s">
        <v>138</v>
      </c>
      <c r="F174" s="178" t="s">
        <v>216</v>
      </c>
      <c r="H174" s="179" t="n">
        <v>32.508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138</v>
      </c>
      <c r="AU174" s="177" t="s">
        <v>129</v>
      </c>
      <c r="AV174" s="174" t="s">
        <v>129</v>
      </c>
      <c r="AW174" s="174" t="s">
        <v>2</v>
      </c>
      <c r="AX174" s="174" t="s">
        <v>79</v>
      </c>
      <c r="AY174" s="177" t="s">
        <v>122</v>
      </c>
    </row>
    <row r="175" s="27" customFormat="true" ht="24.15" hidden="false" customHeight="true" outlineLevel="0" collapsed="false">
      <c r="A175" s="22"/>
      <c r="B175" s="160"/>
      <c r="C175" s="161" t="s">
        <v>217</v>
      </c>
      <c r="D175" s="161" t="s">
        <v>124</v>
      </c>
      <c r="E175" s="162" t="s">
        <v>218</v>
      </c>
      <c r="F175" s="163" t="s">
        <v>219</v>
      </c>
      <c r="G175" s="164" t="s">
        <v>206</v>
      </c>
      <c r="H175" s="165" t="n">
        <v>2.143</v>
      </c>
      <c r="I175" s="166"/>
      <c r="J175" s="167" t="n">
        <f aca="false">ROUND(I175*H175,2)</f>
        <v>0</v>
      </c>
      <c r="K175" s="163" t="s">
        <v>136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128</v>
      </c>
      <c r="AT175" s="172" t="s">
        <v>124</v>
      </c>
      <c r="AU175" s="172" t="s">
        <v>129</v>
      </c>
      <c r="AY175" s="3" t="s">
        <v>122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129</v>
      </c>
      <c r="BK175" s="173" t="n">
        <f aca="false">ROUND(I175*H175,2)</f>
        <v>0</v>
      </c>
      <c r="BL175" s="3" t="s">
        <v>128</v>
      </c>
      <c r="BM175" s="172" t="s">
        <v>220</v>
      </c>
    </row>
    <row r="176" s="146" customFormat="true" ht="22.8" hidden="false" customHeight="true" outlineLevel="0" collapsed="false">
      <c r="B176" s="147"/>
      <c r="D176" s="148" t="s">
        <v>73</v>
      </c>
      <c r="E176" s="158" t="s">
        <v>221</v>
      </c>
      <c r="F176" s="158" t="s">
        <v>222</v>
      </c>
      <c r="I176" s="150"/>
      <c r="J176" s="159" t="n">
        <f aca="false">BK176</f>
        <v>0</v>
      </c>
      <c r="L176" s="147"/>
      <c r="M176" s="152"/>
      <c r="N176" s="153"/>
      <c r="O176" s="153"/>
      <c r="P176" s="154" t="n">
        <f aca="false">P177</f>
        <v>0</v>
      </c>
      <c r="Q176" s="153"/>
      <c r="R176" s="154" t="n">
        <f aca="false">R177</f>
        <v>0</v>
      </c>
      <c r="S176" s="153"/>
      <c r="T176" s="155" t="n">
        <f aca="false">T177</f>
        <v>0</v>
      </c>
      <c r="AR176" s="148" t="s">
        <v>79</v>
      </c>
      <c r="AT176" s="156" t="s">
        <v>73</v>
      </c>
      <c r="AU176" s="156" t="s">
        <v>79</v>
      </c>
      <c r="AY176" s="148" t="s">
        <v>122</v>
      </c>
      <c r="BK176" s="157" t="n">
        <f aca="false">BK177</f>
        <v>0</v>
      </c>
    </row>
    <row r="177" s="27" customFormat="true" ht="21.75" hidden="false" customHeight="true" outlineLevel="0" collapsed="false">
      <c r="A177" s="22"/>
      <c r="B177" s="160"/>
      <c r="C177" s="161" t="s">
        <v>6</v>
      </c>
      <c r="D177" s="161" t="s">
        <v>124</v>
      </c>
      <c r="E177" s="162" t="s">
        <v>223</v>
      </c>
      <c r="F177" s="163" t="s">
        <v>224</v>
      </c>
      <c r="G177" s="164" t="s">
        <v>206</v>
      </c>
      <c r="H177" s="165" t="n">
        <v>3.157</v>
      </c>
      <c r="I177" s="166"/>
      <c r="J177" s="167" t="n">
        <f aca="false">ROUND(I177*H177,2)</f>
        <v>0</v>
      </c>
      <c r="K177" s="163" t="s">
        <v>136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128</v>
      </c>
      <c r="AT177" s="172" t="s">
        <v>124</v>
      </c>
      <c r="AU177" s="172" t="s">
        <v>129</v>
      </c>
      <c r="AY177" s="3" t="s">
        <v>122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129</v>
      </c>
      <c r="BK177" s="173" t="n">
        <f aca="false">ROUND(I177*H177,2)</f>
        <v>0</v>
      </c>
      <c r="BL177" s="3" t="s">
        <v>128</v>
      </c>
      <c r="BM177" s="172" t="s">
        <v>225</v>
      </c>
    </row>
    <row r="178" s="146" customFormat="true" ht="25.9" hidden="false" customHeight="true" outlineLevel="0" collapsed="false">
      <c r="B178" s="147"/>
      <c r="D178" s="148" t="s">
        <v>73</v>
      </c>
      <c r="E178" s="149" t="s">
        <v>226</v>
      </c>
      <c r="F178" s="149" t="s">
        <v>227</v>
      </c>
      <c r="I178" s="150"/>
      <c r="J178" s="151" t="n">
        <f aca="false">BK178</f>
        <v>0</v>
      </c>
      <c r="L178" s="147"/>
      <c r="M178" s="152"/>
      <c r="N178" s="153"/>
      <c r="O178" s="153"/>
      <c r="P178" s="154" t="n">
        <f aca="false">P179+P182+P192+P195+P211+P216+P224+P240+P242</f>
        <v>0</v>
      </c>
      <c r="Q178" s="153"/>
      <c r="R178" s="154" t="n">
        <f aca="false">R179+R182+R192+R195+R211+R216+R224+R240+R242</f>
        <v>0.88430646</v>
      </c>
      <c r="S178" s="153"/>
      <c r="T178" s="155" t="n">
        <f aca="false">T179+T182+T192+T195+T211+T216+T224+T240+T242</f>
        <v>0.32800814</v>
      </c>
      <c r="AR178" s="148" t="s">
        <v>129</v>
      </c>
      <c r="AT178" s="156" t="s">
        <v>73</v>
      </c>
      <c r="AU178" s="156" t="s">
        <v>74</v>
      </c>
      <c r="AY178" s="148" t="s">
        <v>122</v>
      </c>
      <c r="BK178" s="157" t="n">
        <f aca="false">BK179+BK182+BK192+BK195+BK211+BK216+BK224+BK240+BK242</f>
        <v>0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228</v>
      </c>
      <c r="F179" s="158" t="s">
        <v>229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SUM(P180:P181)</f>
        <v>0</v>
      </c>
      <c r="Q179" s="153"/>
      <c r="R179" s="154" t="n">
        <f aca="false">SUM(R180:R181)</f>
        <v>0.00157</v>
      </c>
      <c r="S179" s="153"/>
      <c r="T179" s="155" t="n">
        <f aca="false">SUM(T180:T181)</f>
        <v>0</v>
      </c>
      <c r="AR179" s="148" t="s">
        <v>129</v>
      </c>
      <c r="AT179" s="156" t="s">
        <v>73</v>
      </c>
      <c r="AU179" s="156" t="s">
        <v>79</v>
      </c>
      <c r="AY179" s="148" t="s">
        <v>122</v>
      </c>
      <c r="BK179" s="157" t="n">
        <f aca="false">SUM(BK180:BK181)</f>
        <v>0</v>
      </c>
    </row>
    <row r="180" s="27" customFormat="true" ht="16.5" hidden="false" customHeight="true" outlineLevel="0" collapsed="false">
      <c r="A180" s="22"/>
      <c r="B180" s="160"/>
      <c r="C180" s="161" t="s">
        <v>230</v>
      </c>
      <c r="D180" s="161" t="s">
        <v>124</v>
      </c>
      <c r="E180" s="162" t="s">
        <v>231</v>
      </c>
      <c r="F180" s="163" t="s">
        <v>232</v>
      </c>
      <c r="G180" s="164" t="s">
        <v>127</v>
      </c>
      <c r="H180" s="165" t="n">
        <v>1</v>
      </c>
      <c r="I180" s="166"/>
      <c r="J180" s="167" t="n">
        <f aca="false">ROUND(I180*H180,2)</f>
        <v>0</v>
      </c>
      <c r="K180" s="163"/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0.00157</v>
      </c>
      <c r="R180" s="170" t="n">
        <f aca="false">Q180*H180</f>
        <v>0.00157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197</v>
      </c>
      <c r="AT180" s="172" t="s">
        <v>124</v>
      </c>
      <c r="AU180" s="172" t="s">
        <v>129</v>
      </c>
      <c r="AY180" s="3" t="s">
        <v>122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129</v>
      </c>
      <c r="BK180" s="173" t="n">
        <f aca="false">ROUND(I180*H180,2)</f>
        <v>0</v>
      </c>
      <c r="BL180" s="3" t="s">
        <v>197</v>
      </c>
      <c r="BM180" s="172" t="s">
        <v>233</v>
      </c>
    </row>
    <row r="181" s="27" customFormat="true" ht="24.15" hidden="false" customHeight="true" outlineLevel="0" collapsed="false">
      <c r="A181" s="22"/>
      <c r="B181" s="160"/>
      <c r="C181" s="161" t="s">
        <v>234</v>
      </c>
      <c r="D181" s="161" t="s">
        <v>124</v>
      </c>
      <c r="E181" s="162" t="s">
        <v>235</v>
      </c>
      <c r="F181" s="163" t="s">
        <v>236</v>
      </c>
      <c r="G181" s="164" t="s">
        <v>237</v>
      </c>
      <c r="H181" s="193"/>
      <c r="I181" s="166"/>
      <c r="J181" s="167" t="n">
        <f aca="false">ROUND(I181*H181,2)</f>
        <v>0</v>
      </c>
      <c r="K181" s="163" t="s">
        <v>136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197</v>
      </c>
      <c r="AT181" s="172" t="s">
        <v>124</v>
      </c>
      <c r="AU181" s="172" t="s">
        <v>129</v>
      </c>
      <c r="AY181" s="3" t="s">
        <v>122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129</v>
      </c>
      <c r="BK181" s="173" t="n">
        <f aca="false">ROUND(I181*H181,2)</f>
        <v>0</v>
      </c>
      <c r="BL181" s="3" t="s">
        <v>197</v>
      </c>
      <c r="BM181" s="172" t="s">
        <v>238</v>
      </c>
    </row>
    <row r="182" s="146" customFormat="true" ht="22.8" hidden="false" customHeight="true" outlineLevel="0" collapsed="false">
      <c r="B182" s="147"/>
      <c r="D182" s="148" t="s">
        <v>73</v>
      </c>
      <c r="E182" s="158" t="s">
        <v>239</v>
      </c>
      <c r="F182" s="158" t="s">
        <v>240</v>
      </c>
      <c r="I182" s="150"/>
      <c r="J182" s="159" t="n">
        <f aca="false">BK182</f>
        <v>0</v>
      </c>
      <c r="L182" s="147"/>
      <c r="M182" s="152"/>
      <c r="N182" s="153"/>
      <c r="O182" s="153"/>
      <c r="P182" s="154" t="n">
        <f aca="false">SUM(P183:P191)</f>
        <v>0</v>
      </c>
      <c r="Q182" s="153"/>
      <c r="R182" s="154" t="n">
        <f aca="false">SUM(R183:R191)</f>
        <v>0.03274</v>
      </c>
      <c r="S182" s="153"/>
      <c r="T182" s="155" t="n">
        <f aca="false">SUM(T183:T191)</f>
        <v>0.11368</v>
      </c>
      <c r="AR182" s="148" t="s">
        <v>129</v>
      </c>
      <c r="AT182" s="156" t="s">
        <v>73</v>
      </c>
      <c r="AU182" s="156" t="s">
        <v>79</v>
      </c>
      <c r="AY182" s="148" t="s">
        <v>122</v>
      </c>
      <c r="BK182" s="157" t="n">
        <f aca="false">SUM(BK183:BK191)</f>
        <v>0</v>
      </c>
    </row>
    <row r="183" s="27" customFormat="true" ht="16.5" hidden="false" customHeight="true" outlineLevel="0" collapsed="false">
      <c r="A183" s="22"/>
      <c r="B183" s="160"/>
      <c r="C183" s="161" t="s">
        <v>241</v>
      </c>
      <c r="D183" s="161" t="s">
        <v>124</v>
      </c>
      <c r="E183" s="162" t="s">
        <v>242</v>
      </c>
      <c r="F183" s="163" t="s">
        <v>243</v>
      </c>
      <c r="G183" s="164" t="s">
        <v>244</v>
      </c>
      <c r="H183" s="165" t="n">
        <v>1</v>
      </c>
      <c r="I183" s="166"/>
      <c r="J183" s="167" t="n">
        <f aca="false">ROUND(I183*H183,2)</f>
        <v>0</v>
      </c>
      <c r="K183" s="163" t="s">
        <v>136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0.0342</v>
      </c>
      <c r="T183" s="171" t="n">
        <f aca="false">S183*H183</f>
        <v>0.0342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197</v>
      </c>
      <c r="AT183" s="172" t="s">
        <v>124</v>
      </c>
      <c r="AU183" s="172" t="s">
        <v>129</v>
      </c>
      <c r="AY183" s="3" t="s">
        <v>122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129</v>
      </c>
      <c r="BK183" s="173" t="n">
        <f aca="false">ROUND(I183*H183,2)</f>
        <v>0</v>
      </c>
      <c r="BL183" s="3" t="s">
        <v>197</v>
      </c>
      <c r="BM183" s="172" t="s">
        <v>245</v>
      </c>
    </row>
    <row r="184" s="27" customFormat="true" ht="24.15" hidden="false" customHeight="true" outlineLevel="0" collapsed="false">
      <c r="A184" s="22"/>
      <c r="B184" s="160"/>
      <c r="C184" s="161" t="s">
        <v>246</v>
      </c>
      <c r="D184" s="161" t="s">
        <v>124</v>
      </c>
      <c r="E184" s="162" t="s">
        <v>247</v>
      </c>
      <c r="F184" s="163" t="s">
        <v>248</v>
      </c>
      <c r="G184" s="164" t="s">
        <v>244</v>
      </c>
      <c r="H184" s="165" t="n">
        <v>1</v>
      </c>
      <c r="I184" s="166"/>
      <c r="J184" s="167" t="n">
        <f aca="false">ROUND(I184*H184,2)</f>
        <v>0</v>
      </c>
      <c r="K184" s="163" t="s">
        <v>136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0.02894</v>
      </c>
      <c r="R184" s="170" t="n">
        <f aca="false">Q184*H184</f>
        <v>0.02894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197</v>
      </c>
      <c r="AT184" s="172" t="s">
        <v>124</v>
      </c>
      <c r="AU184" s="172" t="s">
        <v>129</v>
      </c>
      <c r="AY184" s="3" t="s">
        <v>122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129</v>
      </c>
      <c r="BK184" s="173" t="n">
        <f aca="false">ROUND(I184*H184,2)</f>
        <v>0</v>
      </c>
      <c r="BL184" s="3" t="s">
        <v>197</v>
      </c>
      <c r="BM184" s="172" t="s">
        <v>249</v>
      </c>
    </row>
    <row r="185" s="27" customFormat="true" ht="24.15" hidden="false" customHeight="true" outlineLevel="0" collapsed="false">
      <c r="A185" s="22"/>
      <c r="B185" s="160"/>
      <c r="C185" s="161" t="s">
        <v>250</v>
      </c>
      <c r="D185" s="161" t="s">
        <v>124</v>
      </c>
      <c r="E185" s="162" t="s">
        <v>251</v>
      </c>
      <c r="F185" s="163" t="s">
        <v>252</v>
      </c>
      <c r="G185" s="164" t="s">
        <v>244</v>
      </c>
      <c r="H185" s="165" t="n">
        <v>1</v>
      </c>
      <c r="I185" s="166"/>
      <c r="J185" s="167" t="n">
        <f aca="false">ROUND(I185*H185,2)</f>
        <v>0</v>
      </c>
      <c r="K185" s="163" t="s">
        <v>136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0.0092</v>
      </c>
      <c r="T185" s="171" t="n">
        <f aca="false">S185*H185</f>
        <v>0.0092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197</v>
      </c>
      <c r="AT185" s="172" t="s">
        <v>124</v>
      </c>
      <c r="AU185" s="172" t="s">
        <v>129</v>
      </c>
      <c r="AY185" s="3" t="s">
        <v>122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129</v>
      </c>
      <c r="BK185" s="173" t="n">
        <f aca="false">ROUND(I185*H185,2)</f>
        <v>0</v>
      </c>
      <c r="BL185" s="3" t="s">
        <v>197</v>
      </c>
      <c r="BM185" s="172" t="s">
        <v>253</v>
      </c>
    </row>
    <row r="186" s="27" customFormat="true" ht="24.15" hidden="false" customHeight="true" outlineLevel="0" collapsed="false">
      <c r="A186" s="22"/>
      <c r="B186" s="160"/>
      <c r="C186" s="161" t="s">
        <v>254</v>
      </c>
      <c r="D186" s="161" t="s">
        <v>124</v>
      </c>
      <c r="E186" s="162" t="s">
        <v>255</v>
      </c>
      <c r="F186" s="163" t="s">
        <v>256</v>
      </c>
      <c r="G186" s="164" t="s">
        <v>244</v>
      </c>
      <c r="H186" s="165" t="n">
        <v>1</v>
      </c>
      <c r="I186" s="166"/>
      <c r="J186" s="167" t="n">
        <f aca="false">ROUND(I186*H186,2)</f>
        <v>0</v>
      </c>
      <c r="K186" s="163"/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0.067</v>
      </c>
      <c r="T186" s="171" t="n">
        <f aca="false">S186*H186</f>
        <v>0.067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197</v>
      </c>
      <c r="AT186" s="172" t="s">
        <v>124</v>
      </c>
      <c r="AU186" s="172" t="s">
        <v>129</v>
      </c>
      <c r="AY186" s="3" t="s">
        <v>122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129</v>
      </c>
      <c r="BK186" s="173" t="n">
        <f aca="false">ROUND(I186*H186,2)</f>
        <v>0</v>
      </c>
      <c r="BL186" s="3" t="s">
        <v>197</v>
      </c>
      <c r="BM186" s="172" t="s">
        <v>257</v>
      </c>
    </row>
    <row r="187" s="27" customFormat="true" ht="16.5" hidden="false" customHeight="true" outlineLevel="0" collapsed="false">
      <c r="A187" s="22"/>
      <c r="B187" s="160"/>
      <c r="C187" s="161" t="s">
        <v>258</v>
      </c>
      <c r="D187" s="161" t="s">
        <v>124</v>
      </c>
      <c r="E187" s="162" t="s">
        <v>259</v>
      </c>
      <c r="F187" s="163" t="s">
        <v>260</v>
      </c>
      <c r="G187" s="164" t="s">
        <v>244</v>
      </c>
      <c r="H187" s="165" t="n">
        <v>1</v>
      </c>
      <c r="I187" s="166"/>
      <c r="J187" s="167" t="n">
        <f aca="false">ROUND(I187*H187,2)</f>
        <v>0</v>
      </c>
      <c r="K187" s="163" t="s">
        <v>136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0.00156</v>
      </c>
      <c r="T187" s="171" t="n">
        <f aca="false">S187*H187</f>
        <v>0.00156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197</v>
      </c>
      <c r="AT187" s="172" t="s">
        <v>124</v>
      </c>
      <c r="AU187" s="172" t="s">
        <v>129</v>
      </c>
      <c r="AY187" s="3" t="s">
        <v>122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129</v>
      </c>
      <c r="BK187" s="173" t="n">
        <f aca="false">ROUND(I187*H187,2)</f>
        <v>0</v>
      </c>
      <c r="BL187" s="3" t="s">
        <v>197</v>
      </c>
      <c r="BM187" s="172" t="s">
        <v>261</v>
      </c>
    </row>
    <row r="188" s="27" customFormat="true" ht="16.5" hidden="false" customHeight="true" outlineLevel="0" collapsed="false">
      <c r="A188" s="22"/>
      <c r="B188" s="160"/>
      <c r="C188" s="161" t="s">
        <v>262</v>
      </c>
      <c r="D188" s="161" t="s">
        <v>124</v>
      </c>
      <c r="E188" s="162" t="s">
        <v>263</v>
      </c>
      <c r="F188" s="163" t="s">
        <v>264</v>
      </c>
      <c r="G188" s="164" t="s">
        <v>244</v>
      </c>
      <c r="H188" s="165" t="n">
        <v>2</v>
      </c>
      <c r="I188" s="166"/>
      <c r="J188" s="167" t="n">
        <f aca="false">ROUND(I188*H188,2)</f>
        <v>0</v>
      </c>
      <c r="K188" s="163" t="s">
        <v>136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0.00086</v>
      </c>
      <c r="T188" s="171" t="n">
        <f aca="false">S188*H188</f>
        <v>0.00172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197</v>
      </c>
      <c r="AT188" s="172" t="s">
        <v>124</v>
      </c>
      <c r="AU188" s="172" t="s">
        <v>129</v>
      </c>
      <c r="AY188" s="3" t="s">
        <v>122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129</v>
      </c>
      <c r="BK188" s="173" t="n">
        <f aca="false">ROUND(I188*H188,2)</f>
        <v>0</v>
      </c>
      <c r="BL188" s="3" t="s">
        <v>197</v>
      </c>
      <c r="BM188" s="172" t="s">
        <v>265</v>
      </c>
    </row>
    <row r="189" s="27" customFormat="true" ht="16.5" hidden="false" customHeight="true" outlineLevel="0" collapsed="false">
      <c r="A189" s="22"/>
      <c r="B189" s="160"/>
      <c r="C189" s="161" t="s">
        <v>266</v>
      </c>
      <c r="D189" s="161" t="s">
        <v>124</v>
      </c>
      <c r="E189" s="162" t="s">
        <v>267</v>
      </c>
      <c r="F189" s="163" t="s">
        <v>268</v>
      </c>
      <c r="G189" s="164" t="s">
        <v>244</v>
      </c>
      <c r="H189" s="165" t="n">
        <v>1</v>
      </c>
      <c r="I189" s="166"/>
      <c r="J189" s="167" t="n">
        <f aca="false">ROUND(I189*H189,2)</f>
        <v>0</v>
      </c>
      <c r="K189" s="163" t="s">
        <v>136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0.00184</v>
      </c>
      <c r="R189" s="170" t="n">
        <f aca="false">Q189*H189</f>
        <v>0.00184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197</v>
      </c>
      <c r="AT189" s="172" t="s">
        <v>124</v>
      </c>
      <c r="AU189" s="172" t="s">
        <v>129</v>
      </c>
      <c r="AY189" s="3" t="s">
        <v>122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129</v>
      </c>
      <c r="BK189" s="173" t="n">
        <f aca="false">ROUND(I189*H189,2)</f>
        <v>0</v>
      </c>
      <c r="BL189" s="3" t="s">
        <v>197</v>
      </c>
      <c r="BM189" s="172" t="s">
        <v>269</v>
      </c>
    </row>
    <row r="190" s="27" customFormat="true" ht="24.15" hidden="false" customHeight="true" outlineLevel="0" collapsed="false">
      <c r="A190" s="22"/>
      <c r="B190" s="160"/>
      <c r="C190" s="161" t="s">
        <v>270</v>
      </c>
      <c r="D190" s="161" t="s">
        <v>124</v>
      </c>
      <c r="E190" s="162" t="s">
        <v>271</v>
      </c>
      <c r="F190" s="163" t="s">
        <v>272</v>
      </c>
      <c r="G190" s="164" t="s">
        <v>244</v>
      </c>
      <c r="H190" s="165" t="n">
        <v>1</v>
      </c>
      <c r="I190" s="166"/>
      <c r="J190" s="167" t="n">
        <f aca="false">ROUND(I190*H190,2)</f>
        <v>0</v>
      </c>
      <c r="K190" s="163" t="s">
        <v>136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0.00196</v>
      </c>
      <c r="R190" s="170" t="n">
        <f aca="false">Q190*H190</f>
        <v>0.00196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197</v>
      </c>
      <c r="AT190" s="172" t="s">
        <v>124</v>
      </c>
      <c r="AU190" s="172" t="s">
        <v>129</v>
      </c>
      <c r="AY190" s="3" t="s">
        <v>122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129</v>
      </c>
      <c r="BK190" s="173" t="n">
        <f aca="false">ROUND(I190*H190,2)</f>
        <v>0</v>
      </c>
      <c r="BL190" s="3" t="s">
        <v>197</v>
      </c>
      <c r="BM190" s="172" t="s">
        <v>273</v>
      </c>
    </row>
    <row r="191" s="27" customFormat="true" ht="24.15" hidden="false" customHeight="true" outlineLevel="0" collapsed="false">
      <c r="A191" s="22"/>
      <c r="B191" s="160"/>
      <c r="C191" s="161" t="s">
        <v>274</v>
      </c>
      <c r="D191" s="161" t="s">
        <v>124</v>
      </c>
      <c r="E191" s="162" t="s">
        <v>275</v>
      </c>
      <c r="F191" s="163" t="s">
        <v>276</v>
      </c>
      <c r="G191" s="164" t="s">
        <v>237</v>
      </c>
      <c r="H191" s="193"/>
      <c r="I191" s="166"/>
      <c r="J191" s="167" t="n">
        <f aca="false">ROUND(I191*H191,2)</f>
        <v>0</v>
      </c>
      <c r="K191" s="163" t="s">
        <v>136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197</v>
      </c>
      <c r="AT191" s="172" t="s">
        <v>124</v>
      </c>
      <c r="AU191" s="172" t="s">
        <v>129</v>
      </c>
      <c r="AY191" s="3" t="s">
        <v>122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129</v>
      </c>
      <c r="BK191" s="173" t="n">
        <f aca="false">ROUND(I191*H191,2)</f>
        <v>0</v>
      </c>
      <c r="BL191" s="3" t="s">
        <v>197</v>
      </c>
      <c r="BM191" s="172" t="s">
        <v>277</v>
      </c>
    </row>
    <row r="192" s="146" customFormat="true" ht="22.8" hidden="false" customHeight="true" outlineLevel="0" collapsed="false">
      <c r="B192" s="147"/>
      <c r="D192" s="148" t="s">
        <v>73</v>
      </c>
      <c r="E192" s="158" t="s">
        <v>278</v>
      </c>
      <c r="F192" s="158" t="s">
        <v>279</v>
      </c>
      <c r="I192" s="150"/>
      <c r="J192" s="159" t="n">
        <f aca="false">BK192</f>
        <v>0</v>
      </c>
      <c r="L192" s="147"/>
      <c r="M192" s="152"/>
      <c r="N192" s="153"/>
      <c r="O192" s="153"/>
      <c r="P192" s="154" t="n">
        <f aca="false">SUM(P193:P194)</f>
        <v>0</v>
      </c>
      <c r="Q192" s="153"/>
      <c r="R192" s="154" t="n">
        <f aca="false">SUM(R193:R194)</f>
        <v>0.00042</v>
      </c>
      <c r="S192" s="153"/>
      <c r="T192" s="155" t="n">
        <f aca="false">SUM(T193:T194)</f>
        <v>0</v>
      </c>
      <c r="AR192" s="148" t="s">
        <v>129</v>
      </c>
      <c r="AT192" s="156" t="s">
        <v>73</v>
      </c>
      <c r="AU192" s="156" t="s">
        <v>79</v>
      </c>
      <c r="AY192" s="148" t="s">
        <v>122</v>
      </c>
      <c r="BK192" s="157" t="n">
        <f aca="false">SUM(BK193:BK194)</f>
        <v>0</v>
      </c>
    </row>
    <row r="193" s="27" customFormat="true" ht="16.5" hidden="false" customHeight="true" outlineLevel="0" collapsed="false">
      <c r="A193" s="22"/>
      <c r="B193" s="160"/>
      <c r="C193" s="161" t="s">
        <v>280</v>
      </c>
      <c r="D193" s="161" t="s">
        <v>124</v>
      </c>
      <c r="E193" s="162" t="s">
        <v>281</v>
      </c>
      <c r="F193" s="163" t="s">
        <v>282</v>
      </c>
      <c r="G193" s="164" t="s">
        <v>156</v>
      </c>
      <c r="H193" s="165" t="n">
        <v>3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0.00014</v>
      </c>
      <c r="R193" s="170" t="n">
        <f aca="false">Q193*H193</f>
        <v>0.00042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197</v>
      </c>
      <c r="AT193" s="172" t="s">
        <v>124</v>
      </c>
      <c r="AU193" s="172" t="s">
        <v>129</v>
      </c>
      <c r="AY193" s="3" t="s">
        <v>122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129</v>
      </c>
      <c r="BK193" s="173" t="n">
        <f aca="false">ROUND(I193*H193,2)</f>
        <v>0</v>
      </c>
      <c r="BL193" s="3" t="s">
        <v>197</v>
      </c>
      <c r="BM193" s="172" t="s">
        <v>283</v>
      </c>
    </row>
    <row r="194" s="27" customFormat="true" ht="24.15" hidden="false" customHeight="true" outlineLevel="0" collapsed="false">
      <c r="A194" s="22"/>
      <c r="B194" s="160"/>
      <c r="C194" s="161" t="s">
        <v>284</v>
      </c>
      <c r="D194" s="161" t="s">
        <v>124</v>
      </c>
      <c r="E194" s="162" t="s">
        <v>285</v>
      </c>
      <c r="F194" s="163" t="s">
        <v>286</v>
      </c>
      <c r="G194" s="164" t="s">
        <v>237</v>
      </c>
      <c r="H194" s="193"/>
      <c r="I194" s="166"/>
      <c r="J194" s="167" t="n">
        <f aca="false">ROUND(I194*H194,2)</f>
        <v>0</v>
      </c>
      <c r="K194" s="163" t="s">
        <v>136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197</v>
      </c>
      <c r="AT194" s="172" t="s">
        <v>124</v>
      </c>
      <c r="AU194" s="172" t="s">
        <v>129</v>
      </c>
      <c r="AY194" s="3" t="s">
        <v>122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129</v>
      </c>
      <c r="BK194" s="173" t="n">
        <f aca="false">ROUND(I194*H194,2)</f>
        <v>0</v>
      </c>
      <c r="BL194" s="3" t="s">
        <v>197</v>
      </c>
      <c r="BM194" s="172" t="s">
        <v>287</v>
      </c>
    </row>
    <row r="195" s="146" customFormat="true" ht="22.8" hidden="false" customHeight="true" outlineLevel="0" collapsed="false">
      <c r="B195" s="147"/>
      <c r="D195" s="148" t="s">
        <v>73</v>
      </c>
      <c r="E195" s="158" t="s">
        <v>288</v>
      </c>
      <c r="F195" s="158" t="s">
        <v>289</v>
      </c>
      <c r="I195" s="150"/>
      <c r="J195" s="159" t="n">
        <f aca="false">BK195</f>
        <v>0</v>
      </c>
      <c r="L195" s="147"/>
      <c r="M195" s="152"/>
      <c r="N195" s="153"/>
      <c r="O195" s="153"/>
      <c r="P195" s="154" t="n">
        <f aca="false">SUM(P196:P210)</f>
        <v>0</v>
      </c>
      <c r="Q195" s="153"/>
      <c r="R195" s="154" t="n">
        <f aca="false">SUM(R196:R210)</f>
        <v>0.00223</v>
      </c>
      <c r="S195" s="153"/>
      <c r="T195" s="155" t="n">
        <f aca="false">SUM(T196:T210)</f>
        <v>0.004</v>
      </c>
      <c r="AR195" s="148" t="s">
        <v>129</v>
      </c>
      <c r="AT195" s="156" t="s">
        <v>73</v>
      </c>
      <c r="AU195" s="156" t="s">
        <v>79</v>
      </c>
      <c r="AY195" s="148" t="s">
        <v>122</v>
      </c>
      <c r="BK195" s="157" t="n">
        <f aca="false">SUM(BK196:BK210)</f>
        <v>0</v>
      </c>
    </row>
    <row r="196" s="27" customFormat="true" ht="21.75" hidden="false" customHeight="true" outlineLevel="0" collapsed="false">
      <c r="A196" s="22"/>
      <c r="B196" s="160"/>
      <c r="C196" s="194" t="s">
        <v>290</v>
      </c>
      <c r="D196" s="194" t="s">
        <v>291</v>
      </c>
      <c r="E196" s="195" t="s">
        <v>292</v>
      </c>
      <c r="F196" s="196" t="s">
        <v>293</v>
      </c>
      <c r="G196" s="197" t="s">
        <v>156</v>
      </c>
      <c r="H196" s="198" t="n">
        <v>3</v>
      </c>
      <c r="I196" s="199"/>
      <c r="J196" s="200" t="n">
        <f aca="false">ROUND(I196*H196,2)</f>
        <v>0</v>
      </c>
      <c r="K196" s="196" t="s">
        <v>136</v>
      </c>
      <c r="L196" s="201"/>
      <c r="M196" s="202"/>
      <c r="N196" s="203" t="s">
        <v>40</v>
      </c>
      <c r="O196" s="60"/>
      <c r="P196" s="170" t="n">
        <f aca="false">O196*H196</f>
        <v>0</v>
      </c>
      <c r="Q196" s="170" t="n">
        <v>1E-005</v>
      </c>
      <c r="R196" s="170" t="n">
        <f aca="false">Q196*H196</f>
        <v>3E-005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274</v>
      </c>
      <c r="AT196" s="172" t="s">
        <v>291</v>
      </c>
      <c r="AU196" s="172" t="s">
        <v>129</v>
      </c>
      <c r="AY196" s="3" t="s">
        <v>122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129</v>
      </c>
      <c r="BK196" s="173" t="n">
        <f aca="false">ROUND(I196*H196,2)</f>
        <v>0</v>
      </c>
      <c r="BL196" s="3" t="s">
        <v>197</v>
      </c>
      <c r="BM196" s="172" t="s">
        <v>294</v>
      </c>
    </row>
    <row r="197" s="27" customFormat="true" ht="16.5" hidden="false" customHeight="true" outlineLevel="0" collapsed="false">
      <c r="A197" s="22"/>
      <c r="B197" s="160"/>
      <c r="C197" s="194" t="s">
        <v>295</v>
      </c>
      <c r="D197" s="194" t="s">
        <v>291</v>
      </c>
      <c r="E197" s="195" t="s">
        <v>296</v>
      </c>
      <c r="F197" s="196" t="s">
        <v>297</v>
      </c>
      <c r="G197" s="197" t="s">
        <v>156</v>
      </c>
      <c r="H197" s="198" t="n">
        <v>3</v>
      </c>
      <c r="I197" s="199"/>
      <c r="J197" s="200" t="n">
        <f aca="false">ROUND(I197*H197,2)</f>
        <v>0</v>
      </c>
      <c r="K197" s="196" t="s">
        <v>136</v>
      </c>
      <c r="L197" s="201"/>
      <c r="M197" s="202"/>
      <c r="N197" s="203" t="s">
        <v>40</v>
      </c>
      <c r="O197" s="60"/>
      <c r="P197" s="170" t="n">
        <f aca="false">O197*H197</f>
        <v>0</v>
      </c>
      <c r="Q197" s="170" t="n">
        <v>0.0002</v>
      </c>
      <c r="R197" s="170" t="n">
        <f aca="false">Q197*H197</f>
        <v>0.0006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274</v>
      </c>
      <c r="AT197" s="172" t="s">
        <v>291</v>
      </c>
      <c r="AU197" s="172" t="s">
        <v>129</v>
      </c>
      <c r="AY197" s="3" t="s">
        <v>122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129</v>
      </c>
      <c r="BK197" s="173" t="n">
        <f aca="false">ROUND(I197*H197,2)</f>
        <v>0</v>
      </c>
      <c r="BL197" s="3" t="s">
        <v>197</v>
      </c>
      <c r="BM197" s="172" t="s">
        <v>298</v>
      </c>
    </row>
    <row r="198" s="27" customFormat="true" ht="21.75" hidden="false" customHeight="true" outlineLevel="0" collapsed="false">
      <c r="A198" s="22"/>
      <c r="B198" s="160"/>
      <c r="C198" s="161" t="s">
        <v>299</v>
      </c>
      <c r="D198" s="161" t="s">
        <v>124</v>
      </c>
      <c r="E198" s="162" t="s">
        <v>300</v>
      </c>
      <c r="F198" s="163" t="s">
        <v>301</v>
      </c>
      <c r="G198" s="164" t="s">
        <v>156</v>
      </c>
      <c r="H198" s="165" t="n">
        <v>3</v>
      </c>
      <c r="I198" s="166"/>
      <c r="J198" s="167" t="n">
        <f aca="false">ROUND(I198*H198,2)</f>
        <v>0</v>
      </c>
      <c r="K198" s="163" t="s">
        <v>136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197</v>
      </c>
      <c r="AT198" s="172" t="s">
        <v>124</v>
      </c>
      <c r="AU198" s="172" t="s">
        <v>129</v>
      </c>
      <c r="AY198" s="3" t="s">
        <v>122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129</v>
      </c>
      <c r="BK198" s="173" t="n">
        <f aca="false">ROUND(I198*H198,2)</f>
        <v>0</v>
      </c>
      <c r="BL198" s="3" t="s">
        <v>197</v>
      </c>
      <c r="BM198" s="172" t="s">
        <v>302</v>
      </c>
    </row>
    <row r="199" s="27" customFormat="true" ht="24.15" hidden="false" customHeight="true" outlineLevel="0" collapsed="false">
      <c r="A199" s="22"/>
      <c r="B199" s="160"/>
      <c r="C199" s="161" t="s">
        <v>303</v>
      </c>
      <c r="D199" s="161" t="s">
        <v>124</v>
      </c>
      <c r="E199" s="162" t="s">
        <v>304</v>
      </c>
      <c r="F199" s="163" t="s">
        <v>305</v>
      </c>
      <c r="G199" s="164" t="s">
        <v>156</v>
      </c>
      <c r="H199" s="165" t="n">
        <v>2</v>
      </c>
      <c r="I199" s="166"/>
      <c r="J199" s="167" t="n">
        <f aca="false">ROUND(I199*H199,2)</f>
        <v>0</v>
      </c>
      <c r="K199" s="163" t="s">
        <v>136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197</v>
      </c>
      <c r="AT199" s="172" t="s">
        <v>124</v>
      </c>
      <c r="AU199" s="172" t="s">
        <v>129</v>
      </c>
      <c r="AY199" s="3" t="s">
        <v>122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129</v>
      </c>
      <c r="BK199" s="173" t="n">
        <f aca="false">ROUND(I199*H199,2)</f>
        <v>0</v>
      </c>
      <c r="BL199" s="3" t="s">
        <v>197</v>
      </c>
      <c r="BM199" s="172" t="s">
        <v>306</v>
      </c>
    </row>
    <row r="200" s="27" customFormat="true" ht="37.8" hidden="false" customHeight="true" outlineLevel="0" collapsed="false">
      <c r="A200" s="22"/>
      <c r="B200" s="160"/>
      <c r="C200" s="194" t="s">
        <v>307</v>
      </c>
      <c r="D200" s="194" t="s">
        <v>291</v>
      </c>
      <c r="E200" s="195" t="s">
        <v>308</v>
      </c>
      <c r="F200" s="196" t="s">
        <v>309</v>
      </c>
      <c r="G200" s="197" t="s">
        <v>156</v>
      </c>
      <c r="H200" s="198" t="n">
        <v>2</v>
      </c>
      <c r="I200" s="199"/>
      <c r="J200" s="200" t="n">
        <f aca="false">ROUND(I200*H200,2)</f>
        <v>0</v>
      </c>
      <c r="K200" s="196"/>
      <c r="L200" s="201"/>
      <c r="M200" s="202"/>
      <c r="N200" s="203" t="s">
        <v>40</v>
      </c>
      <c r="O200" s="60"/>
      <c r="P200" s="170" t="n">
        <f aca="false">O200*H200</f>
        <v>0</v>
      </c>
      <c r="Q200" s="170" t="n">
        <v>0.0008</v>
      </c>
      <c r="R200" s="170" t="n">
        <f aca="false">Q200*H200</f>
        <v>0.0016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274</v>
      </c>
      <c r="AT200" s="172" t="s">
        <v>291</v>
      </c>
      <c r="AU200" s="172" t="s">
        <v>129</v>
      </c>
      <c r="AY200" s="3" t="s">
        <v>122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129</v>
      </c>
      <c r="BK200" s="173" t="n">
        <f aca="false">ROUND(I200*H200,2)</f>
        <v>0</v>
      </c>
      <c r="BL200" s="3" t="s">
        <v>197</v>
      </c>
      <c r="BM200" s="172" t="s">
        <v>310</v>
      </c>
    </row>
    <row r="201" s="27" customFormat="true" ht="37.8" hidden="false" customHeight="true" outlineLevel="0" collapsed="false">
      <c r="A201" s="22"/>
      <c r="B201" s="160"/>
      <c r="C201" s="161" t="s">
        <v>311</v>
      </c>
      <c r="D201" s="161" t="s">
        <v>124</v>
      </c>
      <c r="E201" s="162" t="s">
        <v>312</v>
      </c>
      <c r="F201" s="163" t="s">
        <v>313</v>
      </c>
      <c r="G201" s="164" t="s">
        <v>156</v>
      </c>
      <c r="H201" s="165" t="n">
        <v>5</v>
      </c>
      <c r="I201" s="166"/>
      <c r="J201" s="167" t="n">
        <f aca="false">ROUND(I201*H201,2)</f>
        <v>0</v>
      </c>
      <c r="K201" s="163" t="s">
        <v>136</v>
      </c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0.0008</v>
      </c>
      <c r="T201" s="171" t="n">
        <f aca="false">S201*H201</f>
        <v>0.004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197</v>
      </c>
      <c r="AT201" s="172" t="s">
        <v>124</v>
      </c>
      <c r="AU201" s="172" t="s">
        <v>129</v>
      </c>
      <c r="AY201" s="3" t="s">
        <v>122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129</v>
      </c>
      <c r="BK201" s="173" t="n">
        <f aca="false">ROUND(I201*H201,2)</f>
        <v>0</v>
      </c>
      <c r="BL201" s="3" t="s">
        <v>197</v>
      </c>
      <c r="BM201" s="172" t="s">
        <v>314</v>
      </c>
    </row>
    <row r="202" s="27" customFormat="true" ht="24.15" hidden="false" customHeight="true" outlineLevel="0" collapsed="false">
      <c r="A202" s="22"/>
      <c r="B202" s="160"/>
      <c r="C202" s="161" t="s">
        <v>315</v>
      </c>
      <c r="D202" s="161" t="s">
        <v>124</v>
      </c>
      <c r="E202" s="162" t="s">
        <v>316</v>
      </c>
      <c r="F202" s="163" t="s">
        <v>317</v>
      </c>
      <c r="G202" s="164" t="s">
        <v>156</v>
      </c>
      <c r="H202" s="165" t="n">
        <v>1</v>
      </c>
      <c r="I202" s="166"/>
      <c r="J202" s="167" t="n">
        <f aca="false">ROUND(I202*H202,2)</f>
        <v>0</v>
      </c>
      <c r="K202" s="163" t="s">
        <v>136</v>
      </c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197</v>
      </c>
      <c r="AT202" s="172" t="s">
        <v>124</v>
      </c>
      <c r="AU202" s="172" t="s">
        <v>129</v>
      </c>
      <c r="AY202" s="3" t="s">
        <v>122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129</v>
      </c>
      <c r="BK202" s="173" t="n">
        <f aca="false">ROUND(I202*H202,2)</f>
        <v>0</v>
      </c>
      <c r="BL202" s="3" t="s">
        <v>197</v>
      </c>
      <c r="BM202" s="172" t="s">
        <v>318</v>
      </c>
    </row>
    <row r="203" s="27" customFormat="true" ht="21.75" hidden="false" customHeight="true" outlineLevel="0" collapsed="false">
      <c r="A203" s="22"/>
      <c r="B203" s="160"/>
      <c r="C203" s="161" t="s">
        <v>319</v>
      </c>
      <c r="D203" s="161" t="s">
        <v>124</v>
      </c>
      <c r="E203" s="162" t="s">
        <v>320</v>
      </c>
      <c r="F203" s="163" t="s">
        <v>321</v>
      </c>
      <c r="G203" s="164" t="s">
        <v>156</v>
      </c>
      <c r="H203" s="165" t="n">
        <v>1</v>
      </c>
      <c r="I203" s="166"/>
      <c r="J203" s="167" t="n">
        <f aca="false">ROUND(I203*H203,2)</f>
        <v>0</v>
      </c>
      <c r="K203" s="163" t="s">
        <v>136</v>
      </c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</v>
      </c>
      <c r="T203" s="171" t="n">
        <f aca="false">S203*H203</f>
        <v>0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197</v>
      </c>
      <c r="AT203" s="172" t="s">
        <v>124</v>
      </c>
      <c r="AU203" s="172" t="s">
        <v>129</v>
      </c>
      <c r="AY203" s="3" t="s">
        <v>122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129</v>
      </c>
      <c r="BK203" s="173" t="n">
        <f aca="false">ROUND(I203*H203,2)</f>
        <v>0</v>
      </c>
      <c r="BL203" s="3" t="s">
        <v>197</v>
      </c>
      <c r="BM203" s="172" t="s">
        <v>322</v>
      </c>
    </row>
    <row r="204" s="27" customFormat="true" ht="21.75" hidden="false" customHeight="true" outlineLevel="0" collapsed="false">
      <c r="A204" s="22"/>
      <c r="B204" s="160"/>
      <c r="C204" s="161" t="s">
        <v>323</v>
      </c>
      <c r="D204" s="161" t="s">
        <v>124</v>
      </c>
      <c r="E204" s="162" t="s">
        <v>324</v>
      </c>
      <c r="F204" s="163" t="s">
        <v>325</v>
      </c>
      <c r="G204" s="164" t="s">
        <v>127</v>
      </c>
      <c r="H204" s="165" t="n">
        <v>1</v>
      </c>
      <c r="I204" s="166"/>
      <c r="J204" s="167" t="n">
        <f aca="false">ROUND(I204*H204,2)</f>
        <v>0</v>
      </c>
      <c r="K204" s="163"/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</v>
      </c>
      <c r="T204" s="171" t="n">
        <f aca="false">S204*H204</f>
        <v>0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197</v>
      </c>
      <c r="AT204" s="172" t="s">
        <v>124</v>
      </c>
      <c r="AU204" s="172" t="s">
        <v>129</v>
      </c>
      <c r="AY204" s="3" t="s">
        <v>122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129</v>
      </c>
      <c r="BK204" s="173" t="n">
        <f aca="false">ROUND(I204*H204,2)</f>
        <v>0</v>
      </c>
      <c r="BL204" s="3" t="s">
        <v>197</v>
      </c>
      <c r="BM204" s="172" t="s">
        <v>326</v>
      </c>
    </row>
    <row r="205" s="27" customFormat="true" ht="24.15" hidden="false" customHeight="true" outlineLevel="0" collapsed="false">
      <c r="A205" s="22"/>
      <c r="B205" s="160"/>
      <c r="C205" s="161" t="s">
        <v>327</v>
      </c>
      <c r="D205" s="161" t="s">
        <v>124</v>
      </c>
      <c r="E205" s="162" t="s">
        <v>328</v>
      </c>
      <c r="F205" s="163" t="s">
        <v>329</v>
      </c>
      <c r="G205" s="164" t="s">
        <v>127</v>
      </c>
      <c r="H205" s="165" t="n">
        <v>1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</v>
      </c>
      <c r="T205" s="171" t="n">
        <f aca="false">S205*H205</f>
        <v>0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197</v>
      </c>
      <c r="AT205" s="172" t="s">
        <v>124</v>
      </c>
      <c r="AU205" s="172" t="s">
        <v>129</v>
      </c>
      <c r="AY205" s="3" t="s">
        <v>122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129</v>
      </c>
      <c r="BK205" s="173" t="n">
        <f aca="false">ROUND(I205*H205,2)</f>
        <v>0</v>
      </c>
      <c r="BL205" s="3" t="s">
        <v>197</v>
      </c>
      <c r="BM205" s="172" t="s">
        <v>330</v>
      </c>
    </row>
    <row r="206" s="27" customFormat="true" ht="24.15" hidden="false" customHeight="true" outlineLevel="0" collapsed="false">
      <c r="A206" s="22"/>
      <c r="B206" s="160"/>
      <c r="C206" s="161" t="s">
        <v>331</v>
      </c>
      <c r="D206" s="161" t="s">
        <v>124</v>
      </c>
      <c r="E206" s="162" t="s">
        <v>332</v>
      </c>
      <c r="F206" s="163" t="s">
        <v>333</v>
      </c>
      <c r="G206" s="164" t="s">
        <v>156</v>
      </c>
      <c r="H206" s="165" t="n">
        <v>24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197</v>
      </c>
      <c r="AT206" s="172" t="s">
        <v>124</v>
      </c>
      <c r="AU206" s="172" t="s">
        <v>129</v>
      </c>
      <c r="AY206" s="3" t="s">
        <v>122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129</v>
      </c>
      <c r="BK206" s="173" t="n">
        <f aca="false">ROUND(I206*H206,2)</f>
        <v>0</v>
      </c>
      <c r="BL206" s="3" t="s">
        <v>197</v>
      </c>
      <c r="BM206" s="172" t="s">
        <v>334</v>
      </c>
    </row>
    <row r="207" s="174" customFormat="true" ht="12.8" hidden="false" customHeight="false" outlineLevel="0" collapsed="false">
      <c r="B207" s="175"/>
      <c r="D207" s="176" t="s">
        <v>138</v>
      </c>
      <c r="E207" s="177"/>
      <c r="F207" s="178" t="s">
        <v>335</v>
      </c>
      <c r="H207" s="179" t="n">
        <v>24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138</v>
      </c>
      <c r="AU207" s="177" t="s">
        <v>129</v>
      </c>
      <c r="AV207" s="174" t="s">
        <v>129</v>
      </c>
      <c r="AW207" s="174" t="s">
        <v>31</v>
      </c>
      <c r="AX207" s="174" t="s">
        <v>79</v>
      </c>
      <c r="AY207" s="177" t="s">
        <v>122</v>
      </c>
    </row>
    <row r="208" s="27" customFormat="true" ht="16.5" hidden="false" customHeight="true" outlineLevel="0" collapsed="false">
      <c r="A208" s="22"/>
      <c r="B208" s="160"/>
      <c r="C208" s="161" t="s">
        <v>336</v>
      </c>
      <c r="D208" s="161" t="s">
        <v>124</v>
      </c>
      <c r="E208" s="162" t="s">
        <v>337</v>
      </c>
      <c r="F208" s="163" t="s">
        <v>338</v>
      </c>
      <c r="G208" s="164" t="s">
        <v>156</v>
      </c>
      <c r="H208" s="165" t="n">
        <v>1</v>
      </c>
      <c r="I208" s="166"/>
      <c r="J208" s="167" t="n">
        <f aca="false">ROUND(I208*H208,2)</f>
        <v>0</v>
      </c>
      <c r="K208" s="163"/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197</v>
      </c>
      <c r="AT208" s="172" t="s">
        <v>124</v>
      </c>
      <c r="AU208" s="172" t="s">
        <v>129</v>
      </c>
      <c r="AY208" s="3" t="s">
        <v>122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129</v>
      </c>
      <c r="BK208" s="173" t="n">
        <f aca="false">ROUND(I208*H208,2)</f>
        <v>0</v>
      </c>
      <c r="BL208" s="3" t="s">
        <v>197</v>
      </c>
      <c r="BM208" s="172" t="s">
        <v>339</v>
      </c>
    </row>
    <row r="209" s="27" customFormat="true" ht="16.5" hidden="false" customHeight="true" outlineLevel="0" collapsed="false">
      <c r="A209" s="22"/>
      <c r="B209" s="160"/>
      <c r="C209" s="161" t="s">
        <v>340</v>
      </c>
      <c r="D209" s="161" t="s">
        <v>124</v>
      </c>
      <c r="E209" s="162" t="s">
        <v>341</v>
      </c>
      <c r="F209" s="163" t="s">
        <v>342</v>
      </c>
      <c r="G209" s="164" t="s">
        <v>156</v>
      </c>
      <c r="H209" s="165" t="n">
        <v>1</v>
      </c>
      <c r="I209" s="166"/>
      <c r="J209" s="167" t="n">
        <f aca="false">ROUND(I209*H209,2)</f>
        <v>0</v>
      </c>
      <c r="K209" s="163"/>
      <c r="L209" s="23"/>
      <c r="M209" s="168"/>
      <c r="N209" s="169" t="s">
        <v>40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</v>
      </c>
      <c r="T209" s="171" t="n">
        <f aca="false">S209*H209</f>
        <v>0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197</v>
      </c>
      <c r="AT209" s="172" t="s">
        <v>124</v>
      </c>
      <c r="AU209" s="172" t="s">
        <v>129</v>
      </c>
      <c r="AY209" s="3" t="s">
        <v>122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129</v>
      </c>
      <c r="BK209" s="173" t="n">
        <f aca="false">ROUND(I209*H209,2)</f>
        <v>0</v>
      </c>
      <c r="BL209" s="3" t="s">
        <v>197</v>
      </c>
      <c r="BM209" s="172" t="s">
        <v>343</v>
      </c>
    </row>
    <row r="210" s="27" customFormat="true" ht="24.15" hidden="false" customHeight="true" outlineLevel="0" collapsed="false">
      <c r="A210" s="22"/>
      <c r="B210" s="160"/>
      <c r="C210" s="161" t="s">
        <v>344</v>
      </c>
      <c r="D210" s="161" t="s">
        <v>124</v>
      </c>
      <c r="E210" s="162" t="s">
        <v>345</v>
      </c>
      <c r="F210" s="163" t="s">
        <v>346</v>
      </c>
      <c r="G210" s="164" t="s">
        <v>237</v>
      </c>
      <c r="H210" s="193"/>
      <c r="I210" s="166"/>
      <c r="J210" s="167" t="n">
        <f aca="false">ROUND(I210*H210,2)</f>
        <v>0</v>
      </c>
      <c r="K210" s="163" t="s">
        <v>136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197</v>
      </c>
      <c r="AT210" s="172" t="s">
        <v>124</v>
      </c>
      <c r="AU210" s="172" t="s">
        <v>129</v>
      </c>
      <c r="AY210" s="3" t="s">
        <v>122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129</v>
      </c>
      <c r="BK210" s="173" t="n">
        <f aca="false">ROUND(I210*H210,2)</f>
        <v>0</v>
      </c>
      <c r="BL210" s="3" t="s">
        <v>197</v>
      </c>
      <c r="BM210" s="172" t="s">
        <v>347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348</v>
      </c>
      <c r="F211" s="158" t="s">
        <v>349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SUM(P212:P215)</f>
        <v>0</v>
      </c>
      <c r="Q211" s="153"/>
      <c r="R211" s="154" t="n">
        <f aca="false">SUM(R212:R215)</f>
        <v>0.00045</v>
      </c>
      <c r="S211" s="153"/>
      <c r="T211" s="155" t="n">
        <f aca="false">SUM(T212:T215)</f>
        <v>0.0003</v>
      </c>
      <c r="AR211" s="148" t="s">
        <v>129</v>
      </c>
      <c r="AT211" s="156" t="s">
        <v>73</v>
      </c>
      <c r="AU211" s="156" t="s">
        <v>79</v>
      </c>
      <c r="AY211" s="148" t="s">
        <v>122</v>
      </c>
      <c r="BK211" s="157" t="n">
        <f aca="false">SUM(BK212:BK215)</f>
        <v>0</v>
      </c>
    </row>
    <row r="212" s="27" customFormat="true" ht="16.5" hidden="false" customHeight="true" outlineLevel="0" collapsed="false">
      <c r="A212" s="22"/>
      <c r="B212" s="160"/>
      <c r="C212" s="161" t="s">
        <v>350</v>
      </c>
      <c r="D212" s="161" t="s">
        <v>124</v>
      </c>
      <c r="E212" s="162" t="s">
        <v>351</v>
      </c>
      <c r="F212" s="163" t="s">
        <v>352</v>
      </c>
      <c r="G212" s="164" t="s">
        <v>156</v>
      </c>
      <c r="H212" s="165" t="n">
        <v>1</v>
      </c>
      <c r="I212" s="166"/>
      <c r="J212" s="167" t="n">
        <f aca="false">ROUND(I212*H212,2)</f>
        <v>0</v>
      </c>
      <c r="K212" s="163" t="s">
        <v>136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197</v>
      </c>
      <c r="AT212" s="172" t="s">
        <v>124</v>
      </c>
      <c r="AU212" s="172" t="s">
        <v>129</v>
      </c>
      <c r="AY212" s="3" t="s">
        <v>122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129</v>
      </c>
      <c r="BK212" s="173" t="n">
        <f aca="false">ROUND(I212*H212,2)</f>
        <v>0</v>
      </c>
      <c r="BL212" s="3" t="s">
        <v>197</v>
      </c>
      <c r="BM212" s="172" t="s">
        <v>353</v>
      </c>
    </row>
    <row r="213" s="27" customFormat="true" ht="16.5" hidden="false" customHeight="true" outlineLevel="0" collapsed="false">
      <c r="A213" s="22"/>
      <c r="B213" s="160"/>
      <c r="C213" s="194" t="s">
        <v>354</v>
      </c>
      <c r="D213" s="194" t="s">
        <v>291</v>
      </c>
      <c r="E213" s="195" t="s">
        <v>355</v>
      </c>
      <c r="F213" s="196" t="s">
        <v>356</v>
      </c>
      <c r="G213" s="197" t="s">
        <v>156</v>
      </c>
      <c r="H213" s="198" t="n">
        <v>1</v>
      </c>
      <c r="I213" s="199"/>
      <c r="J213" s="200" t="n">
        <f aca="false">ROUND(I213*H213,2)</f>
        <v>0</v>
      </c>
      <c r="K213" s="196" t="s">
        <v>136</v>
      </c>
      <c r="L213" s="201"/>
      <c r="M213" s="202"/>
      <c r="N213" s="203" t="s">
        <v>40</v>
      </c>
      <c r="O213" s="60"/>
      <c r="P213" s="170" t="n">
        <f aca="false">O213*H213</f>
        <v>0</v>
      </c>
      <c r="Q213" s="170" t="n">
        <v>0.00045</v>
      </c>
      <c r="R213" s="170" t="n">
        <f aca="false">Q213*H213</f>
        <v>0.00045</v>
      </c>
      <c r="S213" s="170" t="n">
        <v>0</v>
      </c>
      <c r="T213" s="171" t="n">
        <f aca="false">S213*H213</f>
        <v>0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274</v>
      </c>
      <c r="AT213" s="172" t="s">
        <v>291</v>
      </c>
      <c r="AU213" s="172" t="s">
        <v>129</v>
      </c>
      <c r="AY213" s="3" t="s">
        <v>122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129</v>
      </c>
      <c r="BK213" s="173" t="n">
        <f aca="false">ROUND(I213*H213,2)</f>
        <v>0</v>
      </c>
      <c r="BL213" s="3" t="s">
        <v>197</v>
      </c>
      <c r="BM213" s="172" t="s">
        <v>357</v>
      </c>
    </row>
    <row r="214" s="27" customFormat="true" ht="16.5" hidden="false" customHeight="true" outlineLevel="0" collapsed="false">
      <c r="A214" s="22"/>
      <c r="B214" s="160"/>
      <c r="C214" s="161" t="s">
        <v>358</v>
      </c>
      <c r="D214" s="161" t="s">
        <v>124</v>
      </c>
      <c r="E214" s="162" t="s">
        <v>359</v>
      </c>
      <c r="F214" s="163" t="s">
        <v>360</v>
      </c>
      <c r="G214" s="164" t="s">
        <v>156</v>
      </c>
      <c r="H214" s="165" t="n">
        <v>1</v>
      </c>
      <c r="I214" s="166"/>
      <c r="J214" s="167" t="n">
        <f aca="false">ROUND(I214*H214,2)</f>
        <v>0</v>
      </c>
      <c r="K214" s="163" t="s">
        <v>136</v>
      </c>
      <c r="L214" s="23"/>
      <c r="M214" s="168"/>
      <c r="N214" s="169" t="s">
        <v>40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0.0003</v>
      </c>
      <c r="T214" s="171" t="n">
        <f aca="false">S214*H214</f>
        <v>0.0003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197</v>
      </c>
      <c r="AT214" s="172" t="s">
        <v>124</v>
      </c>
      <c r="AU214" s="172" t="s">
        <v>129</v>
      </c>
      <c r="AY214" s="3" t="s">
        <v>122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129</v>
      </c>
      <c r="BK214" s="173" t="n">
        <f aca="false">ROUND(I214*H214,2)</f>
        <v>0</v>
      </c>
      <c r="BL214" s="3" t="s">
        <v>197</v>
      </c>
      <c r="BM214" s="172" t="s">
        <v>361</v>
      </c>
    </row>
    <row r="215" s="27" customFormat="true" ht="24.15" hidden="false" customHeight="true" outlineLevel="0" collapsed="false">
      <c r="A215" s="22"/>
      <c r="B215" s="160"/>
      <c r="C215" s="161" t="s">
        <v>362</v>
      </c>
      <c r="D215" s="161" t="s">
        <v>124</v>
      </c>
      <c r="E215" s="162" t="s">
        <v>363</v>
      </c>
      <c r="F215" s="163" t="s">
        <v>364</v>
      </c>
      <c r="G215" s="164" t="s">
        <v>237</v>
      </c>
      <c r="H215" s="193"/>
      <c r="I215" s="166"/>
      <c r="J215" s="167" t="n">
        <f aca="false">ROUND(I215*H215,2)</f>
        <v>0</v>
      </c>
      <c r="K215" s="163" t="s">
        <v>136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197</v>
      </c>
      <c r="AT215" s="172" t="s">
        <v>124</v>
      </c>
      <c r="AU215" s="172" t="s">
        <v>129</v>
      </c>
      <c r="AY215" s="3" t="s">
        <v>122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129</v>
      </c>
      <c r="BK215" s="173" t="n">
        <f aca="false">ROUND(I215*H215,2)</f>
        <v>0</v>
      </c>
      <c r="BL215" s="3" t="s">
        <v>197</v>
      </c>
      <c r="BM215" s="172" t="s">
        <v>365</v>
      </c>
    </row>
    <row r="216" s="146" customFormat="true" ht="22.8" hidden="false" customHeight="true" outlineLevel="0" collapsed="false">
      <c r="B216" s="147"/>
      <c r="D216" s="148" t="s">
        <v>73</v>
      </c>
      <c r="E216" s="158" t="s">
        <v>366</v>
      </c>
      <c r="F216" s="158" t="s">
        <v>367</v>
      </c>
      <c r="I216" s="150"/>
      <c r="J216" s="159" t="n">
        <f aca="false">BK216</f>
        <v>0</v>
      </c>
      <c r="L216" s="147"/>
      <c r="M216" s="152"/>
      <c r="N216" s="153"/>
      <c r="O216" s="153"/>
      <c r="P216" s="154" t="n">
        <f aca="false">SUM(P217:P223)</f>
        <v>0</v>
      </c>
      <c r="Q216" s="153"/>
      <c r="R216" s="154" t="n">
        <f aca="false">SUM(R217:R223)</f>
        <v>0.016</v>
      </c>
      <c r="S216" s="153"/>
      <c r="T216" s="155" t="n">
        <f aca="false">SUM(T217:T223)</f>
        <v>0.0036</v>
      </c>
      <c r="AR216" s="148" t="s">
        <v>129</v>
      </c>
      <c r="AT216" s="156" t="s">
        <v>73</v>
      </c>
      <c r="AU216" s="156" t="s">
        <v>79</v>
      </c>
      <c r="AY216" s="148" t="s">
        <v>122</v>
      </c>
      <c r="BK216" s="157" t="n">
        <f aca="false">SUM(BK217:BK223)</f>
        <v>0</v>
      </c>
    </row>
    <row r="217" s="27" customFormat="true" ht="16.5" hidden="false" customHeight="true" outlineLevel="0" collapsed="false">
      <c r="A217" s="22"/>
      <c r="B217" s="160"/>
      <c r="C217" s="161" t="s">
        <v>368</v>
      </c>
      <c r="D217" s="161" t="s">
        <v>124</v>
      </c>
      <c r="E217" s="162" t="s">
        <v>369</v>
      </c>
      <c r="F217" s="163" t="s">
        <v>370</v>
      </c>
      <c r="G217" s="164" t="s">
        <v>127</v>
      </c>
      <c r="H217" s="165" t="n">
        <v>3</v>
      </c>
      <c r="I217" s="166"/>
      <c r="J217" s="167" t="n">
        <f aca="false">ROUND(I217*H217,2)</f>
        <v>0</v>
      </c>
      <c r="K217" s="163"/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197</v>
      </c>
      <c r="AT217" s="172" t="s">
        <v>124</v>
      </c>
      <c r="AU217" s="172" t="s">
        <v>129</v>
      </c>
      <c r="AY217" s="3" t="s">
        <v>122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129</v>
      </c>
      <c r="BK217" s="173" t="n">
        <f aca="false">ROUND(I217*H217,2)</f>
        <v>0</v>
      </c>
      <c r="BL217" s="3" t="s">
        <v>197</v>
      </c>
      <c r="BM217" s="172" t="s">
        <v>371</v>
      </c>
    </row>
    <row r="218" s="27" customFormat="true" ht="49.05" hidden="false" customHeight="true" outlineLevel="0" collapsed="false">
      <c r="A218" s="22"/>
      <c r="B218" s="160"/>
      <c r="C218" s="161" t="s">
        <v>372</v>
      </c>
      <c r="D218" s="161" t="s">
        <v>124</v>
      </c>
      <c r="E218" s="162" t="s">
        <v>373</v>
      </c>
      <c r="F218" s="163" t="s">
        <v>374</v>
      </c>
      <c r="G218" s="164" t="s">
        <v>156</v>
      </c>
      <c r="H218" s="165" t="n">
        <v>1</v>
      </c>
      <c r="I218" s="166"/>
      <c r="J218" s="167" t="n">
        <f aca="false">ROUND(I218*H218,2)</f>
        <v>0</v>
      </c>
      <c r="K218" s="163"/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0.0018</v>
      </c>
      <c r="T218" s="171" t="n">
        <f aca="false">S218*H218</f>
        <v>0.0018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197</v>
      </c>
      <c r="AT218" s="172" t="s">
        <v>124</v>
      </c>
      <c r="AU218" s="172" t="s">
        <v>129</v>
      </c>
      <c r="AY218" s="3" t="s">
        <v>122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129</v>
      </c>
      <c r="BK218" s="173" t="n">
        <f aca="false">ROUND(I218*H218,2)</f>
        <v>0</v>
      </c>
      <c r="BL218" s="3" t="s">
        <v>197</v>
      </c>
      <c r="BM218" s="172" t="s">
        <v>375</v>
      </c>
    </row>
    <row r="219" s="27" customFormat="true" ht="33" hidden="false" customHeight="true" outlineLevel="0" collapsed="false">
      <c r="A219" s="22"/>
      <c r="B219" s="160"/>
      <c r="C219" s="161" t="s">
        <v>376</v>
      </c>
      <c r="D219" s="161" t="s">
        <v>124</v>
      </c>
      <c r="E219" s="162" t="s">
        <v>377</v>
      </c>
      <c r="F219" s="163" t="s">
        <v>378</v>
      </c>
      <c r="G219" s="164" t="s">
        <v>156</v>
      </c>
      <c r="H219" s="165" t="n">
        <v>1</v>
      </c>
      <c r="I219" s="166"/>
      <c r="J219" s="167" t="n">
        <f aca="false">ROUND(I219*H219,2)</f>
        <v>0</v>
      </c>
      <c r="K219" s="163"/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197</v>
      </c>
      <c r="AT219" s="172" t="s">
        <v>124</v>
      </c>
      <c r="AU219" s="172" t="s">
        <v>129</v>
      </c>
      <c r="AY219" s="3" t="s">
        <v>122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129</v>
      </c>
      <c r="BK219" s="173" t="n">
        <f aca="false">ROUND(I219*H219,2)</f>
        <v>0</v>
      </c>
      <c r="BL219" s="3" t="s">
        <v>197</v>
      </c>
      <c r="BM219" s="172" t="s">
        <v>379</v>
      </c>
    </row>
    <row r="220" s="27" customFormat="true" ht="16.5" hidden="false" customHeight="true" outlineLevel="0" collapsed="false">
      <c r="A220" s="22"/>
      <c r="B220" s="160"/>
      <c r="C220" s="161" t="s">
        <v>380</v>
      </c>
      <c r="D220" s="161" t="s">
        <v>124</v>
      </c>
      <c r="E220" s="162" t="s">
        <v>381</v>
      </c>
      <c r="F220" s="163" t="s">
        <v>382</v>
      </c>
      <c r="G220" s="164" t="s">
        <v>156</v>
      </c>
      <c r="H220" s="165" t="n">
        <v>1</v>
      </c>
      <c r="I220" s="166"/>
      <c r="J220" s="167" t="n">
        <f aca="false">ROUND(I220*H220,2)</f>
        <v>0</v>
      </c>
      <c r="K220" s="163"/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0.0018</v>
      </c>
      <c r="T220" s="171" t="n">
        <f aca="false">S220*H220</f>
        <v>0.0018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197</v>
      </c>
      <c r="AT220" s="172" t="s">
        <v>124</v>
      </c>
      <c r="AU220" s="172" t="s">
        <v>129</v>
      </c>
      <c r="AY220" s="3" t="s">
        <v>122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129</v>
      </c>
      <c r="BK220" s="173" t="n">
        <f aca="false">ROUND(I220*H220,2)</f>
        <v>0</v>
      </c>
      <c r="BL220" s="3" t="s">
        <v>197</v>
      </c>
      <c r="BM220" s="172" t="s">
        <v>383</v>
      </c>
    </row>
    <row r="221" s="27" customFormat="true" ht="37.8" hidden="false" customHeight="true" outlineLevel="0" collapsed="false">
      <c r="A221" s="22"/>
      <c r="B221" s="160"/>
      <c r="C221" s="194" t="s">
        <v>384</v>
      </c>
      <c r="D221" s="194" t="s">
        <v>291</v>
      </c>
      <c r="E221" s="195" t="s">
        <v>385</v>
      </c>
      <c r="F221" s="196" t="s">
        <v>386</v>
      </c>
      <c r="G221" s="197" t="s">
        <v>156</v>
      </c>
      <c r="H221" s="198" t="n">
        <v>1</v>
      </c>
      <c r="I221" s="199"/>
      <c r="J221" s="200" t="n">
        <f aca="false">ROUND(I221*H221,2)</f>
        <v>0</v>
      </c>
      <c r="K221" s="196"/>
      <c r="L221" s="201"/>
      <c r="M221" s="202"/>
      <c r="N221" s="203" t="s">
        <v>40</v>
      </c>
      <c r="O221" s="60"/>
      <c r="P221" s="170" t="n">
        <f aca="false">O221*H221</f>
        <v>0</v>
      </c>
      <c r="Q221" s="170" t="n">
        <v>0.016</v>
      </c>
      <c r="R221" s="170" t="n">
        <f aca="false">Q221*H221</f>
        <v>0.016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274</v>
      </c>
      <c r="AT221" s="172" t="s">
        <v>291</v>
      </c>
      <c r="AU221" s="172" t="s">
        <v>129</v>
      </c>
      <c r="AY221" s="3" t="s">
        <v>122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129</v>
      </c>
      <c r="BK221" s="173" t="n">
        <f aca="false">ROUND(I221*H221,2)</f>
        <v>0</v>
      </c>
      <c r="BL221" s="3" t="s">
        <v>197</v>
      </c>
      <c r="BM221" s="172" t="s">
        <v>387</v>
      </c>
    </row>
    <row r="222" s="174" customFormat="true" ht="12.8" hidden="false" customHeight="false" outlineLevel="0" collapsed="false">
      <c r="B222" s="175"/>
      <c r="D222" s="176" t="s">
        <v>138</v>
      </c>
      <c r="E222" s="177"/>
      <c r="F222" s="178" t="s">
        <v>79</v>
      </c>
      <c r="H222" s="179" t="n">
        <v>1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138</v>
      </c>
      <c r="AU222" s="177" t="s">
        <v>129</v>
      </c>
      <c r="AV222" s="174" t="s">
        <v>129</v>
      </c>
      <c r="AW222" s="174" t="s">
        <v>31</v>
      </c>
      <c r="AX222" s="174" t="s">
        <v>79</v>
      </c>
      <c r="AY222" s="177" t="s">
        <v>122</v>
      </c>
    </row>
    <row r="223" s="27" customFormat="true" ht="24.15" hidden="false" customHeight="true" outlineLevel="0" collapsed="false">
      <c r="A223" s="22"/>
      <c r="B223" s="160"/>
      <c r="C223" s="161" t="s">
        <v>388</v>
      </c>
      <c r="D223" s="161" t="s">
        <v>124</v>
      </c>
      <c r="E223" s="162" t="s">
        <v>389</v>
      </c>
      <c r="F223" s="163" t="s">
        <v>390</v>
      </c>
      <c r="G223" s="164" t="s">
        <v>237</v>
      </c>
      <c r="H223" s="193"/>
      <c r="I223" s="166"/>
      <c r="J223" s="167" t="n">
        <f aca="false">ROUND(I223*H223,2)</f>
        <v>0</v>
      </c>
      <c r="K223" s="163" t="s">
        <v>136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197</v>
      </c>
      <c r="AT223" s="172" t="s">
        <v>124</v>
      </c>
      <c r="AU223" s="172" t="s">
        <v>129</v>
      </c>
      <c r="AY223" s="3" t="s">
        <v>122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129</v>
      </c>
      <c r="BK223" s="173" t="n">
        <f aca="false">ROUND(I223*H223,2)</f>
        <v>0</v>
      </c>
      <c r="BL223" s="3" t="s">
        <v>197</v>
      </c>
      <c r="BM223" s="172" t="s">
        <v>391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392</v>
      </c>
      <c r="F224" s="158" t="s">
        <v>393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SUM(P225:P239)</f>
        <v>0</v>
      </c>
      <c r="Q224" s="153"/>
      <c r="R224" s="154" t="n">
        <f aca="false">SUM(R225:R239)</f>
        <v>0.5122454</v>
      </c>
      <c r="S224" s="153"/>
      <c r="T224" s="155" t="n">
        <f aca="false">SUM(T225:T239)</f>
        <v>0.1404</v>
      </c>
      <c r="AR224" s="148" t="s">
        <v>129</v>
      </c>
      <c r="AT224" s="156" t="s">
        <v>73</v>
      </c>
      <c r="AU224" s="156" t="s">
        <v>79</v>
      </c>
      <c r="AY224" s="148" t="s">
        <v>122</v>
      </c>
      <c r="BK224" s="157" t="n">
        <f aca="false">SUM(BK225:BK239)</f>
        <v>0</v>
      </c>
    </row>
    <row r="225" s="27" customFormat="true" ht="16.5" hidden="false" customHeight="true" outlineLevel="0" collapsed="false">
      <c r="A225" s="22"/>
      <c r="B225" s="160"/>
      <c r="C225" s="161" t="s">
        <v>394</v>
      </c>
      <c r="D225" s="161" t="s">
        <v>124</v>
      </c>
      <c r="E225" s="162" t="s">
        <v>395</v>
      </c>
      <c r="F225" s="163" t="s">
        <v>396</v>
      </c>
      <c r="G225" s="164" t="s">
        <v>135</v>
      </c>
      <c r="H225" s="165" t="n">
        <v>46.8</v>
      </c>
      <c r="I225" s="166"/>
      <c r="J225" s="167" t="n">
        <f aca="false">ROUND(I225*H225,2)</f>
        <v>0</v>
      </c>
      <c r="K225" s="163" t="s">
        <v>136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197</v>
      </c>
      <c r="AT225" s="172" t="s">
        <v>124</v>
      </c>
      <c r="AU225" s="172" t="s">
        <v>129</v>
      </c>
      <c r="AY225" s="3" t="s">
        <v>122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129</v>
      </c>
      <c r="BK225" s="173" t="n">
        <f aca="false">ROUND(I225*H225,2)</f>
        <v>0</v>
      </c>
      <c r="BL225" s="3" t="s">
        <v>197</v>
      </c>
      <c r="BM225" s="172" t="s">
        <v>397</v>
      </c>
    </row>
    <row r="226" s="174" customFormat="true" ht="12.8" hidden="false" customHeight="false" outlineLevel="0" collapsed="false">
      <c r="B226" s="175"/>
      <c r="D226" s="176" t="s">
        <v>138</v>
      </c>
      <c r="E226" s="177"/>
      <c r="F226" s="178" t="s">
        <v>398</v>
      </c>
      <c r="H226" s="179" t="n">
        <v>46.8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138</v>
      </c>
      <c r="AU226" s="177" t="s">
        <v>129</v>
      </c>
      <c r="AV226" s="174" t="s">
        <v>129</v>
      </c>
      <c r="AW226" s="174" t="s">
        <v>31</v>
      </c>
      <c r="AX226" s="174" t="s">
        <v>79</v>
      </c>
      <c r="AY226" s="177" t="s">
        <v>122</v>
      </c>
    </row>
    <row r="227" s="27" customFormat="true" ht="24.15" hidden="false" customHeight="true" outlineLevel="0" collapsed="false">
      <c r="A227" s="22"/>
      <c r="B227" s="160"/>
      <c r="C227" s="161" t="s">
        <v>399</v>
      </c>
      <c r="D227" s="161" t="s">
        <v>124</v>
      </c>
      <c r="E227" s="162" t="s">
        <v>400</v>
      </c>
      <c r="F227" s="163" t="s">
        <v>401</v>
      </c>
      <c r="G227" s="164" t="s">
        <v>135</v>
      </c>
      <c r="H227" s="165" t="n">
        <v>46.8</v>
      </c>
      <c r="I227" s="166"/>
      <c r="J227" s="167" t="n">
        <f aca="false">ROUND(I227*H227,2)</f>
        <v>0</v>
      </c>
      <c r="K227" s="163" t="s">
        <v>136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3E-005</v>
      </c>
      <c r="R227" s="170" t="n">
        <f aca="false">Q227*H227</f>
        <v>0.001404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197</v>
      </c>
      <c r="AT227" s="172" t="s">
        <v>124</v>
      </c>
      <c r="AU227" s="172" t="s">
        <v>129</v>
      </c>
      <c r="AY227" s="3" t="s">
        <v>122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129</v>
      </c>
      <c r="BK227" s="173" t="n">
        <f aca="false">ROUND(I227*H227,2)</f>
        <v>0</v>
      </c>
      <c r="BL227" s="3" t="s">
        <v>197</v>
      </c>
      <c r="BM227" s="172" t="s">
        <v>402</v>
      </c>
    </row>
    <row r="228" s="27" customFormat="true" ht="24.15" hidden="false" customHeight="true" outlineLevel="0" collapsed="false">
      <c r="A228" s="22"/>
      <c r="B228" s="160"/>
      <c r="C228" s="161" t="s">
        <v>403</v>
      </c>
      <c r="D228" s="161" t="s">
        <v>124</v>
      </c>
      <c r="E228" s="162" t="s">
        <v>404</v>
      </c>
      <c r="F228" s="163" t="s">
        <v>405</v>
      </c>
      <c r="G228" s="164" t="s">
        <v>135</v>
      </c>
      <c r="H228" s="165" t="n">
        <v>46.8</v>
      </c>
      <c r="I228" s="166"/>
      <c r="J228" s="167" t="n">
        <f aca="false">ROUND(I228*H228,2)</f>
        <v>0</v>
      </c>
      <c r="K228" s="163" t="s">
        <v>136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0.00758</v>
      </c>
      <c r="R228" s="170" t="n">
        <f aca="false">Q228*H228</f>
        <v>0.354744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197</v>
      </c>
      <c r="AT228" s="172" t="s">
        <v>124</v>
      </c>
      <c r="AU228" s="172" t="s">
        <v>129</v>
      </c>
      <c r="AY228" s="3" t="s">
        <v>122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129</v>
      </c>
      <c r="BK228" s="173" t="n">
        <f aca="false">ROUND(I228*H228,2)</f>
        <v>0</v>
      </c>
      <c r="BL228" s="3" t="s">
        <v>197</v>
      </c>
      <c r="BM228" s="172" t="s">
        <v>406</v>
      </c>
    </row>
    <row r="229" s="174" customFormat="true" ht="12.8" hidden="false" customHeight="false" outlineLevel="0" collapsed="false">
      <c r="B229" s="175"/>
      <c r="D229" s="176" t="s">
        <v>138</v>
      </c>
      <c r="E229" s="177"/>
      <c r="F229" s="178" t="s">
        <v>398</v>
      </c>
      <c r="H229" s="179" t="n">
        <v>46.8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138</v>
      </c>
      <c r="AU229" s="177" t="s">
        <v>129</v>
      </c>
      <c r="AV229" s="174" t="s">
        <v>129</v>
      </c>
      <c r="AW229" s="174" t="s">
        <v>31</v>
      </c>
      <c r="AX229" s="174" t="s">
        <v>79</v>
      </c>
      <c r="AY229" s="177" t="s">
        <v>122</v>
      </c>
    </row>
    <row r="230" s="27" customFormat="true" ht="16.5" hidden="false" customHeight="true" outlineLevel="0" collapsed="false">
      <c r="A230" s="22"/>
      <c r="B230" s="160"/>
      <c r="C230" s="161" t="s">
        <v>407</v>
      </c>
      <c r="D230" s="161" t="s">
        <v>124</v>
      </c>
      <c r="E230" s="162" t="s">
        <v>408</v>
      </c>
      <c r="F230" s="163" t="s">
        <v>409</v>
      </c>
      <c r="G230" s="164" t="s">
        <v>135</v>
      </c>
      <c r="H230" s="165" t="n">
        <v>46.8</v>
      </c>
      <c r="I230" s="166"/>
      <c r="J230" s="167" t="n">
        <f aca="false">ROUND(I230*H230,2)</f>
        <v>0</v>
      </c>
      <c r="K230" s="163" t="s">
        <v>136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0.003</v>
      </c>
      <c r="T230" s="171" t="n">
        <f aca="false">S230*H230</f>
        <v>0.1404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197</v>
      </c>
      <c r="AT230" s="172" t="s">
        <v>124</v>
      </c>
      <c r="AU230" s="172" t="s">
        <v>129</v>
      </c>
      <c r="AY230" s="3" t="s">
        <v>122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129</v>
      </c>
      <c r="BK230" s="173" t="n">
        <f aca="false">ROUND(I230*H230,2)</f>
        <v>0</v>
      </c>
      <c r="BL230" s="3" t="s">
        <v>197</v>
      </c>
      <c r="BM230" s="172" t="s">
        <v>410</v>
      </c>
    </row>
    <row r="231" s="27" customFormat="true" ht="16.5" hidden="false" customHeight="true" outlineLevel="0" collapsed="false">
      <c r="A231" s="22"/>
      <c r="B231" s="160"/>
      <c r="C231" s="161" t="s">
        <v>411</v>
      </c>
      <c r="D231" s="161" t="s">
        <v>124</v>
      </c>
      <c r="E231" s="162" t="s">
        <v>412</v>
      </c>
      <c r="F231" s="163" t="s">
        <v>413</v>
      </c>
      <c r="G231" s="164" t="s">
        <v>135</v>
      </c>
      <c r="H231" s="165" t="n">
        <v>46.8</v>
      </c>
      <c r="I231" s="166"/>
      <c r="J231" s="167" t="n">
        <f aca="false">ROUND(I231*H231,2)</f>
        <v>0</v>
      </c>
      <c r="K231" s="163" t="s">
        <v>136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0.0003</v>
      </c>
      <c r="R231" s="170" t="n">
        <f aca="false">Q231*H231</f>
        <v>0.01404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197</v>
      </c>
      <c r="AT231" s="172" t="s">
        <v>124</v>
      </c>
      <c r="AU231" s="172" t="s">
        <v>129</v>
      </c>
      <c r="AY231" s="3" t="s">
        <v>122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129</v>
      </c>
      <c r="BK231" s="173" t="n">
        <f aca="false">ROUND(I231*H231,2)</f>
        <v>0</v>
      </c>
      <c r="BL231" s="3" t="s">
        <v>197</v>
      </c>
      <c r="BM231" s="172" t="s">
        <v>414</v>
      </c>
    </row>
    <row r="232" s="174" customFormat="true" ht="12.8" hidden="false" customHeight="false" outlineLevel="0" collapsed="false">
      <c r="B232" s="175"/>
      <c r="D232" s="176" t="s">
        <v>138</v>
      </c>
      <c r="E232" s="177"/>
      <c r="F232" s="178" t="s">
        <v>398</v>
      </c>
      <c r="H232" s="179" t="n">
        <v>46.8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138</v>
      </c>
      <c r="AU232" s="177" t="s">
        <v>129</v>
      </c>
      <c r="AV232" s="174" t="s">
        <v>129</v>
      </c>
      <c r="AW232" s="174" t="s">
        <v>31</v>
      </c>
      <c r="AX232" s="174" t="s">
        <v>79</v>
      </c>
      <c r="AY232" s="177" t="s">
        <v>122</v>
      </c>
    </row>
    <row r="233" s="27" customFormat="true" ht="16.5" hidden="false" customHeight="true" outlineLevel="0" collapsed="false">
      <c r="A233" s="22"/>
      <c r="B233" s="160"/>
      <c r="C233" s="194" t="s">
        <v>415</v>
      </c>
      <c r="D233" s="194" t="s">
        <v>291</v>
      </c>
      <c r="E233" s="195" t="s">
        <v>416</v>
      </c>
      <c r="F233" s="196" t="s">
        <v>417</v>
      </c>
      <c r="G233" s="197" t="s">
        <v>135</v>
      </c>
      <c r="H233" s="198" t="n">
        <v>51.48</v>
      </c>
      <c r="I233" s="199"/>
      <c r="J233" s="200" t="n">
        <f aca="false">ROUND(I233*H233,2)</f>
        <v>0</v>
      </c>
      <c r="K233" s="196" t="s">
        <v>136</v>
      </c>
      <c r="L233" s="201"/>
      <c r="M233" s="202"/>
      <c r="N233" s="203" t="s">
        <v>40</v>
      </c>
      <c r="O233" s="60"/>
      <c r="P233" s="170" t="n">
        <f aca="false">O233*H233</f>
        <v>0</v>
      </c>
      <c r="Q233" s="170" t="n">
        <v>0.00275</v>
      </c>
      <c r="R233" s="170" t="n">
        <f aca="false">Q233*H233</f>
        <v>0.14157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274</v>
      </c>
      <c r="AT233" s="172" t="s">
        <v>291</v>
      </c>
      <c r="AU233" s="172" t="s">
        <v>129</v>
      </c>
      <c r="AY233" s="3" t="s">
        <v>122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129</v>
      </c>
      <c r="BK233" s="173" t="n">
        <f aca="false">ROUND(I233*H233,2)</f>
        <v>0</v>
      </c>
      <c r="BL233" s="3" t="s">
        <v>197</v>
      </c>
      <c r="BM233" s="172" t="s">
        <v>418</v>
      </c>
    </row>
    <row r="234" s="174" customFormat="true" ht="12.8" hidden="false" customHeight="false" outlineLevel="0" collapsed="false">
      <c r="B234" s="175"/>
      <c r="D234" s="176" t="s">
        <v>138</v>
      </c>
      <c r="F234" s="178" t="s">
        <v>419</v>
      </c>
      <c r="H234" s="179" t="n">
        <v>51.48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138</v>
      </c>
      <c r="AU234" s="177" t="s">
        <v>129</v>
      </c>
      <c r="AV234" s="174" t="s">
        <v>129</v>
      </c>
      <c r="AW234" s="174" t="s">
        <v>2</v>
      </c>
      <c r="AX234" s="174" t="s">
        <v>79</v>
      </c>
      <c r="AY234" s="177" t="s">
        <v>122</v>
      </c>
    </row>
    <row r="235" s="27" customFormat="true" ht="24.15" hidden="false" customHeight="true" outlineLevel="0" collapsed="false">
      <c r="A235" s="22"/>
      <c r="B235" s="160"/>
      <c r="C235" s="161" t="s">
        <v>420</v>
      </c>
      <c r="D235" s="161" t="s">
        <v>124</v>
      </c>
      <c r="E235" s="162" t="s">
        <v>421</v>
      </c>
      <c r="F235" s="163" t="s">
        <v>422</v>
      </c>
      <c r="G235" s="164" t="s">
        <v>423</v>
      </c>
      <c r="H235" s="165" t="n">
        <v>46.8</v>
      </c>
      <c r="I235" s="166"/>
      <c r="J235" s="167" t="n">
        <f aca="false">ROUND(I235*H235,2)</f>
        <v>0</v>
      </c>
      <c r="K235" s="163" t="s">
        <v>136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197</v>
      </c>
      <c r="AT235" s="172" t="s">
        <v>124</v>
      </c>
      <c r="AU235" s="172" t="s">
        <v>129</v>
      </c>
      <c r="AY235" s="3" t="s">
        <v>122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129</v>
      </c>
      <c r="BK235" s="173" t="n">
        <f aca="false">ROUND(I235*H235,2)</f>
        <v>0</v>
      </c>
      <c r="BL235" s="3" t="s">
        <v>197</v>
      </c>
      <c r="BM235" s="172" t="s">
        <v>424</v>
      </c>
    </row>
    <row r="236" s="174" customFormat="true" ht="12.8" hidden="false" customHeight="false" outlineLevel="0" collapsed="false">
      <c r="B236" s="175"/>
      <c r="D236" s="176" t="s">
        <v>138</v>
      </c>
      <c r="E236" s="177"/>
      <c r="F236" s="178" t="s">
        <v>425</v>
      </c>
      <c r="H236" s="179" t="n">
        <v>46.8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138</v>
      </c>
      <c r="AU236" s="177" t="s">
        <v>129</v>
      </c>
      <c r="AV236" s="174" t="s">
        <v>129</v>
      </c>
      <c r="AW236" s="174" t="s">
        <v>31</v>
      </c>
      <c r="AX236" s="174" t="s">
        <v>79</v>
      </c>
      <c r="AY236" s="177" t="s">
        <v>122</v>
      </c>
    </row>
    <row r="237" s="27" customFormat="true" ht="16.5" hidden="false" customHeight="true" outlineLevel="0" collapsed="false">
      <c r="A237" s="22"/>
      <c r="B237" s="160"/>
      <c r="C237" s="161" t="s">
        <v>426</v>
      </c>
      <c r="D237" s="161" t="s">
        <v>124</v>
      </c>
      <c r="E237" s="162" t="s">
        <v>427</v>
      </c>
      <c r="F237" s="163" t="s">
        <v>428</v>
      </c>
      <c r="G237" s="164" t="s">
        <v>423</v>
      </c>
      <c r="H237" s="165" t="n">
        <v>48.74</v>
      </c>
      <c r="I237" s="166"/>
      <c r="J237" s="167" t="n">
        <f aca="false">ROUND(I237*H237,2)</f>
        <v>0</v>
      </c>
      <c r="K237" s="163"/>
      <c r="L237" s="23"/>
      <c r="M237" s="168"/>
      <c r="N237" s="169" t="s">
        <v>40</v>
      </c>
      <c r="O237" s="60"/>
      <c r="P237" s="170" t="n">
        <f aca="false">O237*H237</f>
        <v>0</v>
      </c>
      <c r="Q237" s="170" t="n">
        <v>1E-005</v>
      </c>
      <c r="R237" s="170" t="n">
        <f aca="false">Q237*H237</f>
        <v>0.0004874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197</v>
      </c>
      <c r="AT237" s="172" t="s">
        <v>124</v>
      </c>
      <c r="AU237" s="172" t="s">
        <v>129</v>
      </c>
      <c r="AY237" s="3" t="s">
        <v>122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129</v>
      </c>
      <c r="BK237" s="173" t="n">
        <f aca="false">ROUND(I237*H237,2)</f>
        <v>0</v>
      </c>
      <c r="BL237" s="3" t="s">
        <v>197</v>
      </c>
      <c r="BM237" s="172" t="s">
        <v>429</v>
      </c>
    </row>
    <row r="238" s="174" customFormat="true" ht="12.8" hidden="false" customHeight="false" outlineLevel="0" collapsed="false">
      <c r="B238" s="175"/>
      <c r="D238" s="176" t="s">
        <v>138</v>
      </c>
      <c r="E238" s="177"/>
      <c r="F238" s="178" t="s">
        <v>430</v>
      </c>
      <c r="H238" s="179" t="n">
        <v>48.74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138</v>
      </c>
      <c r="AU238" s="177" t="s">
        <v>129</v>
      </c>
      <c r="AV238" s="174" t="s">
        <v>129</v>
      </c>
      <c r="AW238" s="174" t="s">
        <v>31</v>
      </c>
      <c r="AX238" s="174" t="s">
        <v>79</v>
      </c>
      <c r="AY238" s="177" t="s">
        <v>122</v>
      </c>
    </row>
    <row r="239" s="27" customFormat="true" ht="24.15" hidden="false" customHeight="true" outlineLevel="0" collapsed="false">
      <c r="A239" s="22"/>
      <c r="B239" s="160"/>
      <c r="C239" s="161" t="s">
        <v>431</v>
      </c>
      <c r="D239" s="161" t="s">
        <v>124</v>
      </c>
      <c r="E239" s="162" t="s">
        <v>432</v>
      </c>
      <c r="F239" s="163" t="s">
        <v>433</v>
      </c>
      <c r="G239" s="164" t="s">
        <v>237</v>
      </c>
      <c r="H239" s="193"/>
      <c r="I239" s="166"/>
      <c r="J239" s="167" t="n">
        <f aca="false">ROUND(I239*H239,2)</f>
        <v>0</v>
      </c>
      <c r="K239" s="163" t="s">
        <v>136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197</v>
      </c>
      <c r="AT239" s="172" t="s">
        <v>124</v>
      </c>
      <c r="AU239" s="172" t="s">
        <v>129</v>
      </c>
      <c r="AY239" s="3" t="s">
        <v>122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129</v>
      </c>
      <c r="BK239" s="173" t="n">
        <f aca="false">ROUND(I239*H239,2)</f>
        <v>0</v>
      </c>
      <c r="BL239" s="3" t="s">
        <v>197</v>
      </c>
      <c r="BM239" s="172" t="s">
        <v>434</v>
      </c>
    </row>
    <row r="240" s="146" customFormat="true" ht="22.8" hidden="false" customHeight="true" outlineLevel="0" collapsed="false">
      <c r="B240" s="147"/>
      <c r="D240" s="148" t="s">
        <v>73</v>
      </c>
      <c r="E240" s="158" t="s">
        <v>435</v>
      </c>
      <c r="F240" s="158" t="s">
        <v>436</v>
      </c>
      <c r="I240" s="150"/>
      <c r="J240" s="159" t="n">
        <f aca="false">BK240</f>
        <v>0</v>
      </c>
      <c r="L240" s="147"/>
      <c r="M240" s="152"/>
      <c r="N240" s="153"/>
      <c r="O240" s="153"/>
      <c r="P240" s="154" t="n">
        <f aca="false">P241</f>
        <v>0</v>
      </c>
      <c r="Q240" s="153"/>
      <c r="R240" s="154" t="n">
        <f aca="false">R241</f>
        <v>4E-005</v>
      </c>
      <c r="S240" s="153"/>
      <c r="T240" s="155" t="n">
        <f aca="false">T241</f>
        <v>0</v>
      </c>
      <c r="AR240" s="148" t="s">
        <v>129</v>
      </c>
      <c r="AT240" s="156" t="s">
        <v>73</v>
      </c>
      <c r="AU240" s="156" t="s">
        <v>79</v>
      </c>
      <c r="AY240" s="148" t="s">
        <v>122</v>
      </c>
      <c r="BK240" s="157" t="n">
        <f aca="false">BK241</f>
        <v>0</v>
      </c>
    </row>
    <row r="241" s="27" customFormat="true" ht="24.15" hidden="false" customHeight="true" outlineLevel="0" collapsed="false">
      <c r="A241" s="22"/>
      <c r="B241" s="160"/>
      <c r="C241" s="161" t="s">
        <v>437</v>
      </c>
      <c r="D241" s="161" t="s">
        <v>124</v>
      </c>
      <c r="E241" s="162" t="s">
        <v>438</v>
      </c>
      <c r="F241" s="163" t="s">
        <v>439</v>
      </c>
      <c r="G241" s="164" t="s">
        <v>127</v>
      </c>
      <c r="H241" s="165" t="n">
        <v>2</v>
      </c>
      <c r="I241" s="166"/>
      <c r="J241" s="167" t="n">
        <f aca="false">ROUND(I241*H241,2)</f>
        <v>0</v>
      </c>
      <c r="K241" s="163"/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2E-005</v>
      </c>
      <c r="R241" s="170" t="n">
        <f aca="false">Q241*H241</f>
        <v>4E-005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197</v>
      </c>
      <c r="AT241" s="172" t="s">
        <v>124</v>
      </c>
      <c r="AU241" s="172" t="s">
        <v>129</v>
      </c>
      <c r="AY241" s="3" t="s">
        <v>122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129</v>
      </c>
      <c r="BK241" s="173" t="n">
        <f aca="false">ROUND(I241*H241,2)</f>
        <v>0</v>
      </c>
      <c r="BL241" s="3" t="s">
        <v>197</v>
      </c>
      <c r="BM241" s="172" t="s">
        <v>440</v>
      </c>
    </row>
    <row r="242" s="146" customFormat="true" ht="22.8" hidden="false" customHeight="true" outlineLevel="0" collapsed="false">
      <c r="B242" s="147"/>
      <c r="D242" s="148" t="s">
        <v>73</v>
      </c>
      <c r="E242" s="158" t="s">
        <v>441</v>
      </c>
      <c r="F242" s="158" t="s">
        <v>442</v>
      </c>
      <c r="I242" s="150"/>
      <c r="J242" s="159" t="n">
        <f aca="false">BK242</f>
        <v>0</v>
      </c>
      <c r="L242" s="147"/>
      <c r="M242" s="152"/>
      <c r="N242" s="153"/>
      <c r="O242" s="153"/>
      <c r="P242" s="154" t="n">
        <f aca="false">SUM(P243:P266)</f>
        <v>0</v>
      </c>
      <c r="Q242" s="153"/>
      <c r="R242" s="154" t="n">
        <f aca="false">SUM(R243:R266)</f>
        <v>0.31861106</v>
      </c>
      <c r="S242" s="153"/>
      <c r="T242" s="155" t="n">
        <f aca="false">SUM(T243:T266)</f>
        <v>0.06602814</v>
      </c>
      <c r="AR242" s="148" t="s">
        <v>129</v>
      </c>
      <c r="AT242" s="156" t="s">
        <v>73</v>
      </c>
      <c r="AU242" s="156" t="s">
        <v>79</v>
      </c>
      <c r="AY242" s="148" t="s">
        <v>122</v>
      </c>
      <c r="BK242" s="157" t="n">
        <f aca="false">SUM(BK243:BK266)</f>
        <v>0</v>
      </c>
    </row>
    <row r="243" s="27" customFormat="true" ht="16.5" hidden="false" customHeight="true" outlineLevel="0" collapsed="false">
      <c r="A243" s="22"/>
      <c r="B243" s="160"/>
      <c r="C243" s="161" t="s">
        <v>443</v>
      </c>
      <c r="D243" s="161" t="s">
        <v>124</v>
      </c>
      <c r="E243" s="162" t="s">
        <v>444</v>
      </c>
      <c r="F243" s="163" t="s">
        <v>445</v>
      </c>
      <c r="G243" s="164" t="s">
        <v>135</v>
      </c>
      <c r="H243" s="165" t="n">
        <v>212.994</v>
      </c>
      <c r="I243" s="166"/>
      <c r="J243" s="167" t="n">
        <f aca="false">ROUND(I243*H243,2)</f>
        <v>0</v>
      </c>
      <c r="K243" s="163" t="s">
        <v>136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0.001</v>
      </c>
      <c r="R243" s="170" t="n">
        <f aca="false">Q243*H243</f>
        <v>0.212994</v>
      </c>
      <c r="S243" s="170" t="n">
        <v>0.00031</v>
      </c>
      <c r="T243" s="171" t="n">
        <f aca="false">S243*H243</f>
        <v>0.06602814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197</v>
      </c>
      <c r="AT243" s="172" t="s">
        <v>124</v>
      </c>
      <c r="AU243" s="172" t="s">
        <v>129</v>
      </c>
      <c r="AY243" s="3" t="s">
        <v>122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129</v>
      </c>
      <c r="BK243" s="173" t="n">
        <f aca="false">ROUND(I243*H243,2)</f>
        <v>0</v>
      </c>
      <c r="BL243" s="3" t="s">
        <v>197</v>
      </c>
      <c r="BM243" s="172" t="s">
        <v>446</v>
      </c>
    </row>
    <row r="244" s="174" customFormat="true" ht="12.8" hidden="false" customHeight="false" outlineLevel="0" collapsed="false">
      <c r="B244" s="175"/>
      <c r="D244" s="176" t="s">
        <v>138</v>
      </c>
      <c r="E244" s="177"/>
      <c r="F244" s="178" t="s">
        <v>447</v>
      </c>
      <c r="H244" s="179" t="n">
        <v>50.3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138</v>
      </c>
      <c r="AU244" s="177" t="s">
        <v>129</v>
      </c>
      <c r="AV244" s="174" t="s">
        <v>129</v>
      </c>
      <c r="AW244" s="174" t="s">
        <v>31</v>
      </c>
      <c r="AX244" s="174" t="s">
        <v>74</v>
      </c>
      <c r="AY244" s="177" t="s">
        <v>122</v>
      </c>
    </row>
    <row r="245" s="174" customFormat="true" ht="12.8" hidden="false" customHeight="false" outlineLevel="0" collapsed="false">
      <c r="B245" s="175"/>
      <c r="D245" s="176" t="s">
        <v>138</v>
      </c>
      <c r="E245" s="177"/>
      <c r="F245" s="178" t="s">
        <v>448</v>
      </c>
      <c r="H245" s="179" t="n">
        <v>27.032</v>
      </c>
      <c r="I245" s="180"/>
      <c r="L245" s="175"/>
      <c r="M245" s="181"/>
      <c r="N245" s="182"/>
      <c r="O245" s="182"/>
      <c r="P245" s="182"/>
      <c r="Q245" s="182"/>
      <c r="R245" s="182"/>
      <c r="S245" s="182"/>
      <c r="T245" s="183"/>
      <c r="AT245" s="177" t="s">
        <v>138</v>
      </c>
      <c r="AU245" s="177" t="s">
        <v>129</v>
      </c>
      <c r="AV245" s="174" t="s">
        <v>129</v>
      </c>
      <c r="AW245" s="174" t="s">
        <v>31</v>
      </c>
      <c r="AX245" s="174" t="s">
        <v>74</v>
      </c>
      <c r="AY245" s="177" t="s">
        <v>122</v>
      </c>
    </row>
    <row r="246" s="174" customFormat="true" ht="12.8" hidden="false" customHeight="false" outlineLevel="0" collapsed="false">
      <c r="B246" s="175"/>
      <c r="D246" s="176" t="s">
        <v>138</v>
      </c>
      <c r="E246" s="177"/>
      <c r="F246" s="178" t="s">
        <v>449</v>
      </c>
      <c r="H246" s="179" t="n">
        <v>11.6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138</v>
      </c>
      <c r="AU246" s="177" t="s">
        <v>129</v>
      </c>
      <c r="AV246" s="174" t="s">
        <v>129</v>
      </c>
      <c r="AW246" s="174" t="s">
        <v>31</v>
      </c>
      <c r="AX246" s="174" t="s">
        <v>74</v>
      </c>
      <c r="AY246" s="177" t="s">
        <v>122</v>
      </c>
    </row>
    <row r="247" s="174" customFormat="true" ht="12.8" hidden="false" customHeight="false" outlineLevel="0" collapsed="false">
      <c r="B247" s="175"/>
      <c r="D247" s="176" t="s">
        <v>138</v>
      </c>
      <c r="E247" s="177"/>
      <c r="F247" s="178" t="s">
        <v>450</v>
      </c>
      <c r="H247" s="179" t="n">
        <v>69.44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138</v>
      </c>
      <c r="AU247" s="177" t="s">
        <v>129</v>
      </c>
      <c r="AV247" s="174" t="s">
        <v>129</v>
      </c>
      <c r="AW247" s="174" t="s">
        <v>31</v>
      </c>
      <c r="AX247" s="174" t="s">
        <v>74</v>
      </c>
      <c r="AY247" s="177" t="s">
        <v>122</v>
      </c>
    </row>
    <row r="248" s="174" customFormat="true" ht="12.8" hidden="false" customHeight="false" outlineLevel="0" collapsed="false">
      <c r="B248" s="175"/>
      <c r="D248" s="176" t="s">
        <v>138</v>
      </c>
      <c r="E248" s="177"/>
      <c r="F248" s="178" t="s">
        <v>451</v>
      </c>
      <c r="H248" s="179" t="n">
        <v>54.622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138</v>
      </c>
      <c r="AU248" s="177" t="s">
        <v>129</v>
      </c>
      <c r="AV248" s="174" t="s">
        <v>129</v>
      </c>
      <c r="AW248" s="174" t="s">
        <v>31</v>
      </c>
      <c r="AX248" s="174" t="s">
        <v>74</v>
      </c>
      <c r="AY248" s="177" t="s">
        <v>122</v>
      </c>
    </row>
    <row r="249" s="184" customFormat="true" ht="12.8" hidden="false" customHeight="false" outlineLevel="0" collapsed="false">
      <c r="B249" s="185"/>
      <c r="D249" s="176" t="s">
        <v>138</v>
      </c>
      <c r="E249" s="186"/>
      <c r="F249" s="187" t="s">
        <v>148</v>
      </c>
      <c r="H249" s="188" t="n">
        <v>212.994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138</v>
      </c>
      <c r="AU249" s="186" t="s">
        <v>129</v>
      </c>
      <c r="AV249" s="184" t="s">
        <v>128</v>
      </c>
      <c r="AW249" s="184" t="s">
        <v>31</v>
      </c>
      <c r="AX249" s="184" t="s">
        <v>79</v>
      </c>
      <c r="AY249" s="186" t="s">
        <v>122</v>
      </c>
    </row>
    <row r="250" s="27" customFormat="true" ht="24.15" hidden="false" customHeight="true" outlineLevel="0" collapsed="false">
      <c r="A250" s="22"/>
      <c r="B250" s="160"/>
      <c r="C250" s="161" t="s">
        <v>452</v>
      </c>
      <c r="D250" s="161" t="s">
        <v>124</v>
      </c>
      <c r="E250" s="162" t="s">
        <v>453</v>
      </c>
      <c r="F250" s="163" t="s">
        <v>454</v>
      </c>
      <c r="G250" s="164" t="s">
        <v>135</v>
      </c>
      <c r="H250" s="165" t="n">
        <v>212.994</v>
      </c>
      <c r="I250" s="166"/>
      <c r="J250" s="167" t="n">
        <f aca="false">ROUND(I250*H250,2)</f>
        <v>0</v>
      </c>
      <c r="K250" s="163" t="s">
        <v>136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197</v>
      </c>
      <c r="AT250" s="172" t="s">
        <v>124</v>
      </c>
      <c r="AU250" s="172" t="s">
        <v>129</v>
      </c>
      <c r="AY250" s="3" t="s">
        <v>122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129</v>
      </c>
      <c r="BK250" s="173" t="n">
        <f aca="false">ROUND(I250*H250,2)</f>
        <v>0</v>
      </c>
      <c r="BL250" s="3" t="s">
        <v>197</v>
      </c>
      <c r="BM250" s="172" t="s">
        <v>455</v>
      </c>
    </row>
    <row r="251" s="174" customFormat="true" ht="12.8" hidden="false" customHeight="false" outlineLevel="0" collapsed="false">
      <c r="B251" s="175"/>
      <c r="D251" s="176" t="s">
        <v>138</v>
      </c>
      <c r="E251" s="177"/>
      <c r="F251" s="178" t="s">
        <v>447</v>
      </c>
      <c r="H251" s="179" t="n">
        <v>50.3</v>
      </c>
      <c r="I251" s="180"/>
      <c r="L251" s="175"/>
      <c r="M251" s="181"/>
      <c r="N251" s="182"/>
      <c r="O251" s="182"/>
      <c r="P251" s="182"/>
      <c r="Q251" s="182"/>
      <c r="R251" s="182"/>
      <c r="S251" s="182"/>
      <c r="T251" s="183"/>
      <c r="AT251" s="177" t="s">
        <v>138</v>
      </c>
      <c r="AU251" s="177" t="s">
        <v>129</v>
      </c>
      <c r="AV251" s="174" t="s">
        <v>129</v>
      </c>
      <c r="AW251" s="174" t="s">
        <v>31</v>
      </c>
      <c r="AX251" s="174" t="s">
        <v>74</v>
      </c>
      <c r="AY251" s="177" t="s">
        <v>122</v>
      </c>
    </row>
    <row r="252" s="174" customFormat="true" ht="12.8" hidden="false" customHeight="false" outlineLevel="0" collapsed="false">
      <c r="B252" s="175"/>
      <c r="D252" s="176" t="s">
        <v>138</v>
      </c>
      <c r="E252" s="177"/>
      <c r="F252" s="178" t="s">
        <v>448</v>
      </c>
      <c r="H252" s="179" t="n">
        <v>27.032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138</v>
      </c>
      <c r="AU252" s="177" t="s">
        <v>129</v>
      </c>
      <c r="AV252" s="174" t="s">
        <v>129</v>
      </c>
      <c r="AW252" s="174" t="s">
        <v>31</v>
      </c>
      <c r="AX252" s="174" t="s">
        <v>74</v>
      </c>
      <c r="AY252" s="177" t="s">
        <v>122</v>
      </c>
    </row>
    <row r="253" s="174" customFormat="true" ht="12.8" hidden="false" customHeight="false" outlineLevel="0" collapsed="false">
      <c r="B253" s="175"/>
      <c r="D253" s="176" t="s">
        <v>138</v>
      </c>
      <c r="E253" s="177"/>
      <c r="F253" s="178" t="s">
        <v>449</v>
      </c>
      <c r="H253" s="179" t="n">
        <v>11.6</v>
      </c>
      <c r="I253" s="180"/>
      <c r="L253" s="175"/>
      <c r="M253" s="181"/>
      <c r="N253" s="182"/>
      <c r="O253" s="182"/>
      <c r="P253" s="182"/>
      <c r="Q253" s="182"/>
      <c r="R253" s="182"/>
      <c r="S253" s="182"/>
      <c r="T253" s="183"/>
      <c r="AT253" s="177" t="s">
        <v>138</v>
      </c>
      <c r="AU253" s="177" t="s">
        <v>129</v>
      </c>
      <c r="AV253" s="174" t="s">
        <v>129</v>
      </c>
      <c r="AW253" s="174" t="s">
        <v>31</v>
      </c>
      <c r="AX253" s="174" t="s">
        <v>74</v>
      </c>
      <c r="AY253" s="177" t="s">
        <v>122</v>
      </c>
    </row>
    <row r="254" s="174" customFormat="true" ht="12.8" hidden="false" customHeight="false" outlineLevel="0" collapsed="false">
      <c r="B254" s="175"/>
      <c r="D254" s="176" t="s">
        <v>138</v>
      </c>
      <c r="E254" s="177"/>
      <c r="F254" s="178" t="s">
        <v>450</v>
      </c>
      <c r="H254" s="179" t="n">
        <v>69.44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138</v>
      </c>
      <c r="AU254" s="177" t="s">
        <v>129</v>
      </c>
      <c r="AV254" s="174" t="s">
        <v>129</v>
      </c>
      <c r="AW254" s="174" t="s">
        <v>31</v>
      </c>
      <c r="AX254" s="174" t="s">
        <v>74</v>
      </c>
      <c r="AY254" s="177" t="s">
        <v>122</v>
      </c>
    </row>
    <row r="255" s="174" customFormat="true" ht="12.8" hidden="false" customHeight="false" outlineLevel="0" collapsed="false">
      <c r="B255" s="175"/>
      <c r="D255" s="176" t="s">
        <v>138</v>
      </c>
      <c r="E255" s="177"/>
      <c r="F255" s="178" t="s">
        <v>451</v>
      </c>
      <c r="H255" s="179" t="n">
        <v>54.622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138</v>
      </c>
      <c r="AU255" s="177" t="s">
        <v>129</v>
      </c>
      <c r="AV255" s="174" t="s">
        <v>129</v>
      </c>
      <c r="AW255" s="174" t="s">
        <v>31</v>
      </c>
      <c r="AX255" s="174" t="s">
        <v>74</v>
      </c>
      <c r="AY255" s="177" t="s">
        <v>122</v>
      </c>
    </row>
    <row r="256" s="184" customFormat="true" ht="12.8" hidden="false" customHeight="false" outlineLevel="0" collapsed="false">
      <c r="B256" s="185"/>
      <c r="D256" s="176" t="s">
        <v>138</v>
      </c>
      <c r="E256" s="186"/>
      <c r="F256" s="187" t="s">
        <v>148</v>
      </c>
      <c r="H256" s="188" t="n">
        <v>212.994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138</v>
      </c>
      <c r="AU256" s="186" t="s">
        <v>129</v>
      </c>
      <c r="AV256" s="184" t="s">
        <v>128</v>
      </c>
      <c r="AW256" s="184" t="s">
        <v>31</v>
      </c>
      <c r="AX256" s="184" t="s">
        <v>79</v>
      </c>
      <c r="AY256" s="186" t="s">
        <v>122</v>
      </c>
    </row>
    <row r="257" s="27" customFormat="true" ht="24.15" hidden="false" customHeight="true" outlineLevel="0" collapsed="false">
      <c r="A257" s="22"/>
      <c r="B257" s="160"/>
      <c r="C257" s="161" t="s">
        <v>456</v>
      </c>
      <c r="D257" s="161" t="s">
        <v>124</v>
      </c>
      <c r="E257" s="162" t="s">
        <v>457</v>
      </c>
      <c r="F257" s="163" t="s">
        <v>458</v>
      </c>
      <c r="G257" s="164" t="s">
        <v>135</v>
      </c>
      <c r="H257" s="165" t="n">
        <v>5</v>
      </c>
      <c r="I257" s="166"/>
      <c r="J257" s="167" t="n">
        <f aca="false">ROUND(I257*H257,2)</f>
        <v>0</v>
      </c>
      <c r="K257" s="163" t="s">
        <v>136</v>
      </c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0.00025</v>
      </c>
      <c r="R257" s="170" t="n">
        <f aca="false">Q257*H257</f>
        <v>0.00125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197</v>
      </c>
      <c r="AT257" s="172" t="s">
        <v>124</v>
      </c>
      <c r="AU257" s="172" t="s">
        <v>129</v>
      </c>
      <c r="AY257" s="3" t="s">
        <v>122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129</v>
      </c>
      <c r="BK257" s="173" t="n">
        <f aca="false">ROUND(I257*H257,2)</f>
        <v>0</v>
      </c>
      <c r="BL257" s="3" t="s">
        <v>197</v>
      </c>
      <c r="BM257" s="172" t="s">
        <v>459</v>
      </c>
    </row>
    <row r="258" s="174" customFormat="true" ht="12.8" hidden="false" customHeight="false" outlineLevel="0" collapsed="false">
      <c r="B258" s="175"/>
      <c r="D258" s="176" t="s">
        <v>138</v>
      </c>
      <c r="E258" s="177"/>
      <c r="F258" s="178" t="s">
        <v>460</v>
      </c>
      <c r="H258" s="179" t="n">
        <v>5</v>
      </c>
      <c r="I258" s="180"/>
      <c r="L258" s="175"/>
      <c r="M258" s="181"/>
      <c r="N258" s="182"/>
      <c r="O258" s="182"/>
      <c r="P258" s="182"/>
      <c r="Q258" s="182"/>
      <c r="R258" s="182"/>
      <c r="S258" s="182"/>
      <c r="T258" s="183"/>
      <c r="AT258" s="177" t="s">
        <v>138</v>
      </c>
      <c r="AU258" s="177" t="s">
        <v>129</v>
      </c>
      <c r="AV258" s="174" t="s">
        <v>129</v>
      </c>
      <c r="AW258" s="174" t="s">
        <v>31</v>
      </c>
      <c r="AX258" s="174" t="s">
        <v>79</v>
      </c>
      <c r="AY258" s="177" t="s">
        <v>122</v>
      </c>
    </row>
    <row r="259" s="27" customFormat="true" ht="24.15" hidden="false" customHeight="true" outlineLevel="0" collapsed="false">
      <c r="A259" s="22"/>
      <c r="B259" s="160"/>
      <c r="C259" s="161" t="s">
        <v>461</v>
      </c>
      <c r="D259" s="161" t="s">
        <v>124</v>
      </c>
      <c r="E259" s="162" t="s">
        <v>462</v>
      </c>
      <c r="F259" s="163" t="s">
        <v>463</v>
      </c>
      <c r="G259" s="164" t="s">
        <v>135</v>
      </c>
      <c r="H259" s="165" t="n">
        <v>212.994</v>
      </c>
      <c r="I259" s="166"/>
      <c r="J259" s="167" t="n">
        <f aca="false">ROUND(I259*H259,2)</f>
        <v>0</v>
      </c>
      <c r="K259" s="163" t="s">
        <v>136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0.0002</v>
      </c>
      <c r="R259" s="170" t="n">
        <f aca="false">Q259*H259</f>
        <v>0.0425988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197</v>
      </c>
      <c r="AT259" s="172" t="s">
        <v>124</v>
      </c>
      <c r="AU259" s="172" t="s">
        <v>129</v>
      </c>
      <c r="AY259" s="3" t="s">
        <v>122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129</v>
      </c>
      <c r="BK259" s="173" t="n">
        <f aca="false">ROUND(I259*H259,2)</f>
        <v>0</v>
      </c>
      <c r="BL259" s="3" t="s">
        <v>197</v>
      </c>
      <c r="BM259" s="172" t="s">
        <v>464</v>
      </c>
    </row>
    <row r="260" s="174" customFormat="true" ht="12.8" hidden="false" customHeight="false" outlineLevel="0" collapsed="false">
      <c r="B260" s="175"/>
      <c r="D260" s="176" t="s">
        <v>138</v>
      </c>
      <c r="E260" s="177"/>
      <c r="F260" s="178" t="s">
        <v>447</v>
      </c>
      <c r="H260" s="179" t="n">
        <v>50.3</v>
      </c>
      <c r="I260" s="180"/>
      <c r="L260" s="175"/>
      <c r="M260" s="181"/>
      <c r="N260" s="182"/>
      <c r="O260" s="182"/>
      <c r="P260" s="182"/>
      <c r="Q260" s="182"/>
      <c r="R260" s="182"/>
      <c r="S260" s="182"/>
      <c r="T260" s="183"/>
      <c r="AT260" s="177" t="s">
        <v>138</v>
      </c>
      <c r="AU260" s="177" t="s">
        <v>129</v>
      </c>
      <c r="AV260" s="174" t="s">
        <v>129</v>
      </c>
      <c r="AW260" s="174" t="s">
        <v>31</v>
      </c>
      <c r="AX260" s="174" t="s">
        <v>74</v>
      </c>
      <c r="AY260" s="177" t="s">
        <v>122</v>
      </c>
    </row>
    <row r="261" s="174" customFormat="true" ht="12.8" hidden="false" customHeight="false" outlineLevel="0" collapsed="false">
      <c r="B261" s="175"/>
      <c r="D261" s="176" t="s">
        <v>138</v>
      </c>
      <c r="E261" s="177"/>
      <c r="F261" s="178" t="s">
        <v>448</v>
      </c>
      <c r="H261" s="179" t="n">
        <v>27.032</v>
      </c>
      <c r="I261" s="180"/>
      <c r="L261" s="175"/>
      <c r="M261" s="181"/>
      <c r="N261" s="182"/>
      <c r="O261" s="182"/>
      <c r="P261" s="182"/>
      <c r="Q261" s="182"/>
      <c r="R261" s="182"/>
      <c r="S261" s="182"/>
      <c r="T261" s="183"/>
      <c r="AT261" s="177" t="s">
        <v>138</v>
      </c>
      <c r="AU261" s="177" t="s">
        <v>129</v>
      </c>
      <c r="AV261" s="174" t="s">
        <v>129</v>
      </c>
      <c r="AW261" s="174" t="s">
        <v>31</v>
      </c>
      <c r="AX261" s="174" t="s">
        <v>74</v>
      </c>
      <c r="AY261" s="177" t="s">
        <v>122</v>
      </c>
    </row>
    <row r="262" s="174" customFormat="true" ht="12.8" hidden="false" customHeight="false" outlineLevel="0" collapsed="false">
      <c r="B262" s="175"/>
      <c r="D262" s="176" t="s">
        <v>138</v>
      </c>
      <c r="E262" s="177"/>
      <c r="F262" s="178" t="s">
        <v>449</v>
      </c>
      <c r="H262" s="179" t="n">
        <v>11.6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77" t="s">
        <v>138</v>
      </c>
      <c r="AU262" s="177" t="s">
        <v>129</v>
      </c>
      <c r="AV262" s="174" t="s">
        <v>129</v>
      </c>
      <c r="AW262" s="174" t="s">
        <v>31</v>
      </c>
      <c r="AX262" s="174" t="s">
        <v>74</v>
      </c>
      <c r="AY262" s="177" t="s">
        <v>122</v>
      </c>
    </row>
    <row r="263" s="174" customFormat="true" ht="12.8" hidden="false" customHeight="false" outlineLevel="0" collapsed="false">
      <c r="B263" s="175"/>
      <c r="D263" s="176" t="s">
        <v>138</v>
      </c>
      <c r="E263" s="177"/>
      <c r="F263" s="178" t="s">
        <v>450</v>
      </c>
      <c r="H263" s="179" t="n">
        <v>69.44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138</v>
      </c>
      <c r="AU263" s="177" t="s">
        <v>129</v>
      </c>
      <c r="AV263" s="174" t="s">
        <v>129</v>
      </c>
      <c r="AW263" s="174" t="s">
        <v>31</v>
      </c>
      <c r="AX263" s="174" t="s">
        <v>74</v>
      </c>
      <c r="AY263" s="177" t="s">
        <v>122</v>
      </c>
    </row>
    <row r="264" s="174" customFormat="true" ht="12.8" hidden="false" customHeight="false" outlineLevel="0" collapsed="false">
      <c r="B264" s="175"/>
      <c r="D264" s="176" t="s">
        <v>138</v>
      </c>
      <c r="E264" s="177"/>
      <c r="F264" s="178" t="s">
        <v>451</v>
      </c>
      <c r="H264" s="179" t="n">
        <v>54.622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138</v>
      </c>
      <c r="AU264" s="177" t="s">
        <v>129</v>
      </c>
      <c r="AV264" s="174" t="s">
        <v>129</v>
      </c>
      <c r="AW264" s="174" t="s">
        <v>31</v>
      </c>
      <c r="AX264" s="174" t="s">
        <v>74</v>
      </c>
      <c r="AY264" s="177" t="s">
        <v>122</v>
      </c>
    </row>
    <row r="265" s="184" customFormat="true" ht="12.8" hidden="false" customHeight="false" outlineLevel="0" collapsed="false">
      <c r="B265" s="185"/>
      <c r="D265" s="176" t="s">
        <v>138</v>
      </c>
      <c r="E265" s="186"/>
      <c r="F265" s="187" t="s">
        <v>148</v>
      </c>
      <c r="H265" s="188" t="n">
        <v>212.994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138</v>
      </c>
      <c r="AU265" s="186" t="s">
        <v>129</v>
      </c>
      <c r="AV265" s="184" t="s">
        <v>128</v>
      </c>
      <c r="AW265" s="184" t="s">
        <v>31</v>
      </c>
      <c r="AX265" s="184" t="s">
        <v>79</v>
      </c>
      <c r="AY265" s="186" t="s">
        <v>122</v>
      </c>
    </row>
    <row r="266" s="27" customFormat="true" ht="24.15" hidden="false" customHeight="true" outlineLevel="0" collapsed="false">
      <c r="A266" s="22"/>
      <c r="B266" s="160"/>
      <c r="C266" s="161" t="s">
        <v>465</v>
      </c>
      <c r="D266" s="161" t="s">
        <v>124</v>
      </c>
      <c r="E266" s="162" t="s">
        <v>466</v>
      </c>
      <c r="F266" s="163" t="s">
        <v>467</v>
      </c>
      <c r="G266" s="164" t="s">
        <v>135</v>
      </c>
      <c r="H266" s="165" t="n">
        <v>212.994</v>
      </c>
      <c r="I266" s="166"/>
      <c r="J266" s="167" t="n">
        <f aca="false">ROUND(I266*H266,2)</f>
        <v>0</v>
      </c>
      <c r="K266" s="163" t="s">
        <v>136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0.00029</v>
      </c>
      <c r="R266" s="170" t="n">
        <f aca="false">Q266*H266</f>
        <v>0.06176826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197</v>
      </c>
      <c r="AT266" s="172" t="s">
        <v>124</v>
      </c>
      <c r="AU266" s="172" t="s">
        <v>129</v>
      </c>
      <c r="AY266" s="3" t="s">
        <v>122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129</v>
      </c>
      <c r="BK266" s="173" t="n">
        <f aca="false">ROUND(I266*H266,2)</f>
        <v>0</v>
      </c>
      <c r="BL266" s="3" t="s">
        <v>197</v>
      </c>
      <c r="BM266" s="172" t="s">
        <v>468</v>
      </c>
    </row>
    <row r="267" s="146" customFormat="true" ht="25.9" hidden="false" customHeight="true" outlineLevel="0" collapsed="false">
      <c r="B267" s="147"/>
      <c r="D267" s="148" t="s">
        <v>73</v>
      </c>
      <c r="E267" s="149" t="s">
        <v>469</v>
      </c>
      <c r="F267" s="149" t="s">
        <v>470</v>
      </c>
      <c r="I267" s="150"/>
      <c r="J267" s="151" t="n">
        <f aca="false">BK267</f>
        <v>0</v>
      </c>
      <c r="L267" s="147"/>
      <c r="M267" s="152"/>
      <c r="N267" s="153"/>
      <c r="O267" s="153"/>
      <c r="P267" s="154" t="n">
        <f aca="false">SUM(P268:P274)</f>
        <v>0</v>
      </c>
      <c r="Q267" s="153"/>
      <c r="R267" s="154" t="n">
        <f aca="false">SUM(R268:R274)</f>
        <v>0</v>
      </c>
      <c r="S267" s="153"/>
      <c r="T267" s="155" t="n">
        <f aca="false">SUM(T268:T274)</f>
        <v>0</v>
      </c>
      <c r="AR267" s="148" t="s">
        <v>128</v>
      </c>
      <c r="AT267" s="156" t="s">
        <v>73</v>
      </c>
      <c r="AU267" s="156" t="s">
        <v>74</v>
      </c>
      <c r="AY267" s="148" t="s">
        <v>122</v>
      </c>
      <c r="BK267" s="157" t="n">
        <f aca="false">SUM(BK268:BK274)</f>
        <v>0</v>
      </c>
    </row>
    <row r="268" s="27" customFormat="true" ht="16.5" hidden="false" customHeight="true" outlineLevel="0" collapsed="false">
      <c r="A268" s="22"/>
      <c r="B268" s="160"/>
      <c r="C268" s="161" t="s">
        <v>471</v>
      </c>
      <c r="D268" s="161" t="s">
        <v>124</v>
      </c>
      <c r="E268" s="162" t="s">
        <v>472</v>
      </c>
      <c r="F268" s="163" t="s">
        <v>473</v>
      </c>
      <c r="G268" s="164" t="s">
        <v>474</v>
      </c>
      <c r="H268" s="165" t="n">
        <v>5</v>
      </c>
      <c r="I268" s="166"/>
      <c r="J268" s="167" t="n">
        <f aca="false">ROUND(I268*H268,2)</f>
        <v>0</v>
      </c>
      <c r="K268" s="163" t="s">
        <v>136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475</v>
      </c>
      <c r="AT268" s="172" t="s">
        <v>124</v>
      </c>
      <c r="AU268" s="172" t="s">
        <v>79</v>
      </c>
      <c r="AY268" s="3" t="s">
        <v>122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129</v>
      </c>
      <c r="BK268" s="173" t="n">
        <f aca="false">ROUND(I268*H268,2)</f>
        <v>0</v>
      </c>
      <c r="BL268" s="3" t="s">
        <v>475</v>
      </c>
      <c r="BM268" s="172" t="s">
        <v>476</v>
      </c>
    </row>
    <row r="269" s="174" customFormat="true" ht="12.8" hidden="false" customHeight="false" outlineLevel="0" collapsed="false">
      <c r="B269" s="175"/>
      <c r="D269" s="176" t="s">
        <v>138</v>
      </c>
      <c r="E269" s="177"/>
      <c r="F269" s="178" t="s">
        <v>477</v>
      </c>
      <c r="H269" s="179" t="n">
        <v>5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138</v>
      </c>
      <c r="AU269" s="177" t="s">
        <v>79</v>
      </c>
      <c r="AV269" s="174" t="s">
        <v>129</v>
      </c>
      <c r="AW269" s="174" t="s">
        <v>31</v>
      </c>
      <c r="AX269" s="174" t="s">
        <v>74</v>
      </c>
      <c r="AY269" s="177" t="s">
        <v>122</v>
      </c>
    </row>
    <row r="270" s="184" customFormat="true" ht="12.8" hidden="false" customHeight="false" outlineLevel="0" collapsed="false">
      <c r="B270" s="185"/>
      <c r="D270" s="176" t="s">
        <v>138</v>
      </c>
      <c r="E270" s="186"/>
      <c r="F270" s="187" t="s">
        <v>148</v>
      </c>
      <c r="H270" s="188" t="n">
        <v>5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138</v>
      </c>
      <c r="AU270" s="186" t="s">
        <v>79</v>
      </c>
      <c r="AV270" s="184" t="s">
        <v>128</v>
      </c>
      <c r="AW270" s="184" t="s">
        <v>31</v>
      </c>
      <c r="AX270" s="184" t="s">
        <v>79</v>
      </c>
      <c r="AY270" s="186" t="s">
        <v>122</v>
      </c>
    </row>
    <row r="271" s="27" customFormat="true" ht="16.5" hidden="false" customHeight="true" outlineLevel="0" collapsed="false">
      <c r="A271" s="22"/>
      <c r="B271" s="160"/>
      <c r="C271" s="161" t="s">
        <v>478</v>
      </c>
      <c r="D271" s="161" t="s">
        <v>124</v>
      </c>
      <c r="E271" s="162" t="s">
        <v>479</v>
      </c>
      <c r="F271" s="163" t="s">
        <v>480</v>
      </c>
      <c r="G271" s="164" t="s">
        <v>474</v>
      </c>
      <c r="H271" s="165" t="n">
        <v>8</v>
      </c>
      <c r="I271" s="166"/>
      <c r="J271" s="167" t="n">
        <f aca="false">ROUND(I271*H271,2)</f>
        <v>0</v>
      </c>
      <c r="K271" s="163" t="s">
        <v>136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475</v>
      </c>
      <c r="AT271" s="172" t="s">
        <v>124</v>
      </c>
      <c r="AU271" s="172" t="s">
        <v>79</v>
      </c>
      <c r="AY271" s="3" t="s">
        <v>122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129</v>
      </c>
      <c r="BK271" s="173" t="n">
        <f aca="false">ROUND(I271*H271,2)</f>
        <v>0</v>
      </c>
      <c r="BL271" s="3" t="s">
        <v>475</v>
      </c>
      <c r="BM271" s="172" t="s">
        <v>481</v>
      </c>
    </row>
    <row r="272" s="174" customFormat="true" ht="12.8" hidden="false" customHeight="false" outlineLevel="0" collapsed="false">
      <c r="B272" s="175"/>
      <c r="D272" s="176" t="s">
        <v>138</v>
      </c>
      <c r="E272" s="177"/>
      <c r="F272" s="178" t="s">
        <v>482</v>
      </c>
      <c r="H272" s="179" t="n">
        <v>4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138</v>
      </c>
      <c r="AU272" s="177" t="s">
        <v>79</v>
      </c>
      <c r="AV272" s="174" t="s">
        <v>129</v>
      </c>
      <c r="AW272" s="174" t="s">
        <v>31</v>
      </c>
      <c r="AX272" s="174" t="s">
        <v>74</v>
      </c>
      <c r="AY272" s="177" t="s">
        <v>122</v>
      </c>
    </row>
    <row r="273" s="174" customFormat="true" ht="12.8" hidden="false" customHeight="false" outlineLevel="0" collapsed="false">
      <c r="B273" s="175"/>
      <c r="D273" s="176" t="s">
        <v>138</v>
      </c>
      <c r="E273" s="177"/>
      <c r="F273" s="178" t="s">
        <v>483</v>
      </c>
      <c r="H273" s="179" t="n">
        <v>4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138</v>
      </c>
      <c r="AU273" s="177" t="s">
        <v>79</v>
      </c>
      <c r="AV273" s="174" t="s">
        <v>129</v>
      </c>
      <c r="AW273" s="174" t="s">
        <v>31</v>
      </c>
      <c r="AX273" s="174" t="s">
        <v>74</v>
      </c>
      <c r="AY273" s="177" t="s">
        <v>122</v>
      </c>
    </row>
    <row r="274" s="184" customFormat="true" ht="12.8" hidden="false" customHeight="false" outlineLevel="0" collapsed="false">
      <c r="B274" s="185"/>
      <c r="D274" s="176" t="s">
        <v>138</v>
      </c>
      <c r="E274" s="186"/>
      <c r="F274" s="187" t="s">
        <v>148</v>
      </c>
      <c r="H274" s="188" t="n">
        <v>8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138</v>
      </c>
      <c r="AU274" s="186" t="s">
        <v>79</v>
      </c>
      <c r="AV274" s="184" t="s">
        <v>128</v>
      </c>
      <c r="AW274" s="184" t="s">
        <v>31</v>
      </c>
      <c r="AX274" s="184" t="s">
        <v>79</v>
      </c>
      <c r="AY274" s="186" t="s">
        <v>122</v>
      </c>
    </row>
    <row r="275" s="146" customFormat="true" ht="25.9" hidden="false" customHeight="true" outlineLevel="0" collapsed="false">
      <c r="B275" s="147"/>
      <c r="D275" s="148" t="s">
        <v>73</v>
      </c>
      <c r="E275" s="149" t="s">
        <v>484</v>
      </c>
      <c r="F275" s="149" t="s">
        <v>485</v>
      </c>
      <c r="I275" s="150"/>
      <c r="J275" s="151" t="n">
        <f aca="false">BK275</f>
        <v>0</v>
      </c>
      <c r="L275" s="147"/>
      <c r="M275" s="152"/>
      <c r="N275" s="153"/>
      <c r="O275" s="153"/>
      <c r="P275" s="154" t="n">
        <f aca="false">P276+P278</f>
        <v>0</v>
      </c>
      <c r="Q275" s="153"/>
      <c r="R275" s="154" t="n">
        <f aca="false">R276+R278</f>
        <v>0</v>
      </c>
      <c r="S275" s="153"/>
      <c r="T275" s="155" t="n">
        <f aca="false">T276+T278</f>
        <v>0</v>
      </c>
      <c r="AR275" s="148" t="s">
        <v>153</v>
      </c>
      <c r="AT275" s="156" t="s">
        <v>73</v>
      </c>
      <c r="AU275" s="156" t="s">
        <v>74</v>
      </c>
      <c r="AY275" s="148" t="s">
        <v>122</v>
      </c>
      <c r="BK275" s="157" t="n">
        <f aca="false">BK276+BK278</f>
        <v>0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486</v>
      </c>
      <c r="F276" s="158" t="s">
        <v>487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P277</f>
        <v>0</v>
      </c>
      <c r="Q276" s="153"/>
      <c r="R276" s="154" t="n">
        <f aca="false">R277</f>
        <v>0</v>
      </c>
      <c r="S276" s="153"/>
      <c r="T276" s="155" t="n">
        <f aca="false">T277</f>
        <v>0</v>
      </c>
      <c r="AR276" s="148" t="s">
        <v>153</v>
      </c>
      <c r="AT276" s="156" t="s">
        <v>73</v>
      </c>
      <c r="AU276" s="156" t="s">
        <v>79</v>
      </c>
      <c r="AY276" s="148" t="s">
        <v>122</v>
      </c>
      <c r="BK276" s="157" t="n">
        <f aca="false">BK277</f>
        <v>0</v>
      </c>
    </row>
    <row r="277" s="27" customFormat="true" ht="16.5" hidden="false" customHeight="true" outlineLevel="0" collapsed="false">
      <c r="A277" s="22"/>
      <c r="B277" s="160"/>
      <c r="C277" s="161" t="s">
        <v>488</v>
      </c>
      <c r="D277" s="161" t="s">
        <v>124</v>
      </c>
      <c r="E277" s="162" t="s">
        <v>489</v>
      </c>
      <c r="F277" s="163" t="s">
        <v>490</v>
      </c>
      <c r="G277" s="164" t="s">
        <v>127</v>
      </c>
      <c r="H277" s="165" t="n">
        <v>1</v>
      </c>
      <c r="I277" s="166"/>
      <c r="J277" s="167" t="n">
        <f aca="false">ROUND(I277*H277,2)</f>
        <v>0</v>
      </c>
      <c r="K277" s="163" t="s">
        <v>136</v>
      </c>
      <c r="L277" s="23"/>
      <c r="M277" s="168"/>
      <c r="N277" s="169" t="s">
        <v>40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491</v>
      </c>
      <c r="AT277" s="172" t="s">
        <v>124</v>
      </c>
      <c r="AU277" s="172" t="s">
        <v>129</v>
      </c>
      <c r="AY277" s="3" t="s">
        <v>122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129</v>
      </c>
      <c r="BK277" s="173" t="n">
        <f aca="false">ROUND(I277*H277,2)</f>
        <v>0</v>
      </c>
      <c r="BL277" s="3" t="s">
        <v>491</v>
      </c>
      <c r="BM277" s="172" t="s">
        <v>492</v>
      </c>
    </row>
    <row r="278" s="146" customFormat="true" ht="22.8" hidden="false" customHeight="true" outlineLevel="0" collapsed="false">
      <c r="B278" s="147"/>
      <c r="D278" s="148" t="s">
        <v>73</v>
      </c>
      <c r="E278" s="158" t="s">
        <v>493</v>
      </c>
      <c r="F278" s="158" t="s">
        <v>494</v>
      </c>
      <c r="I278" s="150"/>
      <c r="J278" s="159" t="n">
        <f aca="false">BK278</f>
        <v>0</v>
      </c>
      <c r="L278" s="147"/>
      <c r="M278" s="152"/>
      <c r="N278" s="153"/>
      <c r="O278" s="153"/>
      <c r="P278" s="154" t="n">
        <f aca="false">P279</f>
        <v>0</v>
      </c>
      <c r="Q278" s="153"/>
      <c r="R278" s="154" t="n">
        <f aca="false">R279</f>
        <v>0</v>
      </c>
      <c r="S278" s="153"/>
      <c r="T278" s="155" t="n">
        <f aca="false">T279</f>
        <v>0</v>
      </c>
      <c r="AR278" s="148" t="s">
        <v>153</v>
      </c>
      <c r="AT278" s="156" t="s">
        <v>73</v>
      </c>
      <c r="AU278" s="156" t="s">
        <v>79</v>
      </c>
      <c r="AY278" s="148" t="s">
        <v>122</v>
      </c>
      <c r="BK278" s="157" t="n">
        <f aca="false">BK279</f>
        <v>0</v>
      </c>
    </row>
    <row r="279" s="27" customFormat="true" ht="16.5" hidden="false" customHeight="true" outlineLevel="0" collapsed="false">
      <c r="A279" s="22"/>
      <c r="B279" s="160"/>
      <c r="C279" s="161" t="s">
        <v>495</v>
      </c>
      <c r="D279" s="161" t="s">
        <v>124</v>
      </c>
      <c r="E279" s="162" t="s">
        <v>496</v>
      </c>
      <c r="F279" s="163" t="s">
        <v>497</v>
      </c>
      <c r="G279" s="164" t="s">
        <v>127</v>
      </c>
      <c r="H279" s="165" t="n">
        <v>1</v>
      </c>
      <c r="I279" s="166"/>
      <c r="J279" s="167" t="n">
        <f aca="false">ROUND(I279*H279,2)</f>
        <v>0</v>
      </c>
      <c r="K279" s="163" t="s">
        <v>136</v>
      </c>
      <c r="L279" s="23"/>
      <c r="M279" s="204"/>
      <c r="N279" s="205" t="s">
        <v>40</v>
      </c>
      <c r="O279" s="206"/>
      <c r="P279" s="207" t="n">
        <f aca="false">O279*H279</f>
        <v>0</v>
      </c>
      <c r="Q279" s="207" t="n">
        <v>0</v>
      </c>
      <c r="R279" s="207" t="n">
        <f aca="false">Q279*H279</f>
        <v>0</v>
      </c>
      <c r="S279" s="207" t="n">
        <v>0</v>
      </c>
      <c r="T279" s="208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491</v>
      </c>
      <c r="AT279" s="172" t="s">
        <v>124</v>
      </c>
      <c r="AU279" s="172" t="s">
        <v>129</v>
      </c>
      <c r="AY279" s="3" t="s">
        <v>122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129</v>
      </c>
      <c r="BK279" s="173" t="n">
        <f aca="false">ROUND(I279*H279,2)</f>
        <v>0</v>
      </c>
      <c r="BL279" s="3" t="s">
        <v>491</v>
      </c>
      <c r="BM279" s="172" t="s">
        <v>498</v>
      </c>
    </row>
    <row r="280" s="27" customFormat="true" ht="6.95" hidden="false" customHeight="true" outlineLevel="0" collapsed="false">
      <c r="A280" s="22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23"/>
      <c r="M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</row>
  </sheetData>
  <autoFilter ref="C131:K279"/>
  <mergeCells count="6">
    <mergeCell ref="L2:V2"/>
    <mergeCell ref="E7:H7"/>
    <mergeCell ref="E16:H16"/>
    <mergeCell ref="E25:H25"/>
    <mergeCell ref="E85:H85"/>
    <mergeCell ref="E124:H12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2022-03-28T12:51:17Z</dcterms:created>
  <dc:creator>Eva-TOSH\Eva</dc:creator>
  <dc:description/>
  <dc:language>cs-CZ</dc:language>
  <cp:lastModifiedBy/>
  <cp:lastPrinted>2022-03-28T19:31:18Z</cp:lastPrinted>
  <dcterms:modified xsi:type="dcterms:W3CDTF">2022-03-28T19:31:35Z</dcterms:modified>
  <cp:revision>1</cp:revision>
  <dc:subject/>
  <dc:title/>
</cp:coreProperties>
</file>