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zakova\Desktop\"/>
    </mc:Choice>
  </mc:AlternateContent>
  <xr:revisionPtr revIDLastSave="0" documentId="13_ncr:1_{CD4EE356-A892-4F82-8DED-79417CCC1DE0}" xr6:coauthVersionLast="41" xr6:coauthVersionMax="41" xr10:uidLastSave="{00000000-0000-0000-0000-000000000000}"/>
  <bookViews>
    <workbookView xWindow="-120" yWindow="-120" windowWidth="29040" windowHeight="15840" tabRatio="500" activeTab="5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02 02 Pol" sheetId="6" r:id="rId4"/>
    <sheet name="02 03 Pol" sheetId="7" r:id="rId5"/>
    <sheet name="02 04 Pol" sheetId="8" r:id="rId6"/>
  </sheets>
  <externalReferences>
    <externalReference r:id="rId7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02 Pol'!$1:$7</definedName>
    <definedName name="_xlnm.Print_Titles" localSheetId="4">'02 03 Pol'!$1:$7</definedName>
    <definedName name="_xlnm.Print_Titles" localSheetId="5">'02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02 Pol'!$A$1:$X$114</definedName>
    <definedName name="_xlnm.Print_Area" localSheetId="4">'02 03 Pol'!$A$1:$X$115</definedName>
    <definedName name="_xlnm.Print_Area" localSheetId="5">'02 04 Pol'!$A$1:$X$115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48" i="2" l="1"/>
  <c r="H48" i="2"/>
  <c r="G48" i="2"/>
  <c r="F48" i="2"/>
  <c r="AE105" i="8"/>
  <c r="BA103" i="8"/>
  <c r="V102" i="8"/>
  <c r="Q102" i="8"/>
  <c r="O102" i="8"/>
  <c r="O93" i="8" s="1"/>
  <c r="M102" i="8"/>
  <c r="K102" i="8"/>
  <c r="I102" i="8"/>
  <c r="G102" i="8"/>
  <c r="G93" i="8" s="1"/>
  <c r="V100" i="8"/>
  <c r="Q100" i="8"/>
  <c r="O100" i="8"/>
  <c r="M100" i="8"/>
  <c r="K100" i="8"/>
  <c r="I100" i="8"/>
  <c r="G100" i="8"/>
  <c r="BA99" i="8"/>
  <c r="V98" i="8"/>
  <c r="Q98" i="8"/>
  <c r="O98" i="8"/>
  <c r="M98" i="8"/>
  <c r="K98" i="8"/>
  <c r="I98" i="8"/>
  <c r="G98" i="8"/>
  <c r="BA97" i="8"/>
  <c r="V96" i="8"/>
  <c r="Q96" i="8"/>
  <c r="O96" i="8"/>
  <c r="M96" i="8"/>
  <c r="K96" i="8"/>
  <c r="I96" i="8"/>
  <c r="G96" i="8"/>
  <c r="V94" i="8"/>
  <c r="Q94" i="8"/>
  <c r="Q93" i="8" s="1"/>
  <c r="O94" i="8"/>
  <c r="M94" i="8"/>
  <c r="K94" i="8"/>
  <c r="I94" i="8"/>
  <c r="G94" i="8"/>
  <c r="I93" i="8"/>
  <c r="V91" i="8"/>
  <c r="Q91" i="8"/>
  <c r="Q90" i="8" s="1"/>
  <c r="O91" i="8"/>
  <c r="O90" i="8" s="1"/>
  <c r="K91" i="8"/>
  <c r="I91" i="8"/>
  <c r="I90" i="8" s="1"/>
  <c r="G91" i="8"/>
  <c r="V90" i="8"/>
  <c r="K90" i="8"/>
  <c r="V89" i="8"/>
  <c r="Q89" i="8"/>
  <c r="O89" i="8"/>
  <c r="M89" i="8"/>
  <c r="K89" i="8"/>
  <c r="I89" i="8"/>
  <c r="G89" i="8"/>
  <c r="V88" i="8"/>
  <c r="Q88" i="8"/>
  <c r="O88" i="8"/>
  <c r="K88" i="8"/>
  <c r="I88" i="8"/>
  <c r="I84" i="8" s="1"/>
  <c r="G88" i="8"/>
  <c r="M88" i="8" s="1"/>
  <c r="V87" i="8"/>
  <c r="Q87" i="8"/>
  <c r="O87" i="8"/>
  <c r="K87" i="8"/>
  <c r="I87" i="8"/>
  <c r="G87" i="8"/>
  <c r="M87" i="8" s="1"/>
  <c r="V85" i="8"/>
  <c r="Q85" i="8"/>
  <c r="O85" i="8"/>
  <c r="M85" i="8"/>
  <c r="M84" i="8" s="1"/>
  <c r="K85" i="8"/>
  <c r="K84" i="8" s="1"/>
  <c r="I85" i="8"/>
  <c r="G85" i="8"/>
  <c r="V84" i="8"/>
  <c r="Q84" i="8"/>
  <c r="V83" i="8"/>
  <c r="Q83" i="8"/>
  <c r="O83" i="8"/>
  <c r="K83" i="8"/>
  <c r="I83" i="8"/>
  <c r="G83" i="8"/>
  <c r="M83" i="8" s="1"/>
  <c r="V82" i="8"/>
  <c r="Q82" i="8"/>
  <c r="O82" i="8"/>
  <c r="O81" i="8" s="1"/>
  <c r="M82" i="8"/>
  <c r="M81" i="8" s="1"/>
  <c r="K82" i="8"/>
  <c r="I82" i="8"/>
  <c r="G82" i="8"/>
  <c r="V81" i="8"/>
  <c r="K81" i="8"/>
  <c r="V79" i="8"/>
  <c r="Q79" i="8"/>
  <c r="O79" i="8"/>
  <c r="M79" i="8"/>
  <c r="K79" i="8"/>
  <c r="I79" i="8"/>
  <c r="G79" i="8"/>
  <c r="V77" i="8"/>
  <c r="Q77" i="8"/>
  <c r="Q76" i="8" s="1"/>
  <c r="O77" i="8"/>
  <c r="K77" i="8"/>
  <c r="I77" i="8"/>
  <c r="G77" i="8"/>
  <c r="O76" i="8"/>
  <c r="V75" i="8"/>
  <c r="V74" i="8" s="1"/>
  <c r="Q75" i="8"/>
  <c r="O75" i="8"/>
  <c r="O74" i="8" s="1"/>
  <c r="M75" i="8"/>
  <c r="M74" i="8" s="1"/>
  <c r="K75" i="8"/>
  <c r="I75" i="8"/>
  <c r="G75" i="8"/>
  <c r="G74" i="8" s="1"/>
  <c r="Q74" i="8"/>
  <c r="K74" i="8"/>
  <c r="I74" i="8"/>
  <c r="V72" i="8"/>
  <c r="Q72" i="8"/>
  <c r="O72" i="8"/>
  <c r="K72" i="8"/>
  <c r="I72" i="8"/>
  <c r="I66" i="8" s="1"/>
  <c r="G72" i="8"/>
  <c r="M72" i="8" s="1"/>
  <c r="V70" i="8"/>
  <c r="Q70" i="8"/>
  <c r="O70" i="8"/>
  <c r="M70" i="8"/>
  <c r="K70" i="8"/>
  <c r="I70" i="8"/>
  <c r="G70" i="8"/>
  <c r="V67" i="8"/>
  <c r="V66" i="8" s="1"/>
  <c r="Q67" i="8"/>
  <c r="O67" i="8"/>
  <c r="M67" i="8"/>
  <c r="K67" i="8"/>
  <c r="I67" i="8"/>
  <c r="G67" i="8"/>
  <c r="Q66" i="8"/>
  <c r="K66" i="8"/>
  <c r="V64" i="8"/>
  <c r="Q64" i="8"/>
  <c r="Q59" i="8" s="1"/>
  <c r="O64" i="8"/>
  <c r="K64" i="8"/>
  <c r="I64" i="8"/>
  <c r="I59" i="8" s="1"/>
  <c r="G64" i="8"/>
  <c r="M64" i="8" s="1"/>
  <c r="V62" i="8"/>
  <c r="Q62" i="8"/>
  <c r="O62" i="8"/>
  <c r="M62" i="8"/>
  <c r="K62" i="8"/>
  <c r="I62" i="8"/>
  <c r="G62" i="8"/>
  <c r="V60" i="8"/>
  <c r="V59" i="8" s="1"/>
  <c r="Q60" i="8"/>
  <c r="O60" i="8"/>
  <c r="M60" i="8"/>
  <c r="K60" i="8"/>
  <c r="I60" i="8"/>
  <c r="G60" i="8"/>
  <c r="K59" i="8"/>
  <c r="V57" i="8"/>
  <c r="V56" i="8" s="1"/>
  <c r="Q57" i="8"/>
  <c r="Q56" i="8" s="1"/>
  <c r="O57" i="8"/>
  <c r="K57" i="8"/>
  <c r="K56" i="8" s="1"/>
  <c r="I57" i="8"/>
  <c r="I56" i="8" s="1"/>
  <c r="G57" i="8"/>
  <c r="O56" i="8"/>
  <c r="V55" i="8"/>
  <c r="V47" i="8" s="1"/>
  <c r="Q55" i="8"/>
  <c r="O55" i="8"/>
  <c r="M55" i="8"/>
  <c r="K55" i="8"/>
  <c r="I55" i="8"/>
  <c r="G55" i="8"/>
  <c r="V53" i="8"/>
  <c r="Q53" i="8"/>
  <c r="O53" i="8"/>
  <c r="M53" i="8"/>
  <c r="K53" i="8"/>
  <c r="I53" i="8"/>
  <c r="G53" i="8"/>
  <c r="V50" i="8"/>
  <c r="Q50" i="8"/>
  <c r="O50" i="8"/>
  <c r="K50" i="8"/>
  <c r="I50" i="8"/>
  <c r="G50" i="8"/>
  <c r="M50" i="8" s="1"/>
  <c r="V48" i="8"/>
  <c r="Q48" i="8"/>
  <c r="O48" i="8"/>
  <c r="M48" i="8"/>
  <c r="K48" i="8"/>
  <c r="I48" i="8"/>
  <c r="G48" i="8"/>
  <c r="M47" i="8"/>
  <c r="K47" i="8"/>
  <c r="V45" i="8"/>
  <c r="Q45" i="8"/>
  <c r="O45" i="8"/>
  <c r="M45" i="8"/>
  <c r="K45" i="8"/>
  <c r="I45" i="8"/>
  <c r="G45" i="8"/>
  <c r="V43" i="8"/>
  <c r="Q43" i="8"/>
  <c r="O43" i="8"/>
  <c r="K43" i="8"/>
  <c r="I43" i="8"/>
  <c r="G43" i="8"/>
  <c r="M43" i="8" s="1"/>
  <c r="V41" i="8"/>
  <c r="Q41" i="8"/>
  <c r="Q40" i="8" s="1"/>
  <c r="O41" i="8"/>
  <c r="O40" i="8" s="1"/>
  <c r="K41" i="8"/>
  <c r="I41" i="8"/>
  <c r="G41" i="8"/>
  <c r="V40" i="8"/>
  <c r="K40" i="8"/>
  <c r="V38" i="8"/>
  <c r="Q38" i="8"/>
  <c r="O38" i="8"/>
  <c r="M38" i="8"/>
  <c r="K38" i="8"/>
  <c r="I38" i="8"/>
  <c r="G38" i="8"/>
  <c r="V36" i="8"/>
  <c r="V35" i="8" s="1"/>
  <c r="Q36" i="8"/>
  <c r="Q35" i="8" s="1"/>
  <c r="O36" i="8"/>
  <c r="K36" i="8"/>
  <c r="I36" i="8"/>
  <c r="I35" i="8" s="1"/>
  <c r="G36" i="8"/>
  <c r="M36" i="8" s="1"/>
  <c r="M35" i="8" s="1"/>
  <c r="O35" i="8"/>
  <c r="G35" i="8"/>
  <c r="V33" i="8"/>
  <c r="Q33" i="8"/>
  <c r="O33" i="8"/>
  <c r="O32" i="8" s="1"/>
  <c r="M33" i="8"/>
  <c r="M32" i="8" s="1"/>
  <c r="K33" i="8"/>
  <c r="K32" i="8" s="1"/>
  <c r="I33" i="8"/>
  <c r="G33" i="8"/>
  <c r="G32" i="8" s="1"/>
  <c r="V32" i="8"/>
  <c r="Q32" i="8"/>
  <c r="I32" i="8"/>
  <c r="V29" i="8"/>
  <c r="Q29" i="8"/>
  <c r="O29" i="8"/>
  <c r="K29" i="8"/>
  <c r="I29" i="8"/>
  <c r="G29" i="8"/>
  <c r="M29" i="8" s="1"/>
  <c r="V27" i="8"/>
  <c r="Q27" i="8"/>
  <c r="O27" i="8"/>
  <c r="M27" i="8"/>
  <c r="K27" i="8"/>
  <c r="I27" i="8"/>
  <c r="G27" i="8"/>
  <c r="V25" i="8"/>
  <c r="Q25" i="8"/>
  <c r="O25" i="8"/>
  <c r="M25" i="8"/>
  <c r="K25" i="8"/>
  <c r="I25" i="8"/>
  <c r="G25" i="8"/>
  <c r="V23" i="8"/>
  <c r="Q23" i="8"/>
  <c r="O23" i="8"/>
  <c r="M23" i="8"/>
  <c r="K23" i="8"/>
  <c r="I23" i="8"/>
  <c r="G23" i="8"/>
  <c r="V21" i="8"/>
  <c r="Q21" i="8"/>
  <c r="O21" i="8"/>
  <c r="K21" i="8"/>
  <c r="I21" i="8"/>
  <c r="G21" i="8"/>
  <c r="O20" i="8"/>
  <c r="V18" i="8"/>
  <c r="Q18" i="8"/>
  <c r="O18" i="8"/>
  <c r="M18" i="8"/>
  <c r="K18" i="8"/>
  <c r="I18" i="8"/>
  <c r="G18" i="8"/>
  <c r="V16" i="8"/>
  <c r="Q16" i="8"/>
  <c r="Q15" i="8" s="1"/>
  <c r="O16" i="8"/>
  <c r="M16" i="8"/>
  <c r="K16" i="8"/>
  <c r="I16" i="8"/>
  <c r="G16" i="8"/>
  <c r="O15" i="8"/>
  <c r="I15" i="8"/>
  <c r="G15" i="8"/>
  <c r="V13" i="8"/>
  <c r="Q13" i="8"/>
  <c r="O13" i="8"/>
  <c r="O8" i="8" s="1"/>
  <c r="K13" i="8"/>
  <c r="I13" i="8"/>
  <c r="G13" i="8"/>
  <c r="G8" i="8" s="1"/>
  <c r="V11" i="8"/>
  <c r="Q11" i="8"/>
  <c r="O11" i="8"/>
  <c r="M11" i="8"/>
  <c r="K11" i="8"/>
  <c r="I11" i="8"/>
  <c r="G11" i="8"/>
  <c r="V9" i="8"/>
  <c r="V8" i="8" s="1"/>
  <c r="Q9" i="8"/>
  <c r="Q8" i="8" s="1"/>
  <c r="O9" i="8"/>
  <c r="M9" i="8"/>
  <c r="K9" i="8"/>
  <c r="K8" i="8" s="1"/>
  <c r="I9" i="8"/>
  <c r="I8" i="8" s="1"/>
  <c r="G9" i="8"/>
  <c r="AE105" i="7"/>
  <c r="BA103" i="7"/>
  <c r="V102" i="7"/>
  <c r="Q102" i="7"/>
  <c r="O102" i="7"/>
  <c r="M102" i="7"/>
  <c r="K102" i="7"/>
  <c r="I102" i="7"/>
  <c r="G102" i="7"/>
  <c r="V100" i="7"/>
  <c r="Q100" i="7"/>
  <c r="O100" i="7"/>
  <c r="M100" i="7"/>
  <c r="K100" i="7"/>
  <c r="I100" i="7"/>
  <c r="G100" i="7"/>
  <c r="BA99" i="7"/>
  <c r="V98" i="7"/>
  <c r="Q98" i="7"/>
  <c r="O98" i="7"/>
  <c r="M98" i="7"/>
  <c r="K98" i="7"/>
  <c r="I98" i="7"/>
  <c r="G98" i="7"/>
  <c r="BA97" i="7"/>
  <c r="V96" i="7"/>
  <c r="Q96" i="7"/>
  <c r="O96" i="7"/>
  <c r="M96" i="7"/>
  <c r="K96" i="7"/>
  <c r="I96" i="7"/>
  <c r="G96" i="7"/>
  <c r="V94" i="7"/>
  <c r="Q94" i="7"/>
  <c r="O94" i="7"/>
  <c r="M94" i="7"/>
  <c r="K94" i="7"/>
  <c r="I94" i="7"/>
  <c r="I93" i="7" s="1"/>
  <c r="G94" i="7"/>
  <c r="Q93" i="7"/>
  <c r="O93" i="7"/>
  <c r="G93" i="7"/>
  <c r="V91" i="7"/>
  <c r="Q91" i="7"/>
  <c r="Q90" i="7" s="1"/>
  <c r="O91" i="7"/>
  <c r="M91" i="7"/>
  <c r="M90" i="7" s="1"/>
  <c r="K91" i="7"/>
  <c r="I91" i="7"/>
  <c r="I90" i="7" s="1"/>
  <c r="G91" i="7"/>
  <c r="V90" i="7"/>
  <c r="O90" i="7"/>
  <c r="K90" i="7"/>
  <c r="G90" i="7"/>
  <c r="V89" i="7"/>
  <c r="Q89" i="7"/>
  <c r="O89" i="7"/>
  <c r="M89" i="7"/>
  <c r="K89" i="7"/>
  <c r="I89" i="7"/>
  <c r="G89" i="7"/>
  <c r="V88" i="7"/>
  <c r="Q88" i="7"/>
  <c r="O88" i="7"/>
  <c r="K88" i="7"/>
  <c r="I88" i="7"/>
  <c r="G88" i="7"/>
  <c r="M88" i="7" s="1"/>
  <c r="V87" i="7"/>
  <c r="Q87" i="7"/>
  <c r="O87" i="7"/>
  <c r="M87" i="7"/>
  <c r="K87" i="7"/>
  <c r="I87" i="7"/>
  <c r="G87" i="7"/>
  <c r="V85" i="7"/>
  <c r="V84" i="7" s="1"/>
  <c r="Q85" i="7"/>
  <c r="O85" i="7"/>
  <c r="M85" i="7"/>
  <c r="K85" i="7"/>
  <c r="K84" i="7" s="1"/>
  <c r="I85" i="7"/>
  <c r="G85" i="7"/>
  <c r="Q84" i="7"/>
  <c r="I84" i="7"/>
  <c r="V82" i="7"/>
  <c r="Q82" i="7"/>
  <c r="O82" i="7"/>
  <c r="M82" i="7"/>
  <c r="K82" i="7"/>
  <c r="I82" i="7"/>
  <c r="G82" i="7"/>
  <c r="V80" i="7"/>
  <c r="V79" i="7" s="1"/>
  <c r="Q80" i="7"/>
  <c r="Q79" i="7" s="1"/>
  <c r="O80" i="7"/>
  <c r="M80" i="7"/>
  <c r="K80" i="7"/>
  <c r="K79" i="7" s="1"/>
  <c r="I80" i="7"/>
  <c r="G80" i="7"/>
  <c r="O79" i="7"/>
  <c r="I79" i="7"/>
  <c r="G79" i="7"/>
  <c r="V78" i="7"/>
  <c r="Q78" i="7"/>
  <c r="Q77" i="7" s="1"/>
  <c r="O78" i="7"/>
  <c r="O77" i="7" s="1"/>
  <c r="K78" i="7"/>
  <c r="I78" i="7"/>
  <c r="I77" i="7" s="1"/>
  <c r="G78" i="7"/>
  <c r="V77" i="7"/>
  <c r="K77" i="7"/>
  <c r="V75" i="7"/>
  <c r="Q75" i="7"/>
  <c r="O75" i="7"/>
  <c r="M75" i="7"/>
  <c r="K75" i="7"/>
  <c r="K69" i="7" s="1"/>
  <c r="I75" i="7"/>
  <c r="G75" i="7"/>
  <c r="V73" i="7"/>
  <c r="Q73" i="7"/>
  <c r="O73" i="7"/>
  <c r="K73" i="7"/>
  <c r="I73" i="7"/>
  <c r="G73" i="7"/>
  <c r="M73" i="7" s="1"/>
  <c r="V70" i="7"/>
  <c r="Q70" i="7"/>
  <c r="O70" i="7"/>
  <c r="O69" i="7" s="1"/>
  <c r="M70" i="7"/>
  <c r="M69" i="7" s="1"/>
  <c r="K70" i="7"/>
  <c r="I70" i="7"/>
  <c r="G70" i="7"/>
  <c r="V69" i="7"/>
  <c r="V67" i="7"/>
  <c r="Q67" i="7"/>
  <c r="O67" i="7"/>
  <c r="M67" i="7"/>
  <c r="K67" i="7"/>
  <c r="K62" i="7" s="1"/>
  <c r="I67" i="7"/>
  <c r="G67" i="7"/>
  <c r="V65" i="7"/>
  <c r="Q65" i="7"/>
  <c r="O65" i="7"/>
  <c r="K65" i="7"/>
  <c r="I65" i="7"/>
  <c r="G65" i="7"/>
  <c r="M65" i="7" s="1"/>
  <c r="V63" i="7"/>
  <c r="Q63" i="7"/>
  <c r="O63" i="7"/>
  <c r="M63" i="7"/>
  <c r="K63" i="7"/>
  <c r="I63" i="7"/>
  <c r="G63" i="7"/>
  <c r="V62" i="7"/>
  <c r="M62" i="7"/>
  <c r="V60" i="7"/>
  <c r="V59" i="7" s="1"/>
  <c r="Q60" i="7"/>
  <c r="Q59" i="7" s="1"/>
  <c r="O60" i="7"/>
  <c r="M60" i="7"/>
  <c r="M59" i="7" s="1"/>
  <c r="K60" i="7"/>
  <c r="K59" i="7" s="1"/>
  <c r="I60" i="7"/>
  <c r="I59" i="7" s="1"/>
  <c r="G60" i="7"/>
  <c r="O59" i="7"/>
  <c r="G59" i="7"/>
  <c r="V58" i="7"/>
  <c r="Q58" i="7"/>
  <c r="O58" i="7"/>
  <c r="M58" i="7"/>
  <c r="K58" i="7"/>
  <c r="I58" i="7"/>
  <c r="G58" i="7"/>
  <c r="V55" i="7"/>
  <c r="V47" i="7" s="1"/>
  <c r="Q55" i="7"/>
  <c r="O55" i="7"/>
  <c r="M55" i="7"/>
  <c r="K55" i="7"/>
  <c r="I55" i="7"/>
  <c r="G55" i="7"/>
  <c r="V53" i="7"/>
  <c r="Q53" i="7"/>
  <c r="O53" i="7"/>
  <c r="M53" i="7"/>
  <c r="K53" i="7"/>
  <c r="I53" i="7"/>
  <c r="G53" i="7"/>
  <c r="V50" i="7"/>
  <c r="Q50" i="7"/>
  <c r="O50" i="7"/>
  <c r="K50" i="7"/>
  <c r="I50" i="7"/>
  <c r="G50" i="7"/>
  <c r="M50" i="7" s="1"/>
  <c r="V48" i="7"/>
  <c r="Q48" i="7"/>
  <c r="O48" i="7"/>
  <c r="M48" i="7"/>
  <c r="K48" i="7"/>
  <c r="I48" i="7"/>
  <c r="G48" i="7"/>
  <c r="M47" i="7"/>
  <c r="V45" i="7"/>
  <c r="Q45" i="7"/>
  <c r="O45" i="7"/>
  <c r="M45" i="7"/>
  <c r="K45" i="7"/>
  <c r="I45" i="7"/>
  <c r="G45" i="7"/>
  <c r="V43" i="7"/>
  <c r="Q43" i="7"/>
  <c r="O43" i="7"/>
  <c r="K43" i="7"/>
  <c r="I43" i="7"/>
  <c r="G43" i="7"/>
  <c r="M43" i="7" s="1"/>
  <c r="V41" i="7"/>
  <c r="Q41" i="7"/>
  <c r="O41" i="7"/>
  <c r="M41" i="7"/>
  <c r="K41" i="7"/>
  <c r="I41" i="7"/>
  <c r="G41" i="7"/>
  <c r="V40" i="7"/>
  <c r="M40" i="7"/>
  <c r="K40" i="7"/>
  <c r="V38" i="7"/>
  <c r="Q38" i="7"/>
  <c r="O38" i="7"/>
  <c r="M38" i="7"/>
  <c r="K38" i="7"/>
  <c r="I38" i="7"/>
  <c r="G38" i="7"/>
  <c r="V36" i="7"/>
  <c r="V35" i="7" s="1"/>
  <c r="Q36" i="7"/>
  <c r="O36" i="7"/>
  <c r="K36" i="7"/>
  <c r="K35" i="7" s="1"/>
  <c r="I36" i="7"/>
  <c r="I35" i="7" s="1"/>
  <c r="G36" i="7"/>
  <c r="M36" i="7" s="1"/>
  <c r="O35" i="7"/>
  <c r="M35" i="7"/>
  <c r="G35" i="7"/>
  <c r="V33" i="7"/>
  <c r="Q33" i="7"/>
  <c r="O33" i="7"/>
  <c r="O32" i="7" s="1"/>
  <c r="M33" i="7"/>
  <c r="M32" i="7" s="1"/>
  <c r="K33" i="7"/>
  <c r="I33" i="7"/>
  <c r="G33" i="7"/>
  <c r="G32" i="7" s="1"/>
  <c r="V32" i="7"/>
  <c r="Q32" i="7"/>
  <c r="K32" i="7"/>
  <c r="I32" i="7"/>
  <c r="V29" i="7"/>
  <c r="Q29" i="7"/>
  <c r="O29" i="7"/>
  <c r="K29" i="7"/>
  <c r="I29" i="7"/>
  <c r="G29" i="7"/>
  <c r="M29" i="7" s="1"/>
  <c r="V27" i="7"/>
  <c r="Q27" i="7"/>
  <c r="O27" i="7"/>
  <c r="O20" i="7" s="1"/>
  <c r="K27" i="7"/>
  <c r="I27" i="7"/>
  <c r="G27" i="7"/>
  <c r="M27" i="7" s="1"/>
  <c r="V25" i="7"/>
  <c r="Q25" i="7"/>
  <c r="O25" i="7"/>
  <c r="M25" i="7"/>
  <c r="K25" i="7"/>
  <c r="I25" i="7"/>
  <c r="G25" i="7"/>
  <c r="V23" i="7"/>
  <c r="Q23" i="7"/>
  <c r="O23" i="7"/>
  <c r="M23" i="7"/>
  <c r="K23" i="7"/>
  <c r="I23" i="7"/>
  <c r="G23" i="7"/>
  <c r="V21" i="7"/>
  <c r="Q21" i="7"/>
  <c r="Q20" i="7" s="1"/>
  <c r="O21" i="7"/>
  <c r="K21" i="7"/>
  <c r="I21" i="7"/>
  <c r="I20" i="7" s="1"/>
  <c r="G21" i="7"/>
  <c r="V18" i="7"/>
  <c r="Q18" i="7"/>
  <c r="O18" i="7"/>
  <c r="M18" i="7"/>
  <c r="K18" i="7"/>
  <c r="I18" i="7"/>
  <c r="G18" i="7"/>
  <c r="V16" i="7"/>
  <c r="Q16" i="7"/>
  <c r="Q15" i="7" s="1"/>
  <c r="O16" i="7"/>
  <c r="M16" i="7"/>
  <c r="K16" i="7"/>
  <c r="I16" i="7"/>
  <c r="I15" i="7" s="1"/>
  <c r="G16" i="7"/>
  <c r="O15" i="7"/>
  <c r="G15" i="7"/>
  <c r="V13" i="7"/>
  <c r="Q13" i="7"/>
  <c r="O13" i="7"/>
  <c r="K13" i="7"/>
  <c r="I13" i="7"/>
  <c r="G13" i="7"/>
  <c r="V11" i="7"/>
  <c r="Q11" i="7"/>
  <c r="O11" i="7"/>
  <c r="M11" i="7"/>
  <c r="K11" i="7"/>
  <c r="I11" i="7"/>
  <c r="G11" i="7"/>
  <c r="V9" i="7"/>
  <c r="V8" i="7" s="1"/>
  <c r="Q9" i="7"/>
  <c r="O9" i="7"/>
  <c r="M9" i="7"/>
  <c r="K9" i="7"/>
  <c r="K8" i="7" s="1"/>
  <c r="I9" i="7"/>
  <c r="G9" i="7"/>
  <c r="Q8" i="7"/>
  <c r="O8" i="7"/>
  <c r="I8" i="7"/>
  <c r="AE104" i="6"/>
  <c r="BA102" i="6"/>
  <c r="V101" i="6"/>
  <c r="Q101" i="6"/>
  <c r="O101" i="6"/>
  <c r="O92" i="6" s="1"/>
  <c r="K101" i="6"/>
  <c r="I101" i="6"/>
  <c r="G101" i="6"/>
  <c r="V99" i="6"/>
  <c r="Q99" i="6"/>
  <c r="O99" i="6"/>
  <c r="M99" i="6"/>
  <c r="K99" i="6"/>
  <c r="I99" i="6"/>
  <c r="G99" i="6"/>
  <c r="BA98" i="6"/>
  <c r="V97" i="6"/>
  <c r="Q97" i="6"/>
  <c r="O97" i="6"/>
  <c r="M97" i="6"/>
  <c r="K97" i="6"/>
  <c r="I97" i="6"/>
  <c r="G97" i="6"/>
  <c r="BA96" i="6"/>
  <c r="V95" i="6"/>
  <c r="Q95" i="6"/>
  <c r="O95" i="6"/>
  <c r="M95" i="6"/>
  <c r="K95" i="6"/>
  <c r="I95" i="6"/>
  <c r="G95" i="6"/>
  <c r="V93" i="6"/>
  <c r="V92" i="6" s="1"/>
  <c r="Q93" i="6"/>
  <c r="O93" i="6"/>
  <c r="M93" i="6"/>
  <c r="K93" i="6"/>
  <c r="K92" i="6" s="1"/>
  <c r="I93" i="6"/>
  <c r="G93" i="6"/>
  <c r="Q92" i="6"/>
  <c r="I92" i="6"/>
  <c r="V90" i="6"/>
  <c r="Q90" i="6"/>
  <c r="Q89" i="6" s="1"/>
  <c r="O90" i="6"/>
  <c r="O89" i="6" s="1"/>
  <c r="M90" i="6"/>
  <c r="K90" i="6"/>
  <c r="I90" i="6"/>
  <c r="I89" i="6" s="1"/>
  <c r="G90" i="6"/>
  <c r="G89" i="6" s="1"/>
  <c r="V89" i="6"/>
  <c r="M89" i="6"/>
  <c r="K89" i="6"/>
  <c r="V88" i="6"/>
  <c r="Q88" i="6"/>
  <c r="O88" i="6"/>
  <c r="M88" i="6"/>
  <c r="K88" i="6"/>
  <c r="I88" i="6"/>
  <c r="G88" i="6"/>
  <c r="V87" i="6"/>
  <c r="Q87" i="6"/>
  <c r="O87" i="6"/>
  <c r="K87" i="6"/>
  <c r="I87" i="6"/>
  <c r="G87" i="6"/>
  <c r="M87" i="6" s="1"/>
  <c r="V86" i="6"/>
  <c r="Q86" i="6"/>
  <c r="O86" i="6"/>
  <c r="K86" i="6"/>
  <c r="I86" i="6"/>
  <c r="G86" i="6"/>
  <c r="M86" i="6" s="1"/>
  <c r="V84" i="6"/>
  <c r="Q84" i="6"/>
  <c r="O84" i="6"/>
  <c r="O83" i="6" s="1"/>
  <c r="M84" i="6"/>
  <c r="M83" i="6" s="1"/>
  <c r="K84" i="6"/>
  <c r="K83" i="6" s="1"/>
  <c r="I84" i="6"/>
  <c r="G84" i="6"/>
  <c r="V83" i="6"/>
  <c r="Q83" i="6"/>
  <c r="I83" i="6"/>
  <c r="V81" i="6"/>
  <c r="Q81" i="6"/>
  <c r="O81" i="6"/>
  <c r="K81" i="6"/>
  <c r="I81" i="6"/>
  <c r="G81" i="6"/>
  <c r="M81" i="6" s="1"/>
  <c r="V79" i="6"/>
  <c r="Q79" i="6"/>
  <c r="Q78" i="6" s="1"/>
  <c r="O79" i="6"/>
  <c r="O78" i="6" s="1"/>
  <c r="K79" i="6"/>
  <c r="I79" i="6"/>
  <c r="G79" i="6"/>
  <c r="V78" i="6"/>
  <c r="K78" i="6"/>
  <c r="V77" i="6"/>
  <c r="Q77" i="6"/>
  <c r="O77" i="6"/>
  <c r="M77" i="6"/>
  <c r="M76" i="6" s="1"/>
  <c r="K77" i="6"/>
  <c r="K76" i="6" s="1"/>
  <c r="I77" i="6"/>
  <c r="G77" i="6"/>
  <c r="V76" i="6"/>
  <c r="Q76" i="6"/>
  <c r="O76" i="6"/>
  <c r="I76" i="6"/>
  <c r="G76" i="6"/>
  <c r="V74" i="6"/>
  <c r="Q74" i="6"/>
  <c r="O74" i="6"/>
  <c r="M74" i="6"/>
  <c r="K74" i="6"/>
  <c r="I74" i="6"/>
  <c r="G74" i="6"/>
  <c r="V72" i="6"/>
  <c r="Q72" i="6"/>
  <c r="O72" i="6"/>
  <c r="M72" i="6"/>
  <c r="K72" i="6"/>
  <c r="I72" i="6"/>
  <c r="G72" i="6"/>
  <c r="V68" i="6"/>
  <c r="Q68" i="6"/>
  <c r="Q67" i="6" s="1"/>
  <c r="O68" i="6"/>
  <c r="M68" i="6"/>
  <c r="K68" i="6"/>
  <c r="I68" i="6"/>
  <c r="I67" i="6" s="1"/>
  <c r="G68" i="6"/>
  <c r="O67" i="6"/>
  <c r="G67" i="6"/>
  <c r="V65" i="6"/>
  <c r="Q65" i="6"/>
  <c r="O65" i="6"/>
  <c r="M65" i="6"/>
  <c r="K65" i="6"/>
  <c r="I65" i="6"/>
  <c r="G65" i="6"/>
  <c r="V63" i="6"/>
  <c r="Q63" i="6"/>
  <c r="O63" i="6"/>
  <c r="M63" i="6"/>
  <c r="K63" i="6"/>
  <c r="K60" i="6" s="1"/>
  <c r="I63" i="6"/>
  <c r="G63" i="6"/>
  <c r="V61" i="6"/>
  <c r="Q61" i="6"/>
  <c r="Q60" i="6" s="1"/>
  <c r="O61" i="6"/>
  <c r="M61" i="6"/>
  <c r="K61" i="6"/>
  <c r="I61" i="6"/>
  <c r="I60" i="6" s="1"/>
  <c r="G61" i="6"/>
  <c r="O60" i="6"/>
  <c r="G60" i="6"/>
  <c r="V58" i="6"/>
  <c r="Q58" i="6"/>
  <c r="Q57" i="6" s="1"/>
  <c r="O58" i="6"/>
  <c r="M58" i="6"/>
  <c r="K58" i="6"/>
  <c r="I58" i="6"/>
  <c r="I57" i="6" s="1"/>
  <c r="G58" i="6"/>
  <c r="V57" i="6"/>
  <c r="O57" i="6"/>
  <c r="M57" i="6"/>
  <c r="K57" i="6"/>
  <c r="G57" i="6"/>
  <c r="V56" i="6"/>
  <c r="Q56" i="6"/>
  <c r="O56" i="6"/>
  <c r="M56" i="6"/>
  <c r="K56" i="6"/>
  <c r="I56" i="6"/>
  <c r="I48" i="6" s="1"/>
  <c r="G56" i="6"/>
  <c r="V54" i="6"/>
  <c r="Q54" i="6"/>
  <c r="O54" i="6"/>
  <c r="K54" i="6"/>
  <c r="I54" i="6"/>
  <c r="G54" i="6"/>
  <c r="M54" i="6" s="1"/>
  <c r="V51" i="6"/>
  <c r="Q51" i="6"/>
  <c r="O51" i="6"/>
  <c r="M51" i="6"/>
  <c r="K51" i="6"/>
  <c r="I51" i="6"/>
  <c r="G51" i="6"/>
  <c r="V49" i="6"/>
  <c r="V48" i="6" s="1"/>
  <c r="Q49" i="6"/>
  <c r="O49" i="6"/>
  <c r="M49" i="6"/>
  <c r="K49" i="6"/>
  <c r="K48" i="6" s="1"/>
  <c r="I49" i="6"/>
  <c r="G49" i="6"/>
  <c r="Q48" i="6"/>
  <c r="M48" i="6"/>
  <c r="V46" i="6"/>
  <c r="Q46" i="6"/>
  <c r="O46" i="6"/>
  <c r="K46" i="6"/>
  <c r="I46" i="6"/>
  <c r="G46" i="6"/>
  <c r="M46" i="6" s="1"/>
  <c r="V44" i="6"/>
  <c r="Q44" i="6"/>
  <c r="O44" i="6"/>
  <c r="M44" i="6"/>
  <c r="K44" i="6"/>
  <c r="I44" i="6"/>
  <c r="G44" i="6"/>
  <c r="V42" i="6"/>
  <c r="V41" i="6" s="1"/>
  <c r="Q42" i="6"/>
  <c r="O42" i="6"/>
  <c r="M42" i="6"/>
  <c r="K42" i="6"/>
  <c r="K41" i="6" s="1"/>
  <c r="I42" i="6"/>
  <c r="G42" i="6"/>
  <c r="Q41" i="6"/>
  <c r="I41" i="6"/>
  <c r="V39" i="6"/>
  <c r="V36" i="6" s="1"/>
  <c r="Q39" i="6"/>
  <c r="O39" i="6"/>
  <c r="K39" i="6"/>
  <c r="K36" i="6" s="1"/>
  <c r="I39" i="6"/>
  <c r="G39" i="6"/>
  <c r="M39" i="6" s="1"/>
  <c r="V37" i="6"/>
  <c r="Q37" i="6"/>
  <c r="Q36" i="6" s="1"/>
  <c r="O37" i="6"/>
  <c r="O36" i="6" s="1"/>
  <c r="K37" i="6"/>
  <c r="I37" i="6"/>
  <c r="I36" i="6" s="1"/>
  <c r="G37" i="6"/>
  <c r="V34" i="6"/>
  <c r="V33" i="6" s="1"/>
  <c r="Q34" i="6"/>
  <c r="Q33" i="6" s="1"/>
  <c r="O34" i="6"/>
  <c r="M34" i="6"/>
  <c r="M33" i="6" s="1"/>
  <c r="K34" i="6"/>
  <c r="I34" i="6"/>
  <c r="I33" i="6" s="1"/>
  <c r="G34" i="6"/>
  <c r="O33" i="6"/>
  <c r="K33" i="6"/>
  <c r="G33" i="6"/>
  <c r="V30" i="6"/>
  <c r="Q30" i="6"/>
  <c r="O30" i="6"/>
  <c r="M30" i="6"/>
  <c r="K30" i="6"/>
  <c r="I30" i="6"/>
  <c r="I21" i="6" s="1"/>
  <c r="G30" i="6"/>
  <c r="V28" i="6"/>
  <c r="Q28" i="6"/>
  <c r="O28" i="6"/>
  <c r="K28" i="6"/>
  <c r="I28" i="6"/>
  <c r="G28" i="6"/>
  <c r="M28" i="6" s="1"/>
  <c r="V26" i="6"/>
  <c r="Q26" i="6"/>
  <c r="O26" i="6"/>
  <c r="O21" i="6" s="1"/>
  <c r="K26" i="6"/>
  <c r="I26" i="6"/>
  <c r="G26" i="6"/>
  <c r="M26" i="6" s="1"/>
  <c r="V24" i="6"/>
  <c r="Q24" i="6"/>
  <c r="O24" i="6"/>
  <c r="M24" i="6"/>
  <c r="K24" i="6"/>
  <c r="I24" i="6"/>
  <c r="G24" i="6"/>
  <c r="V22" i="6"/>
  <c r="V21" i="6" s="1"/>
  <c r="Q22" i="6"/>
  <c r="O22" i="6"/>
  <c r="M22" i="6"/>
  <c r="K22" i="6"/>
  <c r="K21" i="6" s="1"/>
  <c r="I22" i="6"/>
  <c r="G22" i="6"/>
  <c r="Q21" i="6"/>
  <c r="G21" i="6"/>
  <c r="V18" i="6"/>
  <c r="Q18" i="6"/>
  <c r="O18" i="6"/>
  <c r="M18" i="6"/>
  <c r="K18" i="6"/>
  <c r="I18" i="6"/>
  <c r="G18" i="6"/>
  <c r="V16" i="6"/>
  <c r="V15" i="6" s="1"/>
  <c r="Q16" i="6"/>
  <c r="O16" i="6"/>
  <c r="O15" i="6" s="1"/>
  <c r="M16" i="6"/>
  <c r="K16" i="6"/>
  <c r="I16" i="6"/>
  <c r="G16" i="6"/>
  <c r="G15" i="6" s="1"/>
  <c r="Q15" i="6"/>
  <c r="K15" i="6"/>
  <c r="I15" i="6"/>
  <c r="V13" i="6"/>
  <c r="Q13" i="6"/>
  <c r="Q8" i="6" s="1"/>
  <c r="O13" i="6"/>
  <c r="K13" i="6"/>
  <c r="I13" i="6"/>
  <c r="G13" i="6"/>
  <c r="M13" i="6" s="1"/>
  <c r="V11" i="6"/>
  <c r="Q11" i="6"/>
  <c r="O11" i="6"/>
  <c r="M11" i="6"/>
  <c r="K11" i="6"/>
  <c r="I11" i="6"/>
  <c r="G11" i="6"/>
  <c r="V9" i="6"/>
  <c r="V8" i="6" s="1"/>
  <c r="Q9" i="6"/>
  <c r="O9" i="6"/>
  <c r="O8" i="6" s="1"/>
  <c r="M9" i="6"/>
  <c r="K9" i="6"/>
  <c r="I9" i="6"/>
  <c r="G9" i="6"/>
  <c r="K8" i="6"/>
  <c r="I8" i="6"/>
  <c r="F46" i="2"/>
  <c r="F45" i="2"/>
  <c r="F44" i="2"/>
  <c r="F39" i="2"/>
  <c r="G38" i="2"/>
  <c r="F38" i="2"/>
  <c r="J28" i="2"/>
  <c r="J27" i="2"/>
  <c r="J26" i="2"/>
  <c r="E26" i="2"/>
  <c r="J25" i="2"/>
  <c r="J24" i="2"/>
  <c r="E24" i="2"/>
  <c r="J23" i="2"/>
  <c r="I18" i="2"/>
  <c r="G83" i="6" l="1"/>
  <c r="I19" i="2"/>
  <c r="I20" i="2"/>
  <c r="M41" i="6"/>
  <c r="G78" i="6"/>
  <c r="M79" i="6"/>
  <c r="M78" i="6" s="1"/>
  <c r="M101" i="6"/>
  <c r="M92" i="6" s="1"/>
  <c r="G92" i="6"/>
  <c r="M21" i="7"/>
  <c r="M20" i="7" s="1"/>
  <c r="G20" i="7"/>
  <c r="M37" i="6"/>
  <c r="M36" i="6" s="1"/>
  <c r="G36" i="6"/>
  <c r="M13" i="7"/>
  <c r="G8" i="7"/>
  <c r="V60" i="6"/>
  <c r="K67" i="6"/>
  <c r="V67" i="6"/>
  <c r="M8" i="7"/>
  <c r="G77" i="7"/>
  <c r="M78" i="7"/>
  <c r="M77" i="7" s="1"/>
  <c r="M21" i="6"/>
  <c r="V20" i="7"/>
  <c r="M13" i="8"/>
  <c r="I47" i="8"/>
  <c r="Q47" i="8"/>
  <c r="M8" i="6"/>
  <c r="M15" i="6"/>
  <c r="I78" i="6"/>
  <c r="K15" i="7"/>
  <c r="V15" i="7"/>
  <c r="I40" i="7"/>
  <c r="Q40" i="7"/>
  <c r="K47" i="7"/>
  <c r="G69" i="7"/>
  <c r="M77" i="8"/>
  <c r="M76" i="8" s="1"/>
  <c r="G76" i="8"/>
  <c r="K93" i="8"/>
  <c r="V93" i="8"/>
  <c r="AF104" i="6"/>
  <c r="G44" i="2" s="1"/>
  <c r="G41" i="6"/>
  <c r="O41" i="6"/>
  <c r="M67" i="6"/>
  <c r="M15" i="7"/>
  <c r="K20" i="7"/>
  <c r="G47" i="7"/>
  <c r="O47" i="7"/>
  <c r="G62" i="7"/>
  <c r="O62" i="7"/>
  <c r="I69" i="7"/>
  <c r="Q69" i="7"/>
  <c r="M79" i="7"/>
  <c r="M21" i="8"/>
  <c r="M20" i="8" s="1"/>
  <c r="G20" i="8"/>
  <c r="G105" i="8" s="1"/>
  <c r="Q20" i="8"/>
  <c r="G40" i="8"/>
  <c r="M41" i="8"/>
  <c r="M40" i="8" s="1"/>
  <c r="G8" i="6"/>
  <c r="G104" i="6" s="1"/>
  <c r="G48" i="6"/>
  <c r="O48" i="6"/>
  <c r="M60" i="6"/>
  <c r="Q35" i="7"/>
  <c r="G40" i="7"/>
  <c r="O40" i="7"/>
  <c r="I47" i="7"/>
  <c r="Q47" i="7"/>
  <c r="I62" i="7"/>
  <c r="Q62" i="7"/>
  <c r="M84" i="7"/>
  <c r="K93" i="7"/>
  <c r="V93" i="7"/>
  <c r="I40" i="8"/>
  <c r="M57" i="8"/>
  <c r="M56" i="8" s="1"/>
  <c r="G56" i="8"/>
  <c r="G81" i="8"/>
  <c r="G90" i="8"/>
  <c r="M91" i="8"/>
  <c r="M90" i="8" s="1"/>
  <c r="G84" i="7"/>
  <c r="O84" i="7"/>
  <c r="M93" i="7"/>
  <c r="M8" i="8"/>
  <c r="K15" i="8"/>
  <c r="V15" i="8"/>
  <c r="I20" i="8"/>
  <c r="V20" i="8"/>
  <c r="K35" i="8"/>
  <c r="M59" i="8"/>
  <c r="M66" i="8"/>
  <c r="I76" i="8"/>
  <c r="V76" i="8"/>
  <c r="I81" i="8"/>
  <c r="Q81" i="8"/>
  <c r="G84" i="8"/>
  <c r="O84" i="8"/>
  <c r="M93" i="8"/>
  <c r="AF105" i="7"/>
  <c r="G45" i="2" s="1"/>
  <c r="AF105" i="8"/>
  <c r="G46" i="2" s="1"/>
  <c r="M15" i="8"/>
  <c r="K20" i="8"/>
  <c r="G47" i="8"/>
  <c r="O47" i="8"/>
  <c r="G59" i="8"/>
  <c r="O59" i="8"/>
  <c r="G66" i="8"/>
  <c r="O66" i="8"/>
  <c r="K76" i="8"/>
  <c r="G23" i="2" l="1"/>
  <c r="H45" i="2"/>
  <c r="I45" i="2" s="1"/>
  <c r="H46" i="2"/>
  <c r="I46" i="2" s="1"/>
  <c r="G105" i="7"/>
  <c r="G39" i="2"/>
  <c r="H44" i="2"/>
  <c r="I44" i="2" s="1"/>
  <c r="I17" i="2"/>
  <c r="H39" i="2" l="1"/>
  <c r="A23" i="2"/>
  <c r="I16" i="2"/>
  <c r="I21" i="2" s="1"/>
  <c r="I39" i="2" l="1"/>
  <c r="J45" i="2" s="1"/>
  <c r="G24" i="2"/>
  <c r="A24" i="2"/>
  <c r="G25" i="2"/>
  <c r="A25" i="2" s="1"/>
  <c r="G28" i="2"/>
  <c r="J39" i="2" l="1"/>
  <c r="J48" i="2" s="1"/>
  <c r="J46" i="2"/>
  <c r="J44" i="2"/>
  <c r="G26" i="2"/>
  <c r="A27" i="2" s="1"/>
  <c r="A26" i="2"/>
  <c r="A29" i="2" l="1"/>
  <c r="G29" i="2"/>
  <c r="G2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1000000}">
      <text>
        <r>
          <rPr>
            <sz val="10"/>
            <rFont val="Arial CE"/>
            <charset val="238"/>
          </rPr>
          <t>Název</t>
        </r>
      </text>
    </comment>
    <comment ref="I11" authorId="0" shapeId="0" xr:uid="{00000000-0006-0000-0100-000005000000}">
      <text>
        <r>
          <rPr>
            <sz val="10"/>
            <rFont val="Arial CE"/>
            <charset val="238"/>
          </rPr>
          <t>IČO</t>
        </r>
      </text>
    </comment>
    <comment ref="D12" authorId="0" shapeId="0" xr:uid="{00000000-0006-0000-0100-000002000000}">
      <text>
        <r>
          <rPr>
            <sz val="10"/>
            <rFont val="Arial CE"/>
            <charset val="238"/>
          </rPr>
          <t>Ulice</t>
        </r>
      </text>
    </comment>
    <comment ref="I12" authorId="0" shapeId="0" xr:uid="{00000000-0006-0000-0100-000006000000}">
      <text>
        <r>
          <rPr>
            <sz val="10"/>
            <rFont val="Arial CE"/>
            <charset val="238"/>
          </rPr>
          <t>DIČ</t>
        </r>
      </text>
    </comment>
    <comment ref="D13" authorId="0" shapeId="0" xr:uid="{00000000-0006-0000-0100-000003000000}">
      <text>
        <r>
          <rPr>
            <sz val="10"/>
            <rFont val="Arial CE"/>
            <charset val="238"/>
          </rPr>
          <t>PSČ</t>
        </r>
      </text>
    </comment>
    <comment ref="E13" authorId="0" shapeId="0" xr:uid="{00000000-0006-0000-0100-000004000000}">
      <text>
        <r>
          <rPr>
            <sz val="10"/>
            <rFont val="Arial CE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S6" authorId="0" shapeId="0" xr:uid="{00000000-0006-0000-0500-000001000000}">
      <text>
        <r>
          <rPr>
            <sz val="10"/>
            <rFont val="Arial CE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10"/>
            <rFont val="Arial CE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S6" authorId="0" shapeId="0" xr:uid="{00000000-0006-0000-0600-000001000000}">
      <text>
        <r>
          <rPr>
            <sz val="10"/>
            <rFont val="Arial CE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600-000002000000}">
      <text>
        <r>
          <rPr>
            <sz val="10"/>
            <rFont val="Arial CE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S6" authorId="0" shapeId="0" xr:uid="{00000000-0006-0000-0700-000001000000}">
      <text>
        <r>
          <rPr>
            <sz val="10"/>
            <rFont val="Arial CE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700-000002000000}">
      <text>
        <r>
          <rPr>
            <sz val="10"/>
            <rFont val="Arial CE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<sst xmlns="http://schemas.openxmlformats.org/spreadsheetml/2006/main" count="1567" uniqueCount="341">
  <si>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</si>
  <si>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</si>
  <si>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</si>
  <si>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</si>
  <si>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</si>
  <si>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N2021.28</t>
  </si>
  <si>
    <t xml:space="preserve">Ul. Radnická - oprava špalíkové dlažby průchodu a venkovních omítek </t>
  </si>
  <si>
    <t>Objednatel:</t>
  </si>
  <si>
    <t>Statutární město Brno</t>
  </si>
  <si>
    <t>IČO:</t>
  </si>
  <si>
    <t>44992785</t>
  </si>
  <si>
    <t>Dominikánské náměstí 196/1</t>
  </si>
  <si>
    <t>DIČ:</t>
  </si>
  <si>
    <t>CZ44992785</t>
  </si>
  <si>
    <t>60200</t>
  </si>
  <si>
    <t>Brno-Brno-město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</si>
  <si>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</si>
  <si>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</si>
  <si>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</si>
  <si>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</si>
  <si>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</si>
  <si>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</si>
  <si>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</si>
  <si>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</si>
  <si>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</si>
  <si>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</si>
  <si>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</si>
  <si>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</si>
  <si>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</si>
  <si>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</si>
  <si>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</si>
  <si>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</si>
  <si>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</si>
  <si>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</si>
  <si>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</si>
  <si>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</si>
  <si>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</si>
  <si>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</si>
  <si>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</si>
  <si>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</si>
  <si>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</si>
  <si>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</si>
  <si>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</si>
  <si>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</si>
  <si>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</si>
  <si>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</si>
  <si>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</si>
  <si>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</si>
  <si>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</si>
  <si>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01</t>
  </si>
  <si>
    <t>02</t>
  </si>
  <si>
    <t xml:space="preserve">Oprava vnějších omítek </t>
  </si>
  <si>
    <t>Radnická 4</t>
  </si>
  <si>
    <t>03</t>
  </si>
  <si>
    <t>Radnická 6</t>
  </si>
  <si>
    <t>04</t>
  </si>
  <si>
    <t xml:space="preserve">Radnická 8 - omítky z ulice Radnická </t>
  </si>
  <si>
    <t>05</t>
  </si>
  <si>
    <t>Celkem za stavbu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</si>
  <si>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</si>
  <si>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</si>
  <si>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</si>
  <si>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</si>
  <si>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</si>
  <si>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</si>
  <si>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</si>
  <si>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</si>
  <si>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</si>
  <si>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</si>
  <si>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</si>
  <si>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</si>
  <si>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</si>
  <si>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</si>
  <si>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</si>
  <si>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</si>
  <si>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</si>
  <si>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</si>
  <si>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</si>
  <si>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</si>
  <si>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</si>
  <si>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</si>
  <si>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</si>
  <si>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</si>
  <si>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</si>
  <si>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</si>
  <si>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</si>
  <si>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</si>
  <si>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721</t>
  </si>
  <si>
    <t>Kanalizace</t>
  </si>
  <si>
    <t>772</t>
  </si>
  <si>
    <t>Kamenné  dlažby</t>
  </si>
  <si>
    <t>782</t>
  </si>
  <si>
    <t>Konstrukce z přírodního kamene</t>
  </si>
  <si>
    <t>784</t>
  </si>
  <si>
    <t>Malby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</si>
  <si>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</si>
  <si>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</si>
  <si>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</si>
  <si>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</si>
  <si>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</si>
  <si>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</si>
  <si>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</si>
  <si>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</si>
  <si>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</si>
  <si>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</si>
  <si>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</si>
  <si>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</si>
  <si>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</si>
  <si>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</si>
  <si>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</si>
  <si>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</si>
  <si>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</si>
  <si>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</si>
  <si>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</si>
  <si>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</si>
  <si>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</si>
  <si>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</si>
  <si>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</si>
  <si>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</si>
  <si>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</si>
  <si>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</si>
  <si>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</si>
  <si>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</si>
  <si>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</si>
  <si>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</si>
  <si>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</si>
  <si>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</si>
  <si>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</si>
  <si>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</si>
  <si>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</si>
  <si>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</si>
  <si>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113106122R00</t>
  </si>
  <si>
    <t>Rozebrání dlažeb z kamenných desek</t>
  </si>
  <si>
    <t>m2</t>
  </si>
  <si>
    <t>RTS 22/ I</t>
  </si>
  <si>
    <t>Práce</t>
  </si>
  <si>
    <t>POL1_</t>
  </si>
  <si>
    <t>VV</t>
  </si>
  <si>
    <t>139601102R00</t>
  </si>
  <si>
    <t>Ruční výkop jam, rýh a šachet v hornině tř. 3</t>
  </si>
  <si>
    <t>m3</t>
  </si>
  <si>
    <t>POP</t>
  </si>
  <si>
    <t>596415040R00</t>
  </si>
  <si>
    <t>Kladení kamenné dlažby tl. 8 cm do drtě tl. 4 cm</t>
  </si>
  <si>
    <t>m</t>
  </si>
  <si>
    <t>Vlastní</t>
  </si>
  <si>
    <t>Indiv</t>
  </si>
  <si>
    <t>Specifikace</t>
  </si>
  <si>
    <t>POL3_</t>
  </si>
  <si>
    <t>Přesun hmot</t>
  </si>
  <si>
    <t>VRN</t>
  </si>
  <si>
    <t>952901411R00</t>
  </si>
  <si>
    <t>Vyčištění ostatních objektů</t>
  </si>
  <si>
    <t>952902110R00</t>
  </si>
  <si>
    <t>Zametání v místnostech, chodbách, na  schodišti a na půdách</t>
  </si>
  <si>
    <t>999281105R00</t>
  </si>
  <si>
    <t>Přesun hmot pro opravy a údržbu do výšky 6 m</t>
  </si>
  <si>
    <t>t</t>
  </si>
  <si>
    <t>POL7_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</si>
  <si>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</si>
  <si>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</si>
  <si>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</si>
  <si>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</si>
  <si>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</si>
  <si>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</si>
  <si>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979999999R00</t>
  </si>
  <si>
    <t>Poplatek za recyklaci suť do 10 % příměsí (skup.170107)</t>
  </si>
  <si>
    <t>Soubor</t>
  </si>
  <si>
    <t>005121 R</t>
  </si>
  <si>
    <t>Zařízení staveniště</t>
  </si>
  <si>
    <t>POL99_2</t>
  </si>
  <si>
    <t>Veškeré náklady spojené s vybudováním, provozem a odstraněním zařízení staveniště.</t>
  </si>
  <si>
    <t>005211040R</t>
  </si>
  <si>
    <t xml:space="preserve">Užívání veřejných ploch a prostranství  </t>
  </si>
  <si>
    <t>POL99_8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</si>
  <si>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</si>
  <si>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</si>
  <si>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</si>
  <si>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</si>
  <si>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005211010R</t>
  </si>
  <si>
    <t>Předání a převzetí staveniště</t>
  </si>
  <si>
    <t>Náklady spojené s účastí zhotovitele na předání a převzetí staveniště.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</si>
  <si>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</si>
  <si>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</si>
  <si>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</si>
  <si>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</si>
  <si>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Poznámky uchazeče k zadání</t>
  </si>
  <si>
    <t>POPUZIV</t>
  </si>
  <si>
    <t>END</t>
  </si>
  <si>
    <t>113152112R00</t>
  </si>
  <si>
    <t>Odstranění podkladu z kameniva drceného</t>
  </si>
  <si>
    <t>216904112R00</t>
  </si>
  <si>
    <t>Očištění tlakovou vodou zdiva stěn a rubu kleneb</t>
  </si>
  <si>
    <t>216904391R00</t>
  </si>
  <si>
    <t>Příplatek za ruční dočištění ocelovými kartáči</t>
  </si>
  <si>
    <t>319201311R00</t>
  </si>
  <si>
    <t>Vyrovnání povrchu zdiva maltou tl.do 3 cm</t>
  </si>
  <si>
    <t>319211311R00</t>
  </si>
  <si>
    <t>Vytmelení zdiva těsnicí maltou, spotř.do 10 kg/m2</t>
  </si>
  <si>
    <t>319211321R00</t>
  </si>
  <si>
    <t>Těsnicí stěrka na svislé ploše tl. do 5 mm</t>
  </si>
  <si>
    <t>319211331RT1</t>
  </si>
  <si>
    <t>Fabion z malty v koutu podlahy</t>
  </si>
  <si>
    <t>602015105R00</t>
  </si>
  <si>
    <t xml:space="preserve">Podhoz stěn sanační </t>
  </si>
  <si>
    <t xml:space="preserve">Remmers SP prep : </t>
  </si>
  <si>
    <t>451577977R00</t>
  </si>
  <si>
    <t>Podklad pod dlažbu z štěrkodrti tl.do 10 cm</t>
  </si>
  <si>
    <t>564791111R00</t>
  </si>
  <si>
    <t>Podklad pro zpevněné plochy z kam.drceného 0-63 mm</t>
  </si>
  <si>
    <t>602011121RT3</t>
  </si>
  <si>
    <t>Omítka jádrová sanační hydrofilní tloušťka vrstvy 30 mm</t>
  </si>
  <si>
    <t>602011152R00</t>
  </si>
  <si>
    <t>Štuk na stěnách sanační tl. 5 mm, ručně</t>
  </si>
  <si>
    <t>602011121RV1</t>
  </si>
  <si>
    <t>Omítka jádrová sanační hydrofobní  tloušťka vrstvy 30 mm</t>
  </si>
  <si>
    <t>620991121R00</t>
  </si>
  <si>
    <t>Zakrývání výplní vnějších otvorů z lešení</t>
  </si>
  <si>
    <t>622471317RS8</t>
  </si>
  <si>
    <t>Nátěr nebo nástřik stěn vnějších, složitost 1 - 2 hmota silikátová Keim barevná skupina II</t>
  </si>
  <si>
    <t>Penetrace + 2 x krycí nátěr.</t>
  </si>
  <si>
    <t>622903111R00</t>
  </si>
  <si>
    <t>Očištění zdí a valů před opravou, ručně</t>
  </si>
  <si>
    <t>622904115R00</t>
  </si>
  <si>
    <t>Očištění fasád tlakovou vodou složitost 3 - 5</t>
  </si>
  <si>
    <t xml:space="preserve">plocha fasády před nátěrem : </t>
  </si>
  <si>
    <t>909      R00</t>
  </si>
  <si>
    <t>Hzs-nezmeritelne stavebni prace</t>
  </si>
  <si>
    <t>h</t>
  </si>
  <si>
    <t>Prav.M</t>
  </si>
  <si>
    <t>HZS</t>
  </si>
  <si>
    <t>POL10_</t>
  </si>
  <si>
    <t>941955004R00</t>
  </si>
  <si>
    <t>Lešení lehké pomocné, výška podlahy do 3,5 m</t>
  </si>
  <si>
    <t>952901110R00</t>
  </si>
  <si>
    <t>Čištění mytím vnějších ploch oken a dveří</t>
  </si>
  <si>
    <t>978015291R00</t>
  </si>
  <si>
    <t>Otlučení omítek vnějších MVC v složit.1-4 do 100 %</t>
  </si>
  <si>
    <t>pod úrovní terénu : (8,3+6,8)*0,3</t>
  </si>
  <si>
    <t>978023411R00</t>
  </si>
  <si>
    <t>Vysekání a úprava spár zdiva cihelného mimo komín.</t>
  </si>
  <si>
    <t>979054442R00</t>
  </si>
  <si>
    <t>Očištění vybouraných dlaždic s výplní spár MC</t>
  </si>
  <si>
    <t>772401123R00</t>
  </si>
  <si>
    <t>Obklad soklů stěn rovných kamenem tl. do 3 cm</t>
  </si>
  <si>
    <t>58386142R</t>
  </si>
  <si>
    <t>Sokl rovný tryskaný v. 10 cm tl. 3 cm žula</t>
  </si>
  <si>
    <t>SPCM</t>
  </si>
  <si>
    <t>Včetně naložení na dopravní prostředek a složení na skládku, bez poplatku za skládku.</t>
  </si>
  <si>
    <t>979082111R00</t>
  </si>
  <si>
    <t>Vnitrostaveništní doprava suti do 10 m</t>
  </si>
  <si>
    <t>005124010R</t>
  </si>
  <si>
    <t xml:space="preserve">Vzorek barevnosti fas. nátěru (KEIM SOLDALIT) vč. výběru a aplikace </t>
  </si>
  <si>
    <t xml:space="preserve">ks    </t>
  </si>
  <si>
    <t>(6,3+6,2)*1</t>
  </si>
  <si>
    <t>(6,3+6,2)*0,5*0,3</t>
  </si>
  <si>
    <t>(6,3+6,2)*0,25*0,5</t>
  </si>
  <si>
    <t>Odkaz na mn. položky pořadí 25 : 23,38000</t>
  </si>
  <si>
    <t>u chodníku : (6,3+6,2)*(1,3+0,3)</t>
  </si>
  <si>
    <t>ve vstupu : 2*1*1,3</t>
  </si>
  <si>
    <t>pod terénem : (6,3+6,2)*0,3</t>
  </si>
  <si>
    <t>např. weber.tec 934 : (6,3+6,2)*(0,3+1)</t>
  </si>
  <si>
    <t>Remmer WP sulfatex 2x : (6,3+6,2)*(0,3+1)+2*1*1</t>
  </si>
  <si>
    <t>Remmers DS Levell : 6,3+6,2</t>
  </si>
  <si>
    <t>Odkaz na mn. položky pořadí 8 : 18,25000</t>
  </si>
  <si>
    <t>(6,3+6,2)*1*0,2</t>
  </si>
  <si>
    <t>Odkaz na mn. položky pořadí 1 : 12,50000</t>
  </si>
  <si>
    <t>Remmers SP Levell Top : (6,3+6,2)*0,3+2*1*0,3</t>
  </si>
  <si>
    <t>KEIM univerzalputz fein : (6,3+6,2)*(1+0,3)+2*1*(1+0,3)</t>
  </si>
  <si>
    <t>Remmer SP Top White : (6,3+6,2)*1+2*1*1</t>
  </si>
  <si>
    <t>okna, portál, zvonky atd. : 25</t>
  </si>
  <si>
    <t>plocha fasády po vrchní špaletu oken : 4*(6,3+6,2+2*1)</t>
  </si>
  <si>
    <t>(6,3+6,2)*1,5</t>
  </si>
  <si>
    <t>chodník do původního stavu : 3*15+3*1</t>
  </si>
  <si>
    <t>okna - vnější křídla : 2*6</t>
  </si>
  <si>
    <t>průběžný úklid : 3*15*10</t>
  </si>
  <si>
    <t>omítka u chodníku : (6,3+6,2)*1,3</t>
  </si>
  <si>
    <t>omítka ve vstupu : 2*1*1,3</t>
  </si>
  <si>
    <t>6,3+6,2+2*1</t>
  </si>
  <si>
    <t>Odkaz na mn. položky pořadí 29 : 14,50000*1,2</t>
  </si>
  <si>
    <t>3 vzorky 2 odstíny : 3*2</t>
  </si>
  <si>
    <t>(1+6,5)*1</t>
  </si>
  <si>
    <t>(1+6,5)*0,5*0,3</t>
  </si>
  <si>
    <t>(1+6,5)*0,25*0,5</t>
  </si>
  <si>
    <t>Odkaz na mn. položky pořadí 26 : 12,00000</t>
  </si>
  <si>
    <t>(1+6,5)*(1,3+0,3)</t>
  </si>
  <si>
    <t>pod terénem : (1+6,5)*0,3</t>
  </si>
  <si>
    <t>např. weber.tec 934 : (1+6,5)*(0,3+1)</t>
  </si>
  <si>
    <t>Remmer WP sulfatex 2x : (1+6,5)*(0,3+1)</t>
  </si>
  <si>
    <t>Remmers DS Levell : 1+6,5</t>
  </si>
  <si>
    <t>Odkaz na mn. položky pořadí 8 : 9,75000</t>
  </si>
  <si>
    <t>(1+6,5)*1*0,2</t>
  </si>
  <si>
    <t>Odkaz na mn. položky pořadí 1 : 7,50000</t>
  </si>
  <si>
    <t>Remmers SP Levell Top : (1+6,5)*0,3</t>
  </si>
  <si>
    <t>KEIM univerzalputz fein : (1+6,5)*(1+0,3)</t>
  </si>
  <si>
    <t>Remmer SP Top White : (1+6,5)*1</t>
  </si>
  <si>
    <t>okna, portál, zvonky atd. : 20</t>
  </si>
  <si>
    <t>plocha fasády vč. římsy : 5*9,5-2,7*3</t>
  </si>
  <si>
    <t>KEIM univerzalputz fein : 39,4-(1+6,5)*1,3</t>
  </si>
  <si>
    <t>1,5*10</t>
  </si>
  <si>
    <t>chodník do původního stavu : 3*10</t>
  </si>
  <si>
    <t>okna - vnější křídla : 3,5</t>
  </si>
  <si>
    <t>průběžný úklid : 3*10*10</t>
  </si>
  <si>
    <t>omítka : (1+6,5)*1,3</t>
  </si>
  <si>
    <t>pod úrovní terénu : (1+6,5)*0,3</t>
  </si>
  <si>
    <t>1+6,5</t>
  </si>
  <si>
    <t>Odkaz na mn. položky pořadí 30 : 7,50000*1,2</t>
  </si>
  <si>
    <t>2 odstíny, 3 vzorky : 2*3</t>
  </si>
  <si>
    <t>(15,2+10)*1</t>
  </si>
  <si>
    <t>(15,2+10)*0,5*0,3</t>
  </si>
  <si>
    <t>(15,2+10)*0,25*0,5</t>
  </si>
  <si>
    <t>Odkaz na mn. položky pořadí 25 : 32,39000</t>
  </si>
  <si>
    <t>Odkaz na mn. položky pořadí 4 : 32,39000</t>
  </si>
  <si>
    <t>pod terénem : (15,2+10)*0,3</t>
  </si>
  <si>
    <t>např. weber.tec 934 : (15,2+10)*(0,3+1)-2*1,8*1-2*1,3*0,5</t>
  </si>
  <si>
    <t>Remmer WP sulfatex 2x : (15,2+10)*(0,3+1)-2*1,8*1-2*1,3*0,5</t>
  </si>
  <si>
    <t>Remmers DS Levell : 15,2+10</t>
  </si>
  <si>
    <t>Odkaz na mn. položky pořadí 8 : 27,86000</t>
  </si>
  <si>
    <t>(15,2+10)*1*0,2</t>
  </si>
  <si>
    <t>Odkaz na mn. položky pořadí 1 : 25,20000</t>
  </si>
  <si>
    <t>Remmers SP Levell Top : (15,2+10)*0,3</t>
  </si>
  <si>
    <t>KEIM univerzalputz fein : (15,2+10)*(0,3+1)-2*1,8*1-2*1,3*0,5</t>
  </si>
  <si>
    <t>Remmer SP Top White : (15,2+10)*1-1,8*0,7*2-1,3*0,5*2</t>
  </si>
  <si>
    <t>okna, portál, zvonky atd. : 50</t>
  </si>
  <si>
    <t>plocha fasády po vrchní hranu špalet oken : 3,5*(15,2+10)-10</t>
  </si>
  <si>
    <t>941955003R00</t>
  </si>
  <si>
    <t>Lešení lehké pomocné, výška podlahy do 2,5 m</t>
  </si>
  <si>
    <t>(15,2+10)*1,5</t>
  </si>
  <si>
    <t>chodník do původního stavu : 3*30</t>
  </si>
  <si>
    <t>okna - vnější křídla : 6*4+4*2</t>
  </si>
  <si>
    <t>průběžný úklid : 3*30*10</t>
  </si>
  <si>
    <t>omítka : (15,2+10)*(0,3+1)-2*1,8*1</t>
  </si>
  <si>
    <t>pod úrovní terénu : (8,3+6,8)*0,3-2*1,3*0,5</t>
  </si>
  <si>
    <t>15,2+10-2*1,3</t>
  </si>
  <si>
    <t>Odkaz na mn. položky pořadí 29 : 22,60000*1,2</t>
  </si>
  <si>
    <t>782001</t>
  </si>
  <si>
    <t xml:space="preserve">Oprava spodního parapetu kamenného ostění okna TIC dl. 1,8 m vč. lazurace </t>
  </si>
  <si>
    <t xml:space="preserve">soubor </t>
  </si>
  <si>
    <t>782002</t>
  </si>
  <si>
    <t>Oprava kamenného soklu vedle portálu 1,3x0,5 m</t>
  </si>
  <si>
    <t>3 odstíny, 3 vzorky : 3*3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</si>
</sst>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rgb="FF0000FF"/>
      <name val="Arial CE"/>
      <charset val="238"/>
    </font>
    <font>
      <sz val="8"/>
      <color rgb="FF008000"/>
      <name val="Arial CE"/>
      <charset val="238"/>
    </font>
    <font>
      <sz val="8"/>
      <color rgb="FFFFFF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0" fillId="0" borderId="8" xfId="0" applyFont="1" applyBorder="1" applyAlignment="1">
      <alignment horizontal="right" indent="1"/>
    </xf>
    <xf numFmtId="0" fontId="0" fillId="0" borderId="7" xfId="0" applyBorder="1" applyAlignment="1">
      <alignment horizontal="right" indent="1"/>
    </xf>
    <xf numFmtId="1" fontId="0" fillId="0" borderId="7" xfId="0" applyNumberFormat="1" applyBorder="1" applyAlignment="1">
      <alignment horizontal="right" indent="1"/>
    </xf>
    <xf numFmtId="0" fontId="2" fillId="4" borderId="7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9" xfId="0" applyFont="1" applyFill="1" applyBorder="1" applyAlignment="1" applyProtection="1">
      <alignment horizontal="left" vertical="center"/>
      <protection locked="0"/>
    </xf>
    <xf numFmtId="49" fontId="2" fillId="0" borderId="7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left"/>
    </xf>
    <xf numFmtId="0" fontId="0" fillId="3" borderId="3" xfId="0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wrapText="1"/>
    </xf>
    <xf numFmtId="0" fontId="0" fillId="3" borderId="6" xfId="0" applyFill="1" applyBorder="1" applyAlignment="1">
      <alignment horizontal="left" vertical="center" indent="1"/>
    </xf>
    <xf numFmtId="0" fontId="0" fillId="3" borderId="7" xfId="0" applyFill="1" applyBorder="1" applyAlignment="1">
      <alignment wrapText="1"/>
    </xf>
    <xf numFmtId="0" fontId="2" fillId="3" borderId="7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indent="1"/>
    </xf>
    <xf numFmtId="0" fontId="0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0" fillId="0" borderId="5" xfId="0" applyBorder="1"/>
    <xf numFmtId="0" fontId="2" fillId="0" borderId="3" xfId="0" applyFont="1" applyBorder="1" applyAlignment="1">
      <alignment horizontal="left" vertical="center" inden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8" xfId="0" applyBorder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6" xfId="0" applyBorder="1" applyAlignment="1">
      <alignment horizontal="left" indent="1"/>
    </xf>
    <xf numFmtId="0" fontId="2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/>
    <xf numFmtId="0" fontId="0" fillId="0" borderId="7" xfId="0" applyBorder="1" applyAlignment="1">
      <alignment horizontal="right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4" xfId="0" applyBorder="1"/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49" fontId="0" fillId="0" borderId="3" xfId="0" applyNumberFormat="1" applyFont="1" applyBorder="1"/>
    <xf numFmtId="0" fontId="0" fillId="0" borderId="11" xfId="0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wrapText="1"/>
    </xf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 wrapText="1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Border="1" applyAlignment="1">
      <alignment horizontal="left" vertical="center"/>
    </xf>
    <xf numFmtId="1" fontId="2" fillId="0" borderId="1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right" vertical="center" wrapText="1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 applyAlignment="1">
      <alignment wrapText="1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0" xfId="0" applyFont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0" fillId="0" borderId="24" xfId="0" applyNumberFormat="1" applyFont="1" applyBorder="1"/>
    <xf numFmtId="4" fontId="12" fillId="5" borderId="16" xfId="0" applyNumberFormat="1" applyFont="1" applyFill="1" applyBorder="1" applyAlignment="1">
      <alignment vertical="center"/>
    </xf>
    <xf numFmtId="4" fontId="12" fillId="5" borderId="12" xfId="0" applyNumberFormat="1" applyFont="1" applyFill="1" applyBorder="1" applyAlignment="1">
      <alignment vertical="center" wrapText="1"/>
    </xf>
    <xf numFmtId="4" fontId="13" fillId="5" borderId="13" xfId="0" applyNumberFormat="1" applyFont="1" applyFill="1" applyBorder="1" applyAlignment="1">
      <alignment horizontal="center" vertical="center" wrapText="1" shrinkToFit="1"/>
    </xf>
    <xf numFmtId="4" fontId="12" fillId="5" borderId="13" xfId="0" applyNumberFormat="1" applyFont="1" applyFill="1" applyBorder="1" applyAlignment="1">
      <alignment horizontal="center" vertical="center" wrapText="1" shrinkToFit="1"/>
    </xf>
    <xf numFmtId="3" fontId="12" fillId="5" borderId="13" xfId="0" applyNumberFormat="1" applyFont="1" applyFill="1" applyBorder="1" applyAlignment="1">
      <alignment horizontal="center" vertical="center" wrapText="1"/>
    </xf>
    <xf numFmtId="4" fontId="0" fillId="0" borderId="16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horizontal="right" vertical="center" wrapText="1" shrinkToFit="1"/>
    </xf>
    <xf numFmtId="4" fontId="3" fillId="0" borderId="13" xfId="0" applyNumberFormat="1" applyFont="1" applyBorder="1" applyAlignment="1">
      <alignment horizontal="right" vertical="center" shrinkToFit="1"/>
    </xf>
    <xf numFmtId="4" fontId="0" fillId="0" borderId="13" xfId="0" applyNumberFormat="1" applyBorder="1" applyAlignment="1">
      <alignment vertical="center" shrinkToFit="1"/>
    </xf>
    <xf numFmtId="3" fontId="0" fillId="0" borderId="13" xfId="0" applyNumberFormat="1" applyBorder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" fillId="0" borderId="13" xfId="0" applyNumberFormat="1" applyFont="1" applyBorder="1" applyAlignment="1">
      <alignment vertical="center" wrapText="1" shrinkToFit="1"/>
    </xf>
    <xf numFmtId="4" fontId="2" fillId="0" borderId="13" xfId="0" applyNumberFormat="1" applyFont="1" applyBorder="1" applyAlignment="1">
      <alignment vertical="center" shrinkToFit="1"/>
    </xf>
    <xf numFmtId="3" fontId="2" fillId="0" borderId="13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13" xfId="0" applyNumberFormat="1" applyBorder="1" applyAlignment="1">
      <alignment vertical="center" wrapText="1" shrinkToFit="1"/>
    </xf>
    <xf numFmtId="4" fontId="0" fillId="3" borderId="13" xfId="0" applyNumberFormat="1" applyFill="1" applyBorder="1" applyAlignment="1">
      <alignment vertical="center" wrapText="1" shrinkToFit="1"/>
    </xf>
    <xf numFmtId="4" fontId="0" fillId="3" borderId="13" xfId="0" applyNumberFormat="1" applyFill="1" applyBorder="1" applyAlignment="1">
      <alignment vertical="center" shrinkToFit="1"/>
    </xf>
    <xf numFmtId="3" fontId="0" fillId="3" borderId="13" xfId="0" applyNumberFormat="1" applyFill="1" applyBorder="1" applyAlignment="1">
      <alignment vertical="center"/>
    </xf>
    <xf numFmtId="0" fontId="6" fillId="0" borderId="0" xfId="0" applyFont="1"/>
    <xf numFmtId="0" fontId="14" fillId="0" borderId="24" xfId="0" applyFont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49" fontId="12" fillId="0" borderId="16" xfId="0" applyNumberFormat="1" applyFont="1" applyBorder="1" applyAlignment="1">
      <alignment vertical="center"/>
    </xf>
    <xf numFmtId="4" fontId="12" fillId="0" borderId="13" xfId="0" applyNumberFormat="1" applyFont="1" applyBorder="1" applyAlignment="1">
      <alignment horizontal="center" vertical="center"/>
    </xf>
    <xf numFmtId="4" fontId="12" fillId="0" borderId="13" xfId="0" applyNumberFormat="1" applyFont="1" applyBorder="1" applyAlignment="1">
      <alignment vertical="center"/>
    </xf>
    <xf numFmtId="3" fontId="12" fillId="0" borderId="13" xfId="0" applyNumberFormat="1" applyFont="1" applyBorder="1" applyAlignment="1">
      <alignment vertical="center"/>
    </xf>
    <xf numFmtId="0" fontId="12" fillId="0" borderId="24" xfId="0" applyFont="1" applyBorder="1"/>
    <xf numFmtId="0" fontId="12" fillId="3" borderId="16" xfId="0" applyFont="1" applyFill="1" applyBorder="1" applyAlignment="1">
      <alignment vertical="center"/>
    </xf>
    <xf numFmtId="0" fontId="12" fillId="3" borderId="16" xfId="0" applyFont="1" applyFill="1" applyBorder="1" applyAlignment="1">
      <alignment vertical="center" wrapText="1"/>
    </xf>
    <xf numFmtId="0" fontId="12" fillId="3" borderId="12" xfId="0" applyFont="1" applyFill="1" applyBorder="1" applyAlignment="1">
      <alignment vertical="center" wrapText="1"/>
    </xf>
    <xf numFmtId="4" fontId="12" fillId="3" borderId="13" xfId="0" applyNumberFormat="1" applyFont="1" applyFill="1" applyBorder="1" applyAlignment="1">
      <alignment horizontal="center" vertical="center"/>
    </xf>
    <xf numFmtId="4" fontId="12" fillId="3" borderId="13" xfId="0" applyNumberFormat="1" applyFont="1" applyFill="1" applyBorder="1" applyAlignment="1">
      <alignment vertical="center"/>
    </xf>
    <xf numFmtId="3" fontId="12" fillId="3" borderId="13" xfId="0" applyNumberFormat="1" applyFon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0" fillId="3" borderId="13" xfId="0" applyFont="1" applyFill="1" applyBorder="1" applyAlignment="1">
      <alignment vertical="center"/>
    </xf>
    <xf numFmtId="49" fontId="0" fillId="3" borderId="12" xfId="0" applyNumberFormat="1" applyFont="1" applyFill="1" applyBorder="1" applyAlignment="1">
      <alignment vertical="center"/>
    </xf>
    <xf numFmtId="0" fontId="0" fillId="5" borderId="13" xfId="0" applyFont="1" applyFill="1" applyBorder="1"/>
    <xf numFmtId="49" fontId="0" fillId="5" borderId="13" xfId="0" applyNumberFormat="1" applyFont="1" applyFill="1" applyBorder="1"/>
    <xf numFmtId="0" fontId="0" fillId="5" borderId="13" xfId="0" applyFont="1" applyFill="1" applyBorder="1" applyAlignment="1">
      <alignment horizontal="center"/>
    </xf>
    <xf numFmtId="0" fontId="0" fillId="5" borderId="16" xfId="0" applyFont="1" applyFill="1" applyBorder="1"/>
    <xf numFmtId="0" fontId="0" fillId="5" borderId="13" xfId="0" applyFont="1" applyFill="1" applyBorder="1" applyAlignment="1">
      <alignment wrapText="1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3" borderId="26" xfId="0" applyFont="1" applyFill="1" applyBorder="1" applyAlignment="1">
      <alignment vertical="top"/>
    </xf>
    <xf numFmtId="49" fontId="2" fillId="3" borderId="9" xfId="0" applyNumberFormat="1" applyFont="1" applyFill="1" applyBorder="1" applyAlignment="1">
      <alignment vertical="top"/>
    </xf>
    <xf numFmtId="49" fontId="2" fillId="3" borderId="9" xfId="0" applyNumberFormat="1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center" vertical="top" shrinkToFit="1"/>
    </xf>
    <xf numFmtId="165" fontId="2" fillId="3" borderId="9" xfId="0" applyNumberFormat="1" applyFont="1" applyFill="1" applyBorder="1" applyAlignment="1">
      <alignment vertical="top" shrinkToFit="1"/>
    </xf>
    <xf numFmtId="4" fontId="2" fillId="3" borderId="9" xfId="0" applyNumberFormat="1" applyFont="1" applyFill="1" applyBorder="1" applyAlignment="1">
      <alignment vertical="top" shrinkToFit="1"/>
    </xf>
    <xf numFmtId="4" fontId="2" fillId="3" borderId="27" xfId="0" applyNumberFormat="1" applyFont="1" applyFill="1" applyBorder="1" applyAlignment="1">
      <alignment vertical="top" shrinkToFit="1"/>
    </xf>
    <xf numFmtId="4" fontId="2" fillId="3" borderId="0" xfId="0" applyNumberFormat="1" applyFont="1" applyFill="1" applyBorder="1" applyAlignment="1">
      <alignment vertical="top" shrinkToFit="1"/>
    </xf>
    <xf numFmtId="165" fontId="2" fillId="3" borderId="0" xfId="0" applyNumberFormat="1" applyFont="1" applyFill="1" applyBorder="1" applyAlignment="1">
      <alignment vertical="top" shrinkToFit="1"/>
    </xf>
    <xf numFmtId="0" fontId="15" fillId="0" borderId="28" xfId="0" applyFont="1" applyBorder="1" applyAlignment="1">
      <alignment vertical="top"/>
    </xf>
    <xf numFmtId="49" fontId="15" fillId="0" borderId="29" xfId="0" applyNumberFormat="1" applyFont="1" applyBorder="1" applyAlignment="1">
      <alignment vertical="top"/>
    </xf>
    <xf numFmtId="49" fontId="15" fillId="0" borderId="29" xfId="0" applyNumberFormat="1" applyFont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top" shrinkToFit="1"/>
    </xf>
    <xf numFmtId="165" fontId="15" fillId="0" borderId="29" xfId="0" applyNumberFormat="1" applyFont="1" applyBorder="1" applyAlignment="1">
      <alignment vertical="top" shrinkToFit="1"/>
    </xf>
    <xf numFmtId="4" fontId="15" fillId="4" borderId="29" xfId="0" applyNumberFormat="1" applyFont="1" applyFill="1" applyBorder="1" applyAlignment="1" applyProtection="1">
      <alignment vertical="top" shrinkToFit="1"/>
      <protection locked="0"/>
    </xf>
    <xf numFmtId="4" fontId="15" fillId="0" borderId="30" xfId="0" applyNumberFormat="1" applyFont="1" applyBorder="1" applyAlignment="1">
      <alignment vertical="top" shrinkToFit="1"/>
    </xf>
    <xf numFmtId="4" fontId="15" fillId="4" borderId="0" xfId="0" applyNumberFormat="1" applyFont="1" applyFill="1" applyBorder="1" applyAlignment="1" applyProtection="1">
      <alignment vertical="top" shrinkToFit="1"/>
      <protection locked="0"/>
    </xf>
    <xf numFmtId="4" fontId="15" fillId="0" borderId="0" xfId="0" applyNumberFormat="1" applyFont="1" applyBorder="1" applyAlignment="1">
      <alignment vertical="top" shrinkToFit="1"/>
    </xf>
    <xf numFmtId="165" fontId="15" fillId="0" borderId="0" xfId="0" applyNumberFormat="1" applyFont="1" applyBorder="1" applyAlignment="1">
      <alignment vertical="top" shrinkToFit="1"/>
    </xf>
    <xf numFmtId="0" fontId="15" fillId="0" borderId="0" xfId="0" applyFont="1"/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horizontal="left" vertical="top" wrapText="1"/>
    </xf>
    <xf numFmtId="165" fontId="16" fillId="0" borderId="0" xfId="0" applyNumberFormat="1" applyFont="1" applyBorder="1" applyAlignment="1">
      <alignment horizontal="center"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0" fontId="15" fillId="0" borderId="31" xfId="0" applyFont="1" applyBorder="1" applyAlignment="1">
      <alignment vertical="top"/>
    </xf>
    <xf numFmtId="49" fontId="15" fillId="0" borderId="32" xfId="0" applyNumberFormat="1" applyFont="1" applyBorder="1" applyAlignment="1">
      <alignment vertical="top"/>
    </xf>
    <xf numFmtId="49" fontId="15" fillId="0" borderId="32" xfId="0" applyNumberFormat="1" applyFont="1" applyBorder="1" applyAlignment="1">
      <alignment horizontal="left" vertical="top" wrapText="1"/>
    </xf>
    <xf numFmtId="0" fontId="15" fillId="0" borderId="32" xfId="0" applyFont="1" applyBorder="1" applyAlignment="1">
      <alignment horizontal="center" vertical="top" shrinkToFit="1"/>
    </xf>
    <xf numFmtId="165" fontId="15" fillId="0" borderId="32" xfId="0" applyNumberFormat="1" applyFont="1" applyBorder="1" applyAlignment="1">
      <alignment vertical="top" shrinkToFit="1"/>
    </xf>
    <xf numFmtId="4" fontId="15" fillId="4" borderId="32" xfId="0" applyNumberFormat="1" applyFont="1" applyFill="1" applyBorder="1" applyAlignment="1" applyProtection="1">
      <alignment vertical="top" shrinkToFit="1"/>
      <protection locked="0"/>
    </xf>
    <xf numFmtId="4" fontId="15" fillId="0" borderId="33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0" fillId="0" borderId="0" xfId="0" applyNumberFormat="1" applyAlignment="1">
      <alignment horizontal="left" vertical="top" wrapText="1"/>
    </xf>
    <xf numFmtId="0" fontId="2" fillId="3" borderId="16" xfId="0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vertical="top"/>
    </xf>
    <xf numFmtId="49" fontId="2" fillId="3" borderId="12" xfId="0" applyNumberFormat="1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vertical="top"/>
    </xf>
    <xf numFmtId="4" fontId="2" fillId="3" borderId="25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wrapText="1"/>
    </xf>
    <xf numFmtId="4" fontId="7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8" fillId="0" borderId="14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2" fontId="11" fillId="3" borderId="19" xfId="0" applyNumberFormat="1" applyFont="1" applyFill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wrapText="1"/>
    </xf>
    <xf numFmtId="4" fontId="0" fillId="0" borderId="12" xfId="0" applyNumberFormat="1" applyBorder="1" applyAlignment="1">
      <alignment vertical="center" wrapText="1"/>
    </xf>
    <xf numFmtId="4" fontId="2" fillId="0" borderId="12" xfId="0" applyNumberFormat="1" applyFont="1" applyBorder="1" applyAlignment="1">
      <alignment vertical="center" wrapText="1"/>
    </xf>
    <xf numFmtId="4" fontId="0" fillId="3" borderId="13" xfId="0" applyNumberFormat="1" applyFont="1" applyFill="1" applyBorder="1" applyAlignment="1">
      <alignment vertical="center"/>
    </xf>
    <xf numFmtId="49" fontId="12" fillId="0" borderId="16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top"/>
    </xf>
    <xf numFmtId="49" fontId="0" fillId="0" borderId="25" xfId="0" applyNumberFormat="1" applyBorder="1" applyAlignment="1">
      <alignment vertical="center" shrinkToFit="1"/>
    </xf>
    <xf numFmtId="0" fontId="6" fillId="0" borderId="0" xfId="0" applyFont="1" applyBorder="1" applyAlignment="1">
      <alignment horizontal="center"/>
    </xf>
    <xf numFmtId="49" fontId="0" fillId="0" borderId="25" xfId="0" applyNumberFormat="1" applyFont="1" applyBorder="1" applyAlignment="1">
      <alignment vertical="center"/>
    </xf>
    <xf numFmtId="49" fontId="0" fillId="3" borderId="25" xfId="0" applyNumberFormat="1" applyFont="1" applyFill="1" applyBorder="1" applyAlignment="1">
      <alignment vertical="center"/>
    </xf>
    <xf numFmtId="0" fontId="17" fillId="0" borderId="9" xfId="0" applyFont="1" applyBorder="1" applyAlignment="1">
      <alignment horizontal="left" vertical="top" wrapText="1"/>
    </xf>
    <xf numFmtId="0" fontId="0" fillId="0" borderId="0" xfId="0" applyFont="1" applyBorder="1" applyAlignment="1">
      <alignment vertical="top"/>
    </xf>
    <xf numFmtId="0" fontId="0" fillId="4" borderId="13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S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zoomScaleNormal="100" workbookViewId="0">
      <selection activeCell="A2" sqref="A2:G2"/>
    </sheetView>
  </sheetViews>
  <sheetFormatPr defaultColWidth="8.7109375" defaultRowHeight="12.75" x14ac:dyDescent="0.2"/>
  <sheetData>
    <row r="1" spans="1:7" x14ac:dyDescent="0.2">
      <c r="A1" s="15" t="s">
        <v>0</v>
      </c>
    </row>
    <row r="2" spans="1:7" ht="57.75" customHeight="1" x14ac:dyDescent="0.2">
      <c r="A2" s="14" t="s">
        <v>1</v>
      </c>
      <c r="B2" s="14"/>
      <c r="C2" s="14"/>
      <c r="D2" s="14"/>
      <c r="E2" s="14"/>
      <c r="F2" s="14"/>
      <c r="G2" s="14"/>
    </row>
  </sheetData>
  <mergeCells count="1">
    <mergeCell ref="A2:G2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O78"/>
  <sheetViews>
    <sheetView showGridLines="0" topLeftCell="B65" zoomScaleNormal="100" zoomScalePageLayoutView="75" workbookViewId="0">
      <selection activeCell="C40" sqref="C40:E4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16" customWidth="1"/>
    <col min="4" max="4" width="13" style="16" customWidth="1"/>
    <col min="5" max="5" width="9.7109375" style="16" customWidth="1"/>
    <col min="6" max="6" width="11.7109375" customWidth="1"/>
    <col min="7" max="7" width="13" customWidth="1"/>
    <col min="8" max="8" width="12" customWidth="1"/>
    <col min="9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17" t="s">
        <v>2</v>
      </c>
      <c r="B1" s="13" t="s">
        <v>3</v>
      </c>
      <c r="C1" s="13"/>
      <c r="D1" s="13"/>
      <c r="E1" s="13"/>
      <c r="F1" s="13"/>
      <c r="G1" s="13"/>
      <c r="H1" s="13"/>
      <c r="I1" s="13"/>
      <c r="J1" s="13"/>
    </row>
    <row r="2" spans="1:15" ht="36" customHeight="1" x14ac:dyDescent="0.2">
      <c r="A2" s="18"/>
      <c r="B2" s="19" t="s">
        <v>4</v>
      </c>
      <c r="C2" s="20"/>
      <c r="D2" s="21" t="s">
        <v>5</v>
      </c>
      <c r="E2" s="12" t="s">
        <v>6</v>
      </c>
      <c r="F2" s="12"/>
      <c r="G2" s="12"/>
      <c r="H2" s="12"/>
      <c r="I2" s="12"/>
      <c r="J2" s="12"/>
      <c r="O2" s="22"/>
    </row>
    <row r="3" spans="1:15" ht="27" hidden="1" customHeight="1" x14ac:dyDescent="0.2">
      <c r="A3" s="18"/>
      <c r="B3" s="23"/>
      <c r="C3" s="20"/>
      <c r="D3" s="24"/>
      <c r="E3" s="11"/>
      <c r="F3" s="11"/>
      <c r="G3" s="11"/>
      <c r="H3" s="11"/>
      <c r="I3" s="11"/>
      <c r="J3" s="11"/>
    </row>
    <row r="4" spans="1:15" ht="23.25" customHeight="1" x14ac:dyDescent="0.2">
      <c r="A4" s="18"/>
      <c r="B4" s="25"/>
      <c r="C4" s="26"/>
      <c r="D4" s="27"/>
      <c r="E4" s="10"/>
      <c r="F4" s="10"/>
      <c r="G4" s="10"/>
      <c r="H4" s="10"/>
      <c r="I4" s="10"/>
      <c r="J4" s="10"/>
    </row>
    <row r="5" spans="1:15" ht="24" customHeight="1" x14ac:dyDescent="0.2">
      <c r="A5" s="18"/>
      <c r="B5" s="28" t="s">
        <v>7</v>
      </c>
      <c r="D5" s="9" t="s">
        <v>8</v>
      </c>
      <c r="E5" s="9"/>
      <c r="F5" s="9"/>
      <c r="G5" s="9"/>
      <c r="H5" s="29" t="s">
        <v>9</v>
      </c>
      <c r="I5" s="30" t="s">
        <v>10</v>
      </c>
      <c r="J5" s="31"/>
    </row>
    <row r="6" spans="1:15" ht="15.75" customHeight="1" x14ac:dyDescent="0.2">
      <c r="A6" s="18"/>
      <c r="B6" s="32"/>
      <c r="C6" s="33"/>
      <c r="D6" s="8" t="s">
        <v>11</v>
      </c>
      <c r="E6" s="8"/>
      <c r="F6" s="8"/>
      <c r="G6" s="8"/>
      <c r="H6" s="29" t="s">
        <v>12</v>
      </c>
      <c r="I6" s="30" t="s">
        <v>13</v>
      </c>
      <c r="J6" s="31"/>
    </row>
    <row r="7" spans="1:15" ht="15.75" customHeight="1" x14ac:dyDescent="0.2">
      <c r="A7" s="18"/>
      <c r="B7" s="34"/>
      <c r="C7" s="35"/>
      <c r="D7" s="36" t="s">
        <v>14</v>
      </c>
      <c r="E7" s="7" t="s">
        <v>15</v>
      </c>
      <c r="F7" s="7"/>
      <c r="G7" s="7"/>
      <c r="H7" s="37"/>
      <c r="I7" s="38"/>
      <c r="J7" s="39"/>
    </row>
    <row r="8" spans="1:15" ht="24" hidden="1" customHeight="1" x14ac:dyDescent="0.2">
      <c r="A8" s="18"/>
      <c r="B8" s="28" t="s">
        <v>16</v>
      </c>
      <c r="D8" s="40"/>
      <c r="H8" s="29" t="s">
        <v>9</v>
      </c>
      <c r="I8" s="41"/>
      <c r="J8" s="31"/>
    </row>
    <row r="9" spans="1:15" ht="15.75" hidden="1" customHeight="1" x14ac:dyDescent="0.2">
      <c r="A9" s="18"/>
      <c r="B9" s="18"/>
      <c r="D9" s="40"/>
      <c r="H9" s="29" t="s">
        <v>12</v>
      </c>
      <c r="I9" s="41"/>
      <c r="J9" s="31"/>
    </row>
    <row r="10" spans="1:15" ht="15.75" hidden="1" customHeight="1" x14ac:dyDescent="0.2">
      <c r="A10" s="18"/>
      <c r="B10" s="42"/>
      <c r="C10" s="35"/>
      <c r="D10" s="43"/>
      <c r="E10" s="44"/>
      <c r="F10" s="37"/>
      <c r="G10" s="45"/>
      <c r="H10" s="45"/>
      <c r="I10" s="46"/>
      <c r="J10" s="39"/>
    </row>
    <row r="11" spans="1:15" ht="24" customHeight="1" x14ac:dyDescent="0.2">
      <c r="A11" s="18"/>
      <c r="B11" s="28" t="s">
        <v>17</v>
      </c>
      <c r="D11" s="6"/>
      <c r="E11" s="6"/>
      <c r="F11" s="6"/>
      <c r="G11" s="6"/>
      <c r="H11" s="29" t="s">
        <v>9</v>
      </c>
      <c r="I11" s="47"/>
      <c r="J11" s="31"/>
    </row>
    <row r="12" spans="1:15" ht="15.75" customHeight="1" x14ac:dyDescent="0.2">
      <c r="A12" s="18"/>
      <c r="B12" s="32"/>
      <c r="C12" s="33"/>
      <c r="D12" s="5"/>
      <c r="E12" s="5"/>
      <c r="F12" s="5"/>
      <c r="G12" s="5"/>
      <c r="H12" s="29" t="s">
        <v>12</v>
      </c>
      <c r="I12" s="47"/>
      <c r="J12" s="31"/>
    </row>
    <row r="13" spans="1:15" ht="15.75" customHeight="1" x14ac:dyDescent="0.2">
      <c r="A13" s="18"/>
      <c r="B13" s="34"/>
      <c r="C13" s="35"/>
      <c r="D13" s="48"/>
      <c r="E13" s="4"/>
      <c r="F13" s="4"/>
      <c r="G13" s="4"/>
      <c r="H13" s="49"/>
      <c r="I13" s="38"/>
      <c r="J13" s="39"/>
    </row>
    <row r="14" spans="1:15" ht="24" customHeight="1" x14ac:dyDescent="0.2">
      <c r="A14" s="18"/>
      <c r="B14" s="50" t="s">
        <v>18</v>
      </c>
      <c r="C14" s="51"/>
      <c r="D14" s="52"/>
      <c r="E14" s="53"/>
      <c r="F14" s="54"/>
      <c r="G14" s="54"/>
      <c r="H14" s="55"/>
      <c r="I14" s="54"/>
      <c r="J14" s="56"/>
    </row>
    <row r="15" spans="1:15" ht="32.25" customHeight="1" x14ac:dyDescent="0.2">
      <c r="A15" s="18"/>
      <c r="B15" s="42" t="s">
        <v>19</v>
      </c>
      <c r="C15" s="57"/>
      <c r="D15" s="58"/>
      <c r="E15" s="3"/>
      <c r="F15" s="3"/>
      <c r="G15" s="2"/>
      <c r="H15" s="2"/>
      <c r="I15" s="1" t="s">
        <v>20</v>
      </c>
      <c r="J15" s="1"/>
    </row>
    <row r="16" spans="1:15" ht="23.25" customHeight="1" x14ac:dyDescent="0.2">
      <c r="A16" s="59" t="s">
        <v>21</v>
      </c>
      <c r="B16" s="60" t="s">
        <v>21</v>
      </c>
      <c r="C16" s="61"/>
      <c r="D16" s="62"/>
      <c r="E16" s="205"/>
      <c r="F16" s="205"/>
      <c r="G16" s="205"/>
      <c r="H16" s="205"/>
      <c r="I16" s="206">
        <f>SUMIF(F55:F74,A16,I55:I74)+SUMIF(F55:F74,"PSU",I55:I74)</f>
        <v>0</v>
      </c>
      <c r="J16" s="206"/>
    </row>
    <row r="17" spans="1:10" ht="23.25" customHeight="1" x14ac:dyDescent="0.2">
      <c r="A17" s="59" t="s">
        <v>22</v>
      </c>
      <c r="B17" s="60" t="s">
        <v>22</v>
      </c>
      <c r="C17" s="61"/>
      <c r="D17" s="62"/>
      <c r="E17" s="205"/>
      <c r="F17" s="205"/>
      <c r="G17" s="205"/>
      <c r="H17" s="205"/>
      <c r="I17" s="206">
        <f>SUMIF(F55:F74,A17,I55:I74)</f>
        <v>0</v>
      </c>
      <c r="J17" s="206"/>
    </row>
    <row r="18" spans="1:10" ht="23.25" customHeight="1" x14ac:dyDescent="0.2">
      <c r="A18" s="59" t="s">
        <v>23</v>
      </c>
      <c r="B18" s="60" t="s">
        <v>23</v>
      </c>
      <c r="C18" s="61"/>
      <c r="D18" s="62"/>
      <c r="E18" s="205"/>
      <c r="F18" s="205"/>
      <c r="G18" s="205"/>
      <c r="H18" s="205"/>
      <c r="I18" s="206">
        <f>SUMIF(F55:F74,A18,I55:I74)</f>
        <v>0</v>
      </c>
      <c r="J18" s="206"/>
    </row>
    <row r="19" spans="1:10" ht="23.25" customHeight="1" x14ac:dyDescent="0.2">
      <c r="A19" s="59" t="s">
        <v>24</v>
      </c>
      <c r="B19" s="60" t="s">
        <v>25</v>
      </c>
      <c r="C19" s="61"/>
      <c r="D19" s="62"/>
      <c r="E19" s="205"/>
      <c r="F19" s="205"/>
      <c r="G19" s="205"/>
      <c r="H19" s="205"/>
      <c r="I19" s="206">
        <f>SUMIF(F55:F74,A19,I55:I74)</f>
        <v>0</v>
      </c>
      <c r="J19" s="206"/>
    </row>
    <row r="20" spans="1:10" ht="23.25" customHeight="1" x14ac:dyDescent="0.2">
      <c r="A20" s="59" t="s">
        <v>26</v>
      </c>
      <c r="B20" s="60" t="s">
        <v>27</v>
      </c>
      <c r="C20" s="61"/>
      <c r="D20" s="62"/>
      <c r="E20" s="205"/>
      <c r="F20" s="205"/>
      <c r="G20" s="205"/>
      <c r="H20" s="205"/>
      <c r="I20" s="206">
        <f>SUMIF(F55:F74,A20,I55:I74)</f>
        <v>0</v>
      </c>
      <c r="J20" s="206"/>
    </row>
    <row r="21" spans="1:10" ht="23.25" customHeight="1" x14ac:dyDescent="0.2">
      <c r="A21" s="18"/>
      <c r="B21" s="63" t="s">
        <v>20</v>
      </c>
      <c r="C21" s="64"/>
      <c r="D21" s="65"/>
      <c r="E21" s="207"/>
      <c r="F21" s="207"/>
      <c r="G21" s="207"/>
      <c r="H21" s="207"/>
      <c r="I21" s="208">
        <f>SUM(I16:J20)</f>
        <v>0</v>
      </c>
      <c r="J21" s="208"/>
    </row>
    <row r="22" spans="1:10" ht="33" customHeight="1" x14ac:dyDescent="0.2">
      <c r="A22" s="18"/>
      <c r="B22" s="66" t="s">
        <v>28</v>
      </c>
      <c r="C22" s="61"/>
      <c r="D22" s="62"/>
      <c r="E22" s="67"/>
      <c r="F22" s="68"/>
      <c r="G22" s="69"/>
      <c r="H22" s="69"/>
      <c r="I22" s="69"/>
      <c r="J22" s="70"/>
    </row>
    <row r="23" spans="1:10" ht="23.25" customHeight="1" x14ac:dyDescent="0.2">
      <c r="A23" s="18">
        <f ca="1">ZakladDPHSni*SazbaDPH1/100</f>
        <v>0</v>
      </c>
      <c r="B23" s="60" t="s">
        <v>29</v>
      </c>
      <c r="C23" s="61"/>
      <c r="D23" s="62"/>
      <c r="E23" s="71">
        <v>15</v>
      </c>
      <c r="F23" s="68" t="s">
        <v>30</v>
      </c>
      <c r="G23" s="209">
        <f ca="1">ZakladDPHSniVypocet</f>
        <v>0</v>
      </c>
      <c r="H23" s="209"/>
      <c r="I23" s="209"/>
      <c r="J23" s="70" t="str">
        <f t="shared" ref="J23:J28" si="0">Mena</f>
        <v>CZK</v>
      </c>
    </row>
    <row r="24" spans="1:10" ht="23.25" customHeight="1" x14ac:dyDescent="0.2">
      <c r="A24" s="18">
        <f ca="1">(A23-INT(A23))*100</f>
        <v>0</v>
      </c>
      <c r="B24" s="60" t="s">
        <v>31</v>
      </c>
      <c r="C24" s="61"/>
      <c r="D24" s="62"/>
      <c r="E24" s="71">
        <f>SazbaDPH1</f>
        <v>15</v>
      </c>
      <c r="F24" s="68" t="s">
        <v>30</v>
      </c>
      <c r="G24" s="210">
        <f ca="1">A23</f>
        <v>0</v>
      </c>
      <c r="H24" s="210"/>
      <c r="I24" s="210"/>
      <c r="J24" s="70" t="str">
        <f t="shared" si="0"/>
        <v>CZK</v>
      </c>
    </row>
    <row r="25" spans="1:10" ht="23.25" customHeight="1" x14ac:dyDescent="0.2">
      <c r="A25" s="18">
        <f>ZakladDPHZakl*SazbaDPH2/100</f>
        <v>0</v>
      </c>
      <c r="B25" s="60" t="s">
        <v>32</v>
      </c>
      <c r="C25" s="61"/>
      <c r="D25" s="62"/>
      <c r="E25" s="71">
        <v>21</v>
      </c>
      <c r="F25" s="68" t="s">
        <v>30</v>
      </c>
      <c r="G25" s="209">
        <f>ZakladDPHZaklVypocet</f>
        <v>0</v>
      </c>
      <c r="H25" s="209"/>
      <c r="I25" s="209"/>
      <c r="J25" s="70" t="str">
        <f t="shared" si="0"/>
        <v>CZK</v>
      </c>
    </row>
    <row r="26" spans="1:10" ht="23.25" customHeight="1" x14ac:dyDescent="0.2">
      <c r="A26" s="18">
        <f>(A25-INT(A25))*100</f>
        <v>0</v>
      </c>
      <c r="B26" s="72" t="s">
        <v>33</v>
      </c>
      <c r="C26" s="73"/>
      <c r="D26" s="58"/>
      <c r="E26" s="74">
        <f>SazbaDPH2</f>
        <v>21</v>
      </c>
      <c r="F26" s="75" t="s">
        <v>30</v>
      </c>
      <c r="G26" s="211">
        <f>A25</f>
        <v>0</v>
      </c>
      <c r="H26" s="211"/>
      <c r="I26" s="211"/>
      <c r="J26" s="76" t="str">
        <f t="shared" si="0"/>
        <v>CZK</v>
      </c>
    </row>
    <row r="27" spans="1:10" ht="23.25" customHeight="1" x14ac:dyDescent="0.2">
      <c r="A27" s="18">
        <f ca="1">ZakladDPHSni+DPHSni+ZakladDPHZakl+DPHZakl</f>
        <v>0</v>
      </c>
      <c r="B27" s="28" t="s">
        <v>34</v>
      </c>
      <c r="C27" s="77"/>
      <c r="D27" s="78"/>
      <c r="E27" s="77"/>
      <c r="F27" s="79"/>
      <c r="G27" s="212">
        <f ca="1">CenaCelkem-(ZakladDPHSni+DPHSni+ZakladDPHZakl+DPHZakl)</f>
        <v>0</v>
      </c>
      <c r="H27" s="212"/>
      <c r="I27" s="212"/>
      <c r="J27" s="80" t="str">
        <f t="shared" si="0"/>
        <v>CZK</v>
      </c>
    </row>
    <row r="28" spans="1:10" ht="27.75" hidden="1" customHeight="1" x14ac:dyDescent="0.2">
      <c r="A28" s="18"/>
      <c r="B28" s="81" t="s">
        <v>35</v>
      </c>
      <c r="C28" s="82"/>
      <c r="D28" s="82"/>
      <c r="E28" s="83"/>
      <c r="F28" s="84"/>
      <c r="G28" s="213">
        <f ca="1">ZakladDPHSniVypocet+ZakladDPHZaklVypocet</f>
        <v>0</v>
      </c>
      <c r="H28" s="213"/>
      <c r="I28" s="213"/>
      <c r="J28" s="85" t="str">
        <f t="shared" si="0"/>
        <v>CZK</v>
      </c>
    </row>
    <row r="29" spans="1:10" ht="27.75" customHeight="1" x14ac:dyDescent="0.2">
      <c r="A29" s="18">
        <f ca="1">(A27-INT(A27))*100</f>
        <v>0</v>
      </c>
      <c r="B29" s="81" t="s">
        <v>36</v>
      </c>
      <c r="C29" s="86"/>
      <c r="D29" s="86"/>
      <c r="E29" s="86"/>
      <c r="F29" s="87"/>
      <c r="G29" s="214">
        <f ca="1">A27</f>
        <v>0</v>
      </c>
      <c r="H29" s="214"/>
      <c r="I29" s="214"/>
      <c r="J29" s="88" t="s">
        <v>37</v>
      </c>
    </row>
    <row r="30" spans="1:10" ht="12.75" customHeight="1" x14ac:dyDescent="0.2">
      <c r="A30" s="18"/>
      <c r="B30" s="18"/>
      <c r="J30" s="89"/>
    </row>
    <row r="31" spans="1:10" ht="30" customHeight="1" x14ac:dyDescent="0.2">
      <c r="A31" s="18"/>
      <c r="B31" s="18"/>
      <c r="J31" s="89"/>
    </row>
    <row r="32" spans="1:10" ht="18.75" customHeight="1" x14ac:dyDescent="0.2">
      <c r="A32" s="18"/>
      <c r="B32" s="90"/>
      <c r="C32" s="91" t="s">
        <v>38</v>
      </c>
      <c r="D32" s="92"/>
      <c r="E32" s="92"/>
      <c r="F32" s="93" t="s">
        <v>39</v>
      </c>
      <c r="G32" s="94"/>
      <c r="H32" s="95"/>
      <c r="I32" s="94"/>
      <c r="J32" s="89"/>
    </row>
    <row r="33" spans="1:10" ht="47.25" customHeight="1" x14ac:dyDescent="0.2">
      <c r="A33" s="18"/>
      <c r="B33" s="18"/>
      <c r="J33" s="89"/>
    </row>
    <row r="34" spans="1:10" s="15" customFormat="1" ht="18.75" customHeight="1" x14ac:dyDescent="0.2">
      <c r="A34" s="96"/>
      <c r="B34" s="96"/>
      <c r="C34" s="97"/>
      <c r="D34" s="215"/>
      <c r="E34" s="215"/>
      <c r="G34" s="216"/>
      <c r="H34" s="216"/>
      <c r="I34" s="216"/>
      <c r="J34" s="98"/>
    </row>
    <row r="35" spans="1:10" ht="12.75" customHeight="1" x14ac:dyDescent="0.2">
      <c r="A35" s="18"/>
      <c r="B35" s="18"/>
      <c r="D35" s="217" t="s">
        <v>40</v>
      </c>
      <c r="E35" s="217"/>
      <c r="H35" s="99" t="s">
        <v>41</v>
      </c>
      <c r="J35" s="89"/>
    </row>
    <row r="36" spans="1:10" ht="13.5" customHeight="1" x14ac:dyDescent="0.2">
      <c r="A36" s="100"/>
      <c r="B36" s="100"/>
      <c r="C36" s="101"/>
      <c r="D36" s="101"/>
      <c r="E36" s="101"/>
      <c r="F36" s="102"/>
      <c r="G36" s="102"/>
      <c r="H36" s="102"/>
      <c r="I36" s="102"/>
      <c r="J36" s="103"/>
    </row>
    <row r="37" spans="1:10" ht="27" customHeight="1" x14ac:dyDescent="0.2">
      <c r="B37" s="104" t="s">
        <v>42</v>
      </c>
      <c r="C37" s="105"/>
      <c r="D37" s="105"/>
      <c r="E37" s="105"/>
      <c r="F37" s="106"/>
      <c r="G37" s="106"/>
      <c r="H37" s="106"/>
      <c r="I37" s="106"/>
      <c r="J37" s="107"/>
    </row>
    <row r="38" spans="1:10" ht="25.5" customHeight="1" x14ac:dyDescent="0.2">
      <c r="A38" s="108" t="s">
        <v>43</v>
      </c>
      <c r="B38" s="109" t="s">
        <v>44</v>
      </c>
      <c r="C38" s="110" t="s">
        <v>45</v>
      </c>
      <c r="D38" s="110"/>
      <c r="E38" s="110"/>
      <c r="F38" s="111" t="str">
        <f>B23</f>
        <v>Základ pro sníženou DPH</v>
      </c>
      <c r="G38" s="111" t="str">
        <f>B25</f>
        <v>Základ pro základní DPH</v>
      </c>
      <c r="H38" s="112" t="s">
        <v>46</v>
      </c>
      <c r="I38" s="112" t="s">
        <v>47</v>
      </c>
      <c r="J38" s="113" t="s">
        <v>30</v>
      </c>
    </row>
    <row r="39" spans="1:10" ht="25.5" hidden="1" customHeight="1" x14ac:dyDescent="0.2">
      <c r="A39" s="108">
        <v>1</v>
      </c>
      <c r="B39" s="114" t="s">
        <v>48</v>
      </c>
      <c r="C39" s="218"/>
      <c r="D39" s="218"/>
      <c r="E39" s="218"/>
      <c r="F39" s="115" t="e">
        <f>#REF!+#REF!+'02 02 Pol'!AE104+'02 03 Pol'!AE105+'02 04 Pol'!AE105+#REF!</f>
        <v>#REF!</v>
      </c>
      <c r="G39" s="116" t="e">
        <f>#REF!+#REF!+'02 02 Pol'!AF104+'02 03 Pol'!AF105+'02 04 Pol'!AF105+#REF!</f>
        <v>#REF!</v>
      </c>
      <c r="H39" s="117" t="e">
        <f t="shared" ref="H39:H47" si="1">(F39*SazbaDPH1/100)+(G39*SazbaDPH2/100)</f>
        <v>#REF!</v>
      </c>
      <c r="I39" s="117" t="e">
        <f t="shared" ref="I39:I47" si="2">F39+G39+H39</f>
        <v>#REF!</v>
      </c>
      <c r="J39" s="118" t="str">
        <f t="shared" ref="J39:J47" si="3">IF(CenaCelkemVypocet=0,"",I39/CenaCelkemVypocet*100)</f>
        <v/>
      </c>
    </row>
    <row r="40" spans="1:10" ht="25.5" customHeight="1" x14ac:dyDescent="0.2">
      <c r="A40" s="108">
        <v>2</v>
      </c>
      <c r="B40" s="119" t="s">
        <v>49</v>
      </c>
      <c r="C40" s="219"/>
      <c r="D40" s="219"/>
      <c r="E40" s="219"/>
      <c r="F40" s="120"/>
      <c r="G40" s="121"/>
      <c r="H40" s="121"/>
      <c r="I40" s="121"/>
      <c r="J40" s="122"/>
    </row>
    <row r="41" spans="1:10" ht="25.5" customHeight="1" x14ac:dyDescent="0.2">
      <c r="A41" s="108">
        <v>3</v>
      </c>
      <c r="B41" s="123" t="s">
        <v>49</v>
      </c>
      <c r="C41" s="218"/>
      <c r="D41" s="218"/>
      <c r="E41" s="218"/>
      <c r="F41" s="124"/>
      <c r="G41" s="117"/>
      <c r="H41" s="117"/>
      <c r="I41" s="117"/>
      <c r="J41" s="118"/>
    </row>
    <row r="42" spans="1:10" ht="25.5" customHeight="1" x14ac:dyDescent="0.2">
      <c r="A42" s="108">
        <v>2</v>
      </c>
      <c r="B42" s="119" t="s">
        <v>50</v>
      </c>
      <c r="C42" s="219" t="s">
        <v>51</v>
      </c>
      <c r="D42" s="219"/>
      <c r="E42" s="219"/>
      <c r="F42" s="120"/>
      <c r="G42" s="121"/>
      <c r="H42" s="121"/>
      <c r="I42" s="121"/>
      <c r="J42" s="122"/>
    </row>
    <row r="43" spans="1:10" ht="25.5" customHeight="1" x14ac:dyDescent="0.2">
      <c r="A43" s="108">
        <v>3</v>
      </c>
      <c r="B43" s="123" t="s">
        <v>49</v>
      </c>
      <c r="C43" s="218"/>
      <c r="D43" s="218"/>
      <c r="E43" s="218"/>
      <c r="F43" s="124"/>
      <c r="G43" s="117"/>
      <c r="H43" s="117"/>
      <c r="I43" s="117"/>
      <c r="J43" s="118"/>
    </row>
    <row r="44" spans="1:10" ht="25.5" customHeight="1" x14ac:dyDescent="0.2">
      <c r="A44" s="108">
        <v>3</v>
      </c>
      <c r="B44" s="123" t="s">
        <v>50</v>
      </c>
      <c r="C44" s="218" t="s">
        <v>52</v>
      </c>
      <c r="D44" s="218"/>
      <c r="E44" s="218"/>
      <c r="F44" s="124">
        <f>'02 02 Pol'!AE104</f>
        <v>0</v>
      </c>
      <c r="G44" s="117">
        <f>'02 02 Pol'!AF104</f>
        <v>0</v>
      </c>
      <c r="H44" s="117">
        <f t="shared" si="1"/>
        <v>0</v>
      </c>
      <c r="I44" s="117">
        <f t="shared" si="2"/>
        <v>0</v>
      </c>
      <c r="J44" s="118" t="str">
        <f t="shared" si="3"/>
        <v/>
      </c>
    </row>
    <row r="45" spans="1:10" ht="25.5" customHeight="1" x14ac:dyDescent="0.2">
      <c r="A45" s="108">
        <v>3</v>
      </c>
      <c r="B45" s="123" t="s">
        <v>53</v>
      </c>
      <c r="C45" s="218" t="s">
        <v>54</v>
      </c>
      <c r="D45" s="218"/>
      <c r="E45" s="218"/>
      <c r="F45" s="124">
        <f>'02 03 Pol'!AE105</f>
        <v>0</v>
      </c>
      <c r="G45" s="117">
        <f>'02 03 Pol'!AF105</f>
        <v>0</v>
      </c>
      <c r="H45" s="117">
        <f t="shared" si="1"/>
        <v>0</v>
      </c>
      <c r="I45" s="117">
        <f t="shared" si="2"/>
        <v>0</v>
      </c>
      <c r="J45" s="118" t="str">
        <f t="shared" si="3"/>
        <v/>
      </c>
    </row>
    <row r="46" spans="1:10" ht="25.5" customHeight="1" x14ac:dyDescent="0.2">
      <c r="A46" s="108">
        <v>3</v>
      </c>
      <c r="B46" s="123" t="s">
        <v>55</v>
      </c>
      <c r="C46" s="218" t="s">
        <v>56</v>
      </c>
      <c r="D46" s="218"/>
      <c r="E46" s="218"/>
      <c r="F46" s="124">
        <f>'02 04 Pol'!AE105</f>
        <v>0</v>
      </c>
      <c r="G46" s="117">
        <f>'02 04 Pol'!AF105</f>
        <v>0</v>
      </c>
      <c r="H46" s="117">
        <f t="shared" si="1"/>
        <v>0</v>
      </c>
      <c r="I46" s="117">
        <f t="shared" si="2"/>
        <v>0</v>
      </c>
      <c r="J46" s="118" t="str">
        <f t="shared" si="3"/>
        <v/>
      </c>
    </row>
    <row r="47" spans="1:10" ht="25.5" customHeight="1" x14ac:dyDescent="0.2">
      <c r="A47" s="108">
        <v>3</v>
      </c>
      <c r="B47" s="123" t="s">
        <v>57</v>
      </c>
      <c r="C47" s="218"/>
      <c r="D47" s="218"/>
      <c r="E47" s="218"/>
      <c r="F47" s="124"/>
      <c r="G47" s="117"/>
      <c r="H47" s="117"/>
      <c r="I47" s="117"/>
      <c r="J47" s="118"/>
    </row>
    <row r="48" spans="1:10" ht="25.5" customHeight="1" x14ac:dyDescent="0.2">
      <c r="A48" s="108"/>
      <c r="B48" s="220" t="s">
        <v>58</v>
      </c>
      <c r="C48" s="220"/>
      <c r="D48" s="220"/>
      <c r="E48" s="220"/>
      <c r="F48" s="125">
        <f ca="1">SUMIF(A39:A47,"=1",F44:F46)</f>
        <v>0</v>
      </c>
      <c r="G48" s="126">
        <f>SUMIF(G44:G46,"=1",G39:G47)</f>
        <v>0</v>
      </c>
      <c r="H48" s="126">
        <f>SUMIF(H44:H46,"=1",H39:H47)</f>
        <v>0</v>
      </c>
      <c r="I48" s="126">
        <f>SUMIF(I44:I46,"=1",I39:I47)</f>
        <v>0</v>
      </c>
      <c r="J48" s="127">
        <f>SUMIF(A39:A47,"=1",J39:J47)</f>
        <v>0</v>
      </c>
    </row>
    <row r="52" spans="1:10" ht="15.75" x14ac:dyDescent="0.25">
      <c r="B52" s="128" t="s">
        <v>59</v>
      </c>
    </row>
    <row r="54" spans="1:10" ht="25.5" customHeight="1" x14ac:dyDescent="0.2">
      <c r="A54" s="129"/>
      <c r="B54" s="130" t="s">
        <v>44</v>
      </c>
      <c r="C54" s="130" t="s">
        <v>45</v>
      </c>
      <c r="D54" s="131"/>
      <c r="E54" s="131"/>
      <c r="F54" s="132" t="s">
        <v>60</v>
      </c>
      <c r="G54" s="132"/>
      <c r="H54" s="132"/>
      <c r="I54" s="132" t="s">
        <v>20</v>
      </c>
      <c r="J54" s="132" t="s">
        <v>30</v>
      </c>
    </row>
    <row r="55" spans="1:10" ht="36.75" customHeight="1" x14ac:dyDescent="0.2">
      <c r="A55" s="133"/>
      <c r="B55" s="134" t="s">
        <v>61</v>
      </c>
      <c r="C55" s="221" t="s">
        <v>62</v>
      </c>
      <c r="D55" s="221"/>
      <c r="E55" s="221"/>
      <c r="F55" s="135" t="s">
        <v>21</v>
      </c>
      <c r="G55" s="136"/>
      <c r="H55" s="136"/>
      <c r="I55" s="136"/>
      <c r="J55" s="137"/>
    </row>
    <row r="56" spans="1:10" ht="36.75" customHeight="1" x14ac:dyDescent="0.2">
      <c r="A56" s="133"/>
      <c r="B56" s="134" t="s">
        <v>63</v>
      </c>
      <c r="C56" s="221" t="s">
        <v>64</v>
      </c>
      <c r="D56" s="221"/>
      <c r="E56" s="221"/>
      <c r="F56" s="135" t="s">
        <v>21</v>
      </c>
      <c r="G56" s="136"/>
      <c r="H56" s="136"/>
      <c r="I56" s="136"/>
      <c r="J56" s="137"/>
    </row>
    <row r="57" spans="1:10" ht="36.75" customHeight="1" x14ac:dyDescent="0.2">
      <c r="A57" s="133"/>
      <c r="B57" s="134" t="s">
        <v>65</v>
      </c>
      <c r="C57" s="221" t="s">
        <v>66</v>
      </c>
      <c r="D57" s="221"/>
      <c r="E57" s="221"/>
      <c r="F57" s="135" t="s">
        <v>21</v>
      </c>
      <c r="G57" s="136"/>
      <c r="H57" s="136"/>
      <c r="I57" s="136"/>
      <c r="J57" s="137"/>
    </row>
    <row r="58" spans="1:10" ht="36.75" customHeight="1" x14ac:dyDescent="0.2">
      <c r="A58" s="133"/>
      <c r="B58" s="134" t="s">
        <v>67</v>
      </c>
      <c r="C58" s="221" t="s">
        <v>68</v>
      </c>
      <c r="D58" s="221"/>
      <c r="E58" s="221"/>
      <c r="F58" s="135" t="s">
        <v>21</v>
      </c>
      <c r="G58" s="136"/>
      <c r="H58" s="136"/>
      <c r="I58" s="136"/>
      <c r="J58" s="137"/>
    </row>
    <row r="59" spans="1:10" ht="36.75" customHeight="1" x14ac:dyDescent="0.2">
      <c r="A59" s="133"/>
      <c r="B59" s="134" t="s">
        <v>69</v>
      </c>
      <c r="C59" s="221" t="s">
        <v>70</v>
      </c>
      <c r="D59" s="221"/>
      <c r="E59" s="221"/>
      <c r="F59" s="135" t="s">
        <v>21</v>
      </c>
      <c r="G59" s="136"/>
      <c r="H59" s="136"/>
      <c r="I59" s="136"/>
      <c r="J59" s="137"/>
    </row>
    <row r="60" spans="1:10" ht="36.75" customHeight="1" x14ac:dyDescent="0.2">
      <c r="A60" s="133"/>
      <c r="B60" s="134" t="s">
        <v>71</v>
      </c>
      <c r="C60" s="221" t="s">
        <v>72</v>
      </c>
      <c r="D60" s="221"/>
      <c r="E60" s="221"/>
      <c r="F60" s="135" t="s">
        <v>21</v>
      </c>
      <c r="G60" s="136"/>
      <c r="H60" s="136"/>
      <c r="I60" s="136"/>
      <c r="J60" s="137"/>
    </row>
    <row r="61" spans="1:10" ht="36.75" customHeight="1" x14ac:dyDescent="0.2">
      <c r="A61" s="133"/>
      <c r="B61" s="134" t="s">
        <v>73</v>
      </c>
      <c r="C61" s="221" t="s">
        <v>74</v>
      </c>
      <c r="D61" s="221"/>
      <c r="E61" s="221"/>
      <c r="F61" s="135" t="s">
        <v>21</v>
      </c>
      <c r="G61" s="136"/>
      <c r="H61" s="136"/>
      <c r="I61" s="136"/>
      <c r="J61" s="137"/>
    </row>
    <row r="62" spans="1:10" ht="36.75" customHeight="1" x14ac:dyDescent="0.2">
      <c r="A62" s="133"/>
      <c r="B62" s="134" t="s">
        <v>75</v>
      </c>
      <c r="C62" s="221" t="s">
        <v>76</v>
      </c>
      <c r="D62" s="221"/>
      <c r="E62" s="221"/>
      <c r="F62" s="135" t="s">
        <v>21</v>
      </c>
      <c r="G62" s="136"/>
      <c r="H62" s="136"/>
      <c r="I62" s="136"/>
      <c r="J62" s="137"/>
    </row>
    <row r="63" spans="1:10" ht="36.75" customHeight="1" x14ac:dyDescent="0.2">
      <c r="A63" s="133"/>
      <c r="B63" s="134" t="s">
        <v>77</v>
      </c>
      <c r="C63" s="221" t="s">
        <v>78</v>
      </c>
      <c r="D63" s="221"/>
      <c r="E63" s="221"/>
      <c r="F63" s="135" t="s">
        <v>21</v>
      </c>
      <c r="G63" s="136"/>
      <c r="H63" s="136"/>
      <c r="I63" s="136"/>
      <c r="J63" s="137"/>
    </row>
    <row r="64" spans="1:10" ht="36.75" customHeight="1" x14ac:dyDescent="0.2">
      <c r="A64" s="133"/>
      <c r="B64" s="134" t="s">
        <v>79</v>
      </c>
      <c r="C64" s="221" t="s">
        <v>80</v>
      </c>
      <c r="D64" s="221"/>
      <c r="E64" s="221"/>
      <c r="F64" s="135" t="s">
        <v>21</v>
      </c>
      <c r="G64" s="136"/>
      <c r="H64" s="136"/>
      <c r="I64" s="136"/>
      <c r="J64" s="137"/>
    </row>
    <row r="65" spans="1:10" ht="36.75" customHeight="1" x14ac:dyDescent="0.2">
      <c r="A65" s="133"/>
      <c r="B65" s="134" t="s">
        <v>81</v>
      </c>
      <c r="C65" s="221" t="s">
        <v>82</v>
      </c>
      <c r="D65" s="221"/>
      <c r="E65" s="221"/>
      <c r="F65" s="135" t="s">
        <v>21</v>
      </c>
      <c r="G65" s="136"/>
      <c r="H65" s="136"/>
      <c r="I65" s="136"/>
      <c r="J65" s="137"/>
    </row>
    <row r="66" spans="1:10" ht="36.75" customHeight="1" x14ac:dyDescent="0.2">
      <c r="A66" s="133"/>
      <c r="B66" s="134" t="s">
        <v>83</v>
      </c>
      <c r="C66" s="221" t="s">
        <v>84</v>
      </c>
      <c r="D66" s="221"/>
      <c r="E66" s="221"/>
      <c r="F66" s="135" t="s">
        <v>21</v>
      </c>
      <c r="G66" s="136"/>
      <c r="H66" s="136"/>
      <c r="I66" s="136"/>
      <c r="J66" s="137"/>
    </row>
    <row r="67" spans="1:10" ht="36.75" customHeight="1" x14ac:dyDescent="0.2">
      <c r="A67" s="133"/>
      <c r="B67" s="134" t="s">
        <v>85</v>
      </c>
      <c r="C67" s="221" t="s">
        <v>86</v>
      </c>
      <c r="D67" s="221"/>
      <c r="E67" s="221"/>
      <c r="F67" s="135" t="s">
        <v>21</v>
      </c>
      <c r="G67" s="136"/>
      <c r="H67" s="136"/>
      <c r="I67" s="136"/>
      <c r="J67" s="137"/>
    </row>
    <row r="68" spans="1:10" ht="36.75" customHeight="1" x14ac:dyDescent="0.2">
      <c r="A68" s="133"/>
      <c r="B68" s="134" t="s">
        <v>87</v>
      </c>
      <c r="C68" s="221" t="s">
        <v>88</v>
      </c>
      <c r="D68" s="221"/>
      <c r="E68" s="221"/>
      <c r="F68" s="135" t="s">
        <v>22</v>
      </c>
      <c r="G68" s="136"/>
      <c r="H68" s="136"/>
      <c r="I68" s="136"/>
      <c r="J68" s="137"/>
    </row>
    <row r="69" spans="1:10" ht="36.75" customHeight="1" x14ac:dyDescent="0.2">
      <c r="A69" s="133"/>
      <c r="B69" s="134" t="s">
        <v>89</v>
      </c>
      <c r="C69" s="221" t="s">
        <v>90</v>
      </c>
      <c r="D69" s="221"/>
      <c r="E69" s="221"/>
      <c r="F69" s="135" t="s">
        <v>22</v>
      </c>
      <c r="G69" s="136"/>
      <c r="H69" s="136"/>
      <c r="I69" s="136"/>
      <c r="J69" s="137"/>
    </row>
    <row r="70" spans="1:10" ht="36.75" customHeight="1" x14ac:dyDescent="0.2">
      <c r="A70" s="133"/>
      <c r="B70" s="134" t="s">
        <v>91</v>
      </c>
      <c r="C70" s="221" t="s">
        <v>92</v>
      </c>
      <c r="D70" s="221"/>
      <c r="E70" s="221"/>
      <c r="F70" s="135" t="s">
        <v>22</v>
      </c>
      <c r="G70" s="136"/>
      <c r="H70" s="136"/>
      <c r="I70" s="136"/>
      <c r="J70" s="137"/>
    </row>
    <row r="71" spans="1:10" ht="36.75" customHeight="1" x14ac:dyDescent="0.2">
      <c r="A71" s="133"/>
      <c r="B71" s="134" t="s">
        <v>93</v>
      </c>
      <c r="C71" s="221" t="s">
        <v>94</v>
      </c>
      <c r="D71" s="221"/>
      <c r="E71" s="221"/>
      <c r="F71" s="135" t="s">
        <v>22</v>
      </c>
      <c r="G71" s="136"/>
      <c r="H71" s="136"/>
      <c r="I71" s="136"/>
      <c r="J71" s="137"/>
    </row>
    <row r="72" spans="1:10" ht="36.75" customHeight="1" x14ac:dyDescent="0.2">
      <c r="A72" s="133"/>
      <c r="B72" s="134" t="s">
        <v>95</v>
      </c>
      <c r="C72" s="221" t="s">
        <v>96</v>
      </c>
      <c r="D72" s="221"/>
      <c r="E72" s="221"/>
      <c r="F72" s="135" t="s">
        <v>97</v>
      </c>
      <c r="G72" s="136"/>
      <c r="H72" s="136"/>
      <c r="I72" s="136"/>
      <c r="J72" s="137"/>
    </row>
    <row r="73" spans="1:10" ht="36.75" customHeight="1" x14ac:dyDescent="0.2">
      <c r="A73" s="133"/>
      <c r="B73" s="134" t="s">
        <v>24</v>
      </c>
      <c r="C73" s="221" t="s">
        <v>25</v>
      </c>
      <c r="D73" s="221"/>
      <c r="E73" s="221"/>
      <c r="F73" s="135" t="s">
        <v>24</v>
      </c>
      <c r="G73" s="136"/>
      <c r="H73" s="136"/>
      <c r="I73" s="136"/>
      <c r="J73" s="137"/>
    </row>
    <row r="74" spans="1:10" ht="36.75" customHeight="1" x14ac:dyDescent="0.2">
      <c r="A74" s="133"/>
      <c r="B74" s="134" t="s">
        <v>26</v>
      </c>
      <c r="C74" s="221" t="s">
        <v>27</v>
      </c>
      <c r="D74" s="221"/>
      <c r="E74" s="221"/>
      <c r="F74" s="135" t="s">
        <v>26</v>
      </c>
      <c r="G74" s="136"/>
      <c r="H74" s="136"/>
      <c r="I74" s="136"/>
      <c r="J74" s="137"/>
    </row>
    <row r="75" spans="1:10" ht="25.5" customHeight="1" x14ac:dyDescent="0.2">
      <c r="A75" s="138"/>
      <c r="B75" s="139" t="s">
        <v>47</v>
      </c>
      <c r="C75" s="140"/>
      <c r="D75" s="141"/>
      <c r="E75" s="141"/>
      <c r="F75" s="142"/>
      <c r="G75" s="143"/>
      <c r="H75" s="143"/>
      <c r="I75" s="143"/>
      <c r="J75" s="144"/>
    </row>
    <row r="76" spans="1:10" x14ac:dyDescent="0.2">
      <c r="F76" s="145"/>
      <c r="G76" s="145"/>
      <c r="H76" s="145"/>
      <c r="I76" s="145"/>
      <c r="J76" s="146"/>
    </row>
    <row r="77" spans="1:10" x14ac:dyDescent="0.2">
      <c r="F77" s="145"/>
      <c r="G77" s="145"/>
      <c r="H77" s="145"/>
      <c r="I77" s="145"/>
      <c r="J77" s="146"/>
    </row>
    <row r="78" spans="1:10" x14ac:dyDescent="0.2">
      <c r="F78" s="145"/>
      <c r="G78" s="145"/>
      <c r="H78" s="145"/>
      <c r="I78" s="145"/>
      <c r="J78" s="146"/>
    </row>
  </sheetData>
  <mergeCells count="71">
    <mergeCell ref="C72:E72"/>
    <mergeCell ref="C73:E73"/>
    <mergeCell ref="C74:E74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46:E46"/>
    <mergeCell ref="C47:E47"/>
    <mergeCell ref="B48:E48"/>
    <mergeCell ref="C55:E55"/>
    <mergeCell ref="C56:E56"/>
    <mergeCell ref="C41:E41"/>
    <mergeCell ref="C42:E42"/>
    <mergeCell ref="C43:E43"/>
    <mergeCell ref="C44:E44"/>
    <mergeCell ref="C45:E45"/>
    <mergeCell ref="D34:E34"/>
    <mergeCell ref="G34:I34"/>
    <mergeCell ref="D35:E35"/>
    <mergeCell ref="C39:E39"/>
    <mergeCell ref="C40:E40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6:G6"/>
    <mergeCell ref="E7:G7"/>
    <mergeCell ref="D11:G11"/>
    <mergeCell ref="D12:G12"/>
    <mergeCell ref="E13:G13"/>
    <mergeCell ref="B1:J1"/>
    <mergeCell ref="E2:J2"/>
    <mergeCell ref="E3:J3"/>
    <mergeCell ref="E4:J4"/>
    <mergeCell ref="D5:G5"/>
  </mergeCells>
  <pageMargins left="0.39374999999999999" right="0.196527777777778" top="0.59027777777777801" bottom="0.39305555555555599" header="0.511811023622047" footer="0.196527777777778"/>
  <pageSetup paperSize="9" orientation="portrait" horizontalDpi="300" verticalDpi="300"/>
  <headerFooter>
    <oddFooter>&amp;L&amp;9Zpracováno programem BUILDpower S,  © RTS, a.s.&amp;R&amp;9Stránka &amp;P z &amp;N</oddFooter>
  </headerFooter>
  <rowBreaks count="1" manualBreakCount="1">
    <brk id="36" max="16383" man="1"/>
  </row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AMJ5"/>
  <sheetViews>
    <sheetView zoomScaleNormal="100"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47" customWidth="1"/>
    <col min="2" max="2" width="14.42578125" style="147" customWidth="1"/>
    <col min="3" max="3" width="38.28515625" style="148" customWidth="1"/>
    <col min="4" max="4" width="4.5703125" style="147" customWidth="1"/>
    <col min="5" max="5" width="10.5703125" style="147" customWidth="1"/>
    <col min="6" max="6" width="9.85546875" style="147" customWidth="1"/>
    <col min="7" max="7" width="12.7109375" style="147" customWidth="1"/>
    <col min="8" max="1024" width="9.140625" style="147"/>
  </cols>
  <sheetData>
    <row r="1" spans="1:7" ht="15.75" x14ac:dyDescent="0.2">
      <c r="A1" s="222" t="s">
        <v>98</v>
      </c>
      <c r="B1" s="222"/>
      <c r="C1" s="222"/>
      <c r="D1" s="222"/>
      <c r="E1" s="222"/>
      <c r="F1" s="222"/>
      <c r="G1" s="222"/>
    </row>
    <row r="2" spans="1:7" ht="24.95" customHeight="1" x14ac:dyDescent="0.2">
      <c r="A2" s="149" t="s">
        <v>99</v>
      </c>
      <c r="B2" s="150"/>
      <c r="C2" s="223"/>
      <c r="D2" s="223"/>
      <c r="E2" s="223"/>
      <c r="F2" s="223"/>
      <c r="G2" s="223"/>
    </row>
    <row r="3" spans="1:7" ht="24.95" customHeight="1" x14ac:dyDescent="0.2">
      <c r="A3" s="149" t="s">
        <v>100</v>
      </c>
      <c r="B3" s="150"/>
      <c r="C3" s="223"/>
      <c r="D3" s="223"/>
      <c r="E3" s="223"/>
      <c r="F3" s="223"/>
      <c r="G3" s="223"/>
    </row>
    <row r="4" spans="1:7" ht="24.95" customHeight="1" x14ac:dyDescent="0.2">
      <c r="A4" s="149" t="s">
        <v>101</v>
      </c>
      <c r="B4" s="150"/>
      <c r="C4" s="223"/>
      <c r="D4" s="223"/>
      <c r="E4" s="223"/>
      <c r="F4" s="223"/>
      <c r="G4" s="223"/>
    </row>
    <row r="5" spans="1:7" x14ac:dyDescent="0.2">
      <c r="B5" s="151"/>
      <c r="C5" s="152"/>
      <c r="D5" s="153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11023622047" footer="0.51180555555555596"/>
  <pageSetup paperSize="9" orientation="portrait" horizontalDpi="300" verticalDpi="300"/>
  <headerFooter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H1112"/>
  <sheetViews>
    <sheetView zoomScaleNormal="100" workbookViewId="0">
      <pane ySplit="7" topLeftCell="A8" activePane="bottomLeft" state="frozen"/>
      <selection pane="bottomLeft" sqref="A1:G1"/>
    </sheetView>
  </sheetViews>
  <sheetFormatPr defaultColWidth="8.7109375" defaultRowHeight="12.75" outlineLevelRow="1" x14ac:dyDescent="0.2"/>
  <cols>
    <col min="1" max="1" width="3.42578125" customWidth="1"/>
    <col min="2" max="2" width="12.5703125" style="154" customWidth="1"/>
    <col min="3" max="3" width="38.28515625" style="15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11.5703125" hidden="1" customWidth="1"/>
    <col min="29" max="29" width="11.5703125" hidden="1" customWidth="1"/>
    <col min="31" max="41" width="11.5703125" hidden="1" customWidth="1"/>
    <col min="53" max="53" width="73.7109375" customWidth="1"/>
  </cols>
  <sheetData>
    <row r="1" spans="1:60" ht="15.75" customHeight="1" x14ac:dyDescent="0.25">
      <c r="A1" s="224" t="s">
        <v>98</v>
      </c>
      <c r="B1" s="224"/>
      <c r="C1" s="224"/>
      <c r="D1" s="224"/>
      <c r="E1" s="224"/>
      <c r="F1" s="224"/>
      <c r="G1" s="224"/>
      <c r="AG1" t="s">
        <v>102</v>
      </c>
    </row>
    <row r="2" spans="1:60" ht="24.95" customHeight="1" x14ac:dyDescent="0.2">
      <c r="A2" s="149" t="s">
        <v>99</v>
      </c>
      <c r="B2" s="150" t="s">
        <v>5</v>
      </c>
      <c r="C2" s="225" t="s">
        <v>6</v>
      </c>
      <c r="D2" s="225"/>
      <c r="E2" s="225"/>
      <c r="F2" s="225"/>
      <c r="G2" s="225"/>
      <c r="AG2" t="s">
        <v>103</v>
      </c>
    </row>
    <row r="3" spans="1:60" ht="24.95" customHeight="1" x14ac:dyDescent="0.2">
      <c r="A3" s="149" t="s">
        <v>100</v>
      </c>
      <c r="B3" s="150" t="s">
        <v>50</v>
      </c>
      <c r="C3" s="225" t="s">
        <v>51</v>
      </c>
      <c r="D3" s="225"/>
      <c r="E3" s="225"/>
      <c r="F3" s="225"/>
      <c r="G3" s="225"/>
      <c r="AC3" s="154" t="s">
        <v>103</v>
      </c>
      <c r="AG3" t="s">
        <v>104</v>
      </c>
    </row>
    <row r="4" spans="1:60" ht="24.95" customHeight="1" x14ac:dyDescent="0.2">
      <c r="A4" s="155" t="s">
        <v>101</v>
      </c>
      <c r="B4" s="156" t="s">
        <v>50</v>
      </c>
      <c r="C4" s="226" t="s">
        <v>52</v>
      </c>
      <c r="D4" s="226"/>
      <c r="E4" s="226"/>
      <c r="F4" s="226"/>
      <c r="G4" s="226"/>
      <c r="AG4" t="s">
        <v>105</v>
      </c>
    </row>
    <row r="5" spans="1:60" x14ac:dyDescent="0.2">
      <c r="D5" s="99"/>
    </row>
    <row r="6" spans="1:60" ht="38.25" x14ac:dyDescent="0.2">
      <c r="A6" s="157" t="s">
        <v>106</v>
      </c>
      <c r="B6" s="158" t="s">
        <v>107</v>
      </c>
      <c r="C6" s="158" t="s">
        <v>108</v>
      </c>
      <c r="D6" s="159" t="s">
        <v>109</v>
      </c>
      <c r="E6" s="157" t="s">
        <v>110</v>
      </c>
      <c r="F6" s="160" t="s">
        <v>111</v>
      </c>
      <c r="G6" s="157" t="s">
        <v>20</v>
      </c>
      <c r="H6" s="161" t="s">
        <v>112</v>
      </c>
      <c r="I6" s="161" t="s">
        <v>113</v>
      </c>
      <c r="J6" s="161" t="s">
        <v>114</v>
      </c>
      <c r="K6" s="161" t="s">
        <v>115</v>
      </c>
      <c r="L6" s="161" t="s">
        <v>116</v>
      </c>
      <c r="M6" s="161" t="s">
        <v>117</v>
      </c>
      <c r="N6" s="161" t="s">
        <v>118</v>
      </c>
      <c r="O6" s="161" t="s">
        <v>119</v>
      </c>
      <c r="P6" s="161" t="s">
        <v>120</v>
      </c>
      <c r="Q6" s="161" t="s">
        <v>121</v>
      </c>
      <c r="R6" s="161" t="s">
        <v>122</v>
      </c>
      <c r="S6" s="161" t="s">
        <v>123</v>
      </c>
      <c r="T6" s="161" t="s">
        <v>124</v>
      </c>
      <c r="U6" s="161" t="s">
        <v>125</v>
      </c>
      <c r="V6" s="161" t="s">
        <v>126</v>
      </c>
      <c r="W6" s="161" t="s">
        <v>127</v>
      </c>
      <c r="X6" s="161" t="s">
        <v>128</v>
      </c>
    </row>
    <row r="7" spans="1:60" hidden="1" x14ac:dyDescent="0.2">
      <c r="A7" s="147"/>
      <c r="B7" s="151"/>
      <c r="C7" s="151"/>
      <c r="D7" s="153"/>
      <c r="E7" s="162"/>
      <c r="F7" s="163"/>
      <c r="G7" s="163"/>
      <c r="H7" s="163"/>
      <c r="I7" s="163"/>
      <c r="J7" s="163"/>
      <c r="K7" s="163"/>
      <c r="L7" s="163"/>
      <c r="M7" s="163"/>
      <c r="N7" s="162"/>
      <c r="O7" s="162"/>
      <c r="P7" s="162"/>
      <c r="Q7" s="162"/>
      <c r="R7" s="163"/>
      <c r="S7" s="163"/>
      <c r="T7" s="163"/>
      <c r="U7" s="163"/>
      <c r="V7" s="163"/>
      <c r="W7" s="163"/>
      <c r="X7" s="163"/>
    </row>
    <row r="8" spans="1:60" x14ac:dyDescent="0.2">
      <c r="A8" s="164" t="s">
        <v>129</v>
      </c>
      <c r="B8" s="165" t="s">
        <v>61</v>
      </c>
      <c r="C8" s="166" t="s">
        <v>62</v>
      </c>
      <c r="D8" s="167"/>
      <c r="E8" s="168"/>
      <c r="F8" s="169"/>
      <c r="G8" s="170">
        <f>SUMIF(AG9:AG14,"&lt;&gt;NOR",G9:G14)</f>
        <v>0</v>
      </c>
      <c r="H8" s="171"/>
      <c r="I8" s="171">
        <f>SUM(I9:I14)</f>
        <v>0</v>
      </c>
      <c r="J8" s="171"/>
      <c r="K8" s="171">
        <f>SUM(K9:K14)</f>
        <v>0</v>
      </c>
      <c r="L8" s="171"/>
      <c r="M8" s="171">
        <f>SUM(M9:M14)</f>
        <v>0</v>
      </c>
      <c r="N8" s="172"/>
      <c r="O8" s="172">
        <f>SUM(O9:O14)</f>
        <v>0</v>
      </c>
      <c r="P8" s="172"/>
      <c r="Q8" s="172">
        <f>SUM(Q9:Q14)</f>
        <v>5.4399999999999995</v>
      </c>
      <c r="R8" s="171"/>
      <c r="S8" s="171"/>
      <c r="T8" s="171"/>
      <c r="U8" s="171"/>
      <c r="V8" s="171">
        <f>SUM(V9:V14)</f>
        <v>8.59</v>
      </c>
      <c r="W8" s="171"/>
      <c r="X8" s="171"/>
      <c r="AG8" t="s">
        <v>130</v>
      </c>
    </row>
    <row r="9" spans="1:60" outlineLevel="1" x14ac:dyDescent="0.2">
      <c r="A9" s="173">
        <v>1</v>
      </c>
      <c r="B9" s="174" t="s">
        <v>131</v>
      </c>
      <c r="C9" s="175" t="s">
        <v>132</v>
      </c>
      <c r="D9" s="176" t="s">
        <v>133</v>
      </c>
      <c r="E9" s="177">
        <v>12.5</v>
      </c>
      <c r="F9" s="178"/>
      <c r="G9" s="179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2">
        <v>0</v>
      </c>
      <c r="O9" s="182">
        <f>ROUND(E9*N9,2)</f>
        <v>0</v>
      </c>
      <c r="P9" s="182">
        <v>0.24</v>
      </c>
      <c r="Q9" s="182">
        <f>ROUND(E9*P9,2)</f>
        <v>3</v>
      </c>
      <c r="R9" s="181"/>
      <c r="S9" s="181" t="s">
        <v>134</v>
      </c>
      <c r="T9" s="181" t="s">
        <v>134</v>
      </c>
      <c r="U9" s="181">
        <v>0.16900000000000001</v>
      </c>
      <c r="V9" s="181">
        <f>ROUND(E9*U9,2)</f>
        <v>2.11</v>
      </c>
      <c r="W9" s="181"/>
      <c r="X9" s="181" t="s">
        <v>135</v>
      </c>
      <c r="Y9" s="183"/>
      <c r="Z9" s="183"/>
      <c r="AA9" s="183"/>
      <c r="AB9" s="183"/>
      <c r="AC9" s="183"/>
      <c r="AD9" s="183"/>
      <c r="AE9" s="183"/>
      <c r="AF9" s="183"/>
      <c r="AG9" s="183" t="s">
        <v>136</v>
      </c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</row>
    <row r="10" spans="1:60" outlineLevel="1" x14ac:dyDescent="0.2">
      <c r="A10" s="184"/>
      <c r="B10" s="185"/>
      <c r="C10" s="186" t="s">
        <v>254</v>
      </c>
      <c r="D10" s="187"/>
      <c r="E10" s="188">
        <v>12.5</v>
      </c>
      <c r="F10" s="181"/>
      <c r="G10" s="181"/>
      <c r="H10" s="181"/>
      <c r="I10" s="181"/>
      <c r="J10" s="181"/>
      <c r="K10" s="181"/>
      <c r="L10" s="181"/>
      <c r="M10" s="181"/>
      <c r="N10" s="182"/>
      <c r="O10" s="182"/>
      <c r="P10" s="182"/>
      <c r="Q10" s="182"/>
      <c r="R10" s="181"/>
      <c r="S10" s="181"/>
      <c r="T10" s="181"/>
      <c r="U10" s="181"/>
      <c r="V10" s="181"/>
      <c r="W10" s="181"/>
      <c r="X10" s="181"/>
      <c r="Y10" s="183"/>
      <c r="Z10" s="183"/>
      <c r="AA10" s="183"/>
      <c r="AB10" s="183"/>
      <c r="AC10" s="183"/>
      <c r="AD10" s="183"/>
      <c r="AE10" s="183"/>
      <c r="AF10" s="183"/>
      <c r="AG10" s="183" t="s">
        <v>137</v>
      </c>
      <c r="AH10" s="183">
        <v>0</v>
      </c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</row>
    <row r="11" spans="1:60" outlineLevel="1" x14ac:dyDescent="0.2">
      <c r="A11" s="173">
        <v>2</v>
      </c>
      <c r="B11" s="174" t="s">
        <v>189</v>
      </c>
      <c r="C11" s="175" t="s">
        <v>190</v>
      </c>
      <c r="D11" s="176" t="s">
        <v>140</v>
      </c>
      <c r="E11" s="177">
        <v>1.875</v>
      </c>
      <c r="F11" s="178"/>
      <c r="G11" s="179">
        <f>ROUND(E11*F11,2)</f>
        <v>0</v>
      </c>
      <c r="H11" s="180"/>
      <c r="I11" s="181">
        <f>ROUND(E11*H11,2)</f>
        <v>0</v>
      </c>
      <c r="J11" s="180"/>
      <c r="K11" s="181">
        <f>ROUND(E11*J11,2)</f>
        <v>0</v>
      </c>
      <c r="L11" s="181">
        <v>21</v>
      </c>
      <c r="M11" s="181">
        <f>G11*(1+L11/100)</f>
        <v>0</v>
      </c>
      <c r="N11" s="182">
        <v>0</v>
      </c>
      <c r="O11" s="182">
        <f>ROUND(E11*N11,2)</f>
        <v>0</v>
      </c>
      <c r="P11" s="182">
        <v>1.3</v>
      </c>
      <c r="Q11" s="182">
        <f>ROUND(E11*P11,2)</f>
        <v>2.44</v>
      </c>
      <c r="R11" s="181"/>
      <c r="S11" s="181" t="s">
        <v>134</v>
      </c>
      <c r="T11" s="181" t="s">
        <v>134</v>
      </c>
      <c r="U11" s="181">
        <v>0.51</v>
      </c>
      <c r="V11" s="181">
        <f>ROUND(E11*U11,2)</f>
        <v>0.96</v>
      </c>
      <c r="W11" s="181"/>
      <c r="X11" s="181" t="s">
        <v>135</v>
      </c>
      <c r="Y11" s="183"/>
      <c r="Z11" s="183"/>
      <c r="AA11" s="183"/>
      <c r="AB11" s="183"/>
      <c r="AC11" s="183"/>
      <c r="AD11" s="183"/>
      <c r="AE11" s="183"/>
      <c r="AF11" s="183"/>
      <c r="AG11" s="183" t="s">
        <v>136</v>
      </c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</row>
    <row r="12" spans="1:60" outlineLevel="1" x14ac:dyDescent="0.2">
      <c r="A12" s="184"/>
      <c r="B12" s="185"/>
      <c r="C12" s="186" t="s">
        <v>255</v>
      </c>
      <c r="D12" s="187"/>
      <c r="E12" s="188">
        <v>1.875</v>
      </c>
      <c r="F12" s="181"/>
      <c r="G12" s="181"/>
      <c r="H12" s="181"/>
      <c r="I12" s="181"/>
      <c r="J12" s="181"/>
      <c r="K12" s="181"/>
      <c r="L12" s="181"/>
      <c r="M12" s="181"/>
      <c r="N12" s="182"/>
      <c r="O12" s="182"/>
      <c r="P12" s="182"/>
      <c r="Q12" s="182"/>
      <c r="R12" s="181"/>
      <c r="S12" s="181"/>
      <c r="T12" s="181"/>
      <c r="U12" s="181"/>
      <c r="V12" s="181"/>
      <c r="W12" s="181"/>
      <c r="X12" s="181"/>
      <c r="Y12" s="183"/>
      <c r="Z12" s="183"/>
      <c r="AA12" s="183"/>
      <c r="AB12" s="183"/>
      <c r="AC12" s="183"/>
      <c r="AD12" s="183"/>
      <c r="AE12" s="183"/>
      <c r="AF12" s="183"/>
      <c r="AG12" s="183" t="s">
        <v>137</v>
      </c>
      <c r="AH12" s="183">
        <v>0</v>
      </c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</row>
    <row r="13" spans="1:60" outlineLevel="1" x14ac:dyDescent="0.2">
      <c r="A13" s="173">
        <v>3</v>
      </c>
      <c r="B13" s="174" t="s">
        <v>138</v>
      </c>
      <c r="C13" s="175" t="s">
        <v>139</v>
      </c>
      <c r="D13" s="176" t="s">
        <v>140</v>
      </c>
      <c r="E13" s="177">
        <v>1.5625</v>
      </c>
      <c r="F13" s="178"/>
      <c r="G13" s="179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21</v>
      </c>
      <c r="M13" s="181">
        <f>G13*(1+L13/100)</f>
        <v>0</v>
      </c>
      <c r="N13" s="182">
        <v>0</v>
      </c>
      <c r="O13" s="182">
        <f>ROUND(E13*N13,2)</f>
        <v>0</v>
      </c>
      <c r="P13" s="182">
        <v>0</v>
      </c>
      <c r="Q13" s="182">
        <f>ROUND(E13*P13,2)</f>
        <v>0</v>
      </c>
      <c r="R13" s="181"/>
      <c r="S13" s="181" t="s">
        <v>134</v>
      </c>
      <c r="T13" s="181" t="s">
        <v>134</v>
      </c>
      <c r="U13" s="181">
        <v>3.5329999999999999</v>
      </c>
      <c r="V13" s="181">
        <f>ROUND(E13*U13,2)</f>
        <v>5.52</v>
      </c>
      <c r="W13" s="181"/>
      <c r="X13" s="181" t="s">
        <v>135</v>
      </c>
      <c r="Y13" s="183"/>
      <c r="Z13" s="183"/>
      <c r="AA13" s="183"/>
      <c r="AB13" s="183"/>
      <c r="AC13" s="183"/>
      <c r="AD13" s="183"/>
      <c r="AE13" s="183"/>
      <c r="AF13" s="183"/>
      <c r="AG13" s="183" t="s">
        <v>136</v>
      </c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</row>
    <row r="14" spans="1:60" outlineLevel="1" x14ac:dyDescent="0.2">
      <c r="A14" s="184"/>
      <c r="B14" s="185"/>
      <c r="C14" s="186" t="s">
        <v>256</v>
      </c>
      <c r="D14" s="187"/>
      <c r="E14" s="188">
        <v>1.5625</v>
      </c>
      <c r="F14" s="181"/>
      <c r="G14" s="181"/>
      <c r="H14" s="181"/>
      <c r="I14" s="181"/>
      <c r="J14" s="181"/>
      <c r="K14" s="181"/>
      <c r="L14" s="181"/>
      <c r="M14" s="181"/>
      <c r="N14" s="182"/>
      <c r="O14" s="182"/>
      <c r="P14" s="182"/>
      <c r="Q14" s="182"/>
      <c r="R14" s="181"/>
      <c r="S14" s="181"/>
      <c r="T14" s="181"/>
      <c r="U14" s="181"/>
      <c r="V14" s="181"/>
      <c r="W14" s="181"/>
      <c r="X14" s="181"/>
      <c r="Y14" s="183"/>
      <c r="Z14" s="183"/>
      <c r="AA14" s="183"/>
      <c r="AB14" s="183"/>
      <c r="AC14" s="183"/>
      <c r="AD14" s="183"/>
      <c r="AE14" s="183"/>
      <c r="AF14" s="183"/>
      <c r="AG14" s="183" t="s">
        <v>137</v>
      </c>
      <c r="AH14" s="183">
        <v>0</v>
      </c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</row>
    <row r="15" spans="1:60" x14ac:dyDescent="0.2">
      <c r="A15" s="164" t="s">
        <v>129</v>
      </c>
      <c r="B15" s="165" t="s">
        <v>63</v>
      </c>
      <c r="C15" s="166" t="s">
        <v>64</v>
      </c>
      <c r="D15" s="167"/>
      <c r="E15" s="168"/>
      <c r="F15" s="169"/>
      <c r="G15" s="170">
        <f>SUMIF(AG16:AG20,"&lt;&gt;NOR",G16:G20)</f>
        <v>0</v>
      </c>
      <c r="H15" s="171"/>
      <c r="I15" s="171">
        <f>SUM(I16:I20)</f>
        <v>0</v>
      </c>
      <c r="J15" s="171"/>
      <c r="K15" s="171">
        <f>SUM(K16:K20)</f>
        <v>0</v>
      </c>
      <c r="L15" s="171"/>
      <c r="M15" s="171">
        <f>SUM(M16:M20)</f>
        <v>0</v>
      </c>
      <c r="N15" s="172"/>
      <c r="O15" s="172">
        <f>SUM(O16:O20)</f>
        <v>0</v>
      </c>
      <c r="P15" s="172"/>
      <c r="Q15" s="172">
        <f>SUM(Q16:Q20)</f>
        <v>0</v>
      </c>
      <c r="R15" s="171"/>
      <c r="S15" s="171"/>
      <c r="T15" s="171"/>
      <c r="U15" s="171"/>
      <c r="V15" s="171">
        <f>SUM(V16:V20)</f>
        <v>19.37</v>
      </c>
      <c r="W15" s="171"/>
      <c r="X15" s="171"/>
      <c r="AG15" t="s">
        <v>130</v>
      </c>
    </row>
    <row r="16" spans="1:60" outlineLevel="1" x14ac:dyDescent="0.2">
      <c r="A16" s="173">
        <v>4</v>
      </c>
      <c r="B16" s="174" t="s">
        <v>191</v>
      </c>
      <c r="C16" s="175" t="s">
        <v>192</v>
      </c>
      <c r="D16" s="176" t="s">
        <v>133</v>
      </c>
      <c r="E16" s="177">
        <v>23.38</v>
      </c>
      <c r="F16" s="178"/>
      <c r="G16" s="179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82">
        <v>2.0000000000000002E-5</v>
      </c>
      <c r="O16" s="182">
        <f>ROUND(E16*N16,2)</f>
        <v>0</v>
      </c>
      <c r="P16" s="182">
        <v>0</v>
      </c>
      <c r="Q16" s="182">
        <f>ROUND(E16*P16,2)</f>
        <v>0</v>
      </c>
      <c r="R16" s="181"/>
      <c r="S16" s="181" t="s">
        <v>134</v>
      </c>
      <c r="T16" s="181" t="s">
        <v>134</v>
      </c>
      <c r="U16" s="181">
        <v>0.32</v>
      </c>
      <c r="V16" s="181">
        <f>ROUND(E16*U16,2)</f>
        <v>7.48</v>
      </c>
      <c r="W16" s="181"/>
      <c r="X16" s="181" t="s">
        <v>135</v>
      </c>
      <c r="Y16" s="183"/>
      <c r="Z16" s="183"/>
      <c r="AA16" s="183"/>
      <c r="AB16" s="183"/>
      <c r="AC16" s="183"/>
      <c r="AD16" s="183"/>
      <c r="AE16" s="183"/>
      <c r="AF16" s="183"/>
      <c r="AG16" s="183" t="s">
        <v>136</v>
      </c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</row>
    <row r="17" spans="1:60" outlineLevel="1" x14ac:dyDescent="0.2">
      <c r="A17" s="184"/>
      <c r="B17" s="185"/>
      <c r="C17" s="186" t="s">
        <v>257</v>
      </c>
      <c r="D17" s="187"/>
      <c r="E17" s="188">
        <v>23.38</v>
      </c>
      <c r="F17" s="181"/>
      <c r="G17" s="181"/>
      <c r="H17" s="181"/>
      <c r="I17" s="181"/>
      <c r="J17" s="181"/>
      <c r="K17" s="181"/>
      <c r="L17" s="181"/>
      <c r="M17" s="181"/>
      <c r="N17" s="182"/>
      <c r="O17" s="182"/>
      <c r="P17" s="182"/>
      <c r="Q17" s="182"/>
      <c r="R17" s="181"/>
      <c r="S17" s="181"/>
      <c r="T17" s="181"/>
      <c r="U17" s="181"/>
      <c r="V17" s="181"/>
      <c r="W17" s="181"/>
      <c r="X17" s="181"/>
      <c r="Y17" s="183"/>
      <c r="Z17" s="183"/>
      <c r="AA17" s="183"/>
      <c r="AB17" s="183"/>
      <c r="AC17" s="183"/>
      <c r="AD17" s="183"/>
      <c r="AE17" s="183"/>
      <c r="AF17" s="183"/>
      <c r="AG17" s="183" t="s">
        <v>137</v>
      </c>
      <c r="AH17" s="183">
        <v>5</v>
      </c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</row>
    <row r="18" spans="1:60" outlineLevel="1" x14ac:dyDescent="0.2">
      <c r="A18" s="173">
        <v>5</v>
      </c>
      <c r="B18" s="174" t="s">
        <v>193</v>
      </c>
      <c r="C18" s="175" t="s">
        <v>194</v>
      </c>
      <c r="D18" s="176" t="s">
        <v>133</v>
      </c>
      <c r="E18" s="177">
        <v>22.6</v>
      </c>
      <c r="F18" s="178"/>
      <c r="G18" s="179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21</v>
      </c>
      <c r="M18" s="181">
        <f>G18*(1+L18/100)</f>
        <v>0</v>
      </c>
      <c r="N18" s="182">
        <v>0</v>
      </c>
      <c r="O18" s="182">
        <f>ROUND(E18*N18,2)</f>
        <v>0</v>
      </c>
      <c r="P18" s="182">
        <v>0</v>
      </c>
      <c r="Q18" s="182">
        <f>ROUND(E18*P18,2)</f>
        <v>0</v>
      </c>
      <c r="R18" s="181"/>
      <c r="S18" s="181" t="s">
        <v>134</v>
      </c>
      <c r="T18" s="181" t="s">
        <v>134</v>
      </c>
      <c r="U18" s="181">
        <v>0.52600000000000002</v>
      </c>
      <c r="V18" s="181">
        <f>ROUND(E18*U18,2)</f>
        <v>11.89</v>
      </c>
      <c r="W18" s="181"/>
      <c r="X18" s="181" t="s">
        <v>135</v>
      </c>
      <c r="Y18" s="183"/>
      <c r="Z18" s="183"/>
      <c r="AA18" s="183"/>
      <c r="AB18" s="183"/>
      <c r="AC18" s="183"/>
      <c r="AD18" s="183"/>
      <c r="AE18" s="183"/>
      <c r="AF18" s="183"/>
      <c r="AG18" s="183" t="s">
        <v>136</v>
      </c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</row>
    <row r="19" spans="1:60" outlineLevel="1" x14ac:dyDescent="0.2">
      <c r="A19" s="184"/>
      <c r="B19" s="185"/>
      <c r="C19" s="186" t="s">
        <v>258</v>
      </c>
      <c r="D19" s="187"/>
      <c r="E19" s="188">
        <v>20</v>
      </c>
      <c r="F19" s="181"/>
      <c r="G19" s="181"/>
      <c r="H19" s="181"/>
      <c r="I19" s="181"/>
      <c r="J19" s="181"/>
      <c r="K19" s="181"/>
      <c r="L19" s="181"/>
      <c r="M19" s="181"/>
      <c r="N19" s="182"/>
      <c r="O19" s="182"/>
      <c r="P19" s="182"/>
      <c r="Q19" s="182"/>
      <c r="R19" s="181"/>
      <c r="S19" s="181"/>
      <c r="T19" s="181"/>
      <c r="U19" s="181"/>
      <c r="V19" s="181"/>
      <c r="W19" s="181"/>
      <c r="X19" s="181"/>
      <c r="Y19" s="183"/>
      <c r="Z19" s="183"/>
      <c r="AA19" s="183"/>
      <c r="AB19" s="183"/>
      <c r="AC19" s="183"/>
      <c r="AD19" s="183"/>
      <c r="AE19" s="183"/>
      <c r="AF19" s="183"/>
      <c r="AG19" s="183" t="s">
        <v>137</v>
      </c>
      <c r="AH19" s="183">
        <v>0</v>
      </c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</row>
    <row r="20" spans="1:60" outlineLevel="1" x14ac:dyDescent="0.2">
      <c r="A20" s="184"/>
      <c r="B20" s="185"/>
      <c r="C20" s="186" t="s">
        <v>259</v>
      </c>
      <c r="D20" s="187"/>
      <c r="E20" s="188">
        <v>2.6</v>
      </c>
      <c r="F20" s="181"/>
      <c r="G20" s="181"/>
      <c r="H20" s="181"/>
      <c r="I20" s="181"/>
      <c r="J20" s="181"/>
      <c r="K20" s="181"/>
      <c r="L20" s="181"/>
      <c r="M20" s="181"/>
      <c r="N20" s="182"/>
      <c r="O20" s="182"/>
      <c r="P20" s="182"/>
      <c r="Q20" s="182"/>
      <c r="R20" s="181"/>
      <c r="S20" s="181"/>
      <c r="T20" s="181"/>
      <c r="U20" s="181"/>
      <c r="V20" s="181"/>
      <c r="W20" s="181"/>
      <c r="X20" s="181"/>
      <c r="Y20" s="183"/>
      <c r="Z20" s="183"/>
      <c r="AA20" s="183"/>
      <c r="AB20" s="183"/>
      <c r="AC20" s="183"/>
      <c r="AD20" s="183"/>
      <c r="AE20" s="183"/>
      <c r="AF20" s="183"/>
      <c r="AG20" s="183" t="s">
        <v>137</v>
      </c>
      <c r="AH20" s="183">
        <v>0</v>
      </c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</row>
    <row r="21" spans="1:60" x14ac:dyDescent="0.2">
      <c r="A21" s="164" t="s">
        <v>129</v>
      </c>
      <c r="B21" s="165" t="s">
        <v>65</v>
      </c>
      <c r="C21" s="166" t="s">
        <v>66</v>
      </c>
      <c r="D21" s="167"/>
      <c r="E21" s="168"/>
      <c r="F21" s="169"/>
      <c r="G21" s="170">
        <f>SUMIF(AG22:AG32,"&lt;&gt;NOR",G22:G32)</f>
        <v>0</v>
      </c>
      <c r="H21" s="171"/>
      <c r="I21" s="171">
        <f>SUM(I22:I32)</f>
        <v>0</v>
      </c>
      <c r="J21" s="171"/>
      <c r="K21" s="171">
        <f>SUM(K22:K32)</f>
        <v>0</v>
      </c>
      <c r="L21" s="171"/>
      <c r="M21" s="171">
        <f>SUM(M22:M32)</f>
        <v>0</v>
      </c>
      <c r="N21" s="172"/>
      <c r="O21" s="172">
        <f>SUM(O22:O32)</f>
        <v>0.6100000000000001</v>
      </c>
      <c r="P21" s="172"/>
      <c r="Q21" s="172">
        <f>SUM(Q22:Q32)</f>
        <v>0</v>
      </c>
      <c r="R21" s="171"/>
      <c r="S21" s="171"/>
      <c r="T21" s="171"/>
      <c r="U21" s="171"/>
      <c r="V21" s="171">
        <f>SUM(V22:V32)</f>
        <v>15.3</v>
      </c>
      <c r="W21" s="171"/>
      <c r="X21" s="171"/>
      <c r="AG21" t="s">
        <v>130</v>
      </c>
    </row>
    <row r="22" spans="1:60" outlineLevel="1" x14ac:dyDescent="0.2">
      <c r="A22" s="173">
        <v>6</v>
      </c>
      <c r="B22" s="174" t="s">
        <v>195</v>
      </c>
      <c r="C22" s="175" t="s">
        <v>196</v>
      </c>
      <c r="D22" s="176" t="s">
        <v>133</v>
      </c>
      <c r="E22" s="177">
        <v>3.75</v>
      </c>
      <c r="F22" s="178"/>
      <c r="G22" s="179">
        <f>ROUND(E22*F22,2)</f>
        <v>0</v>
      </c>
      <c r="H22" s="180"/>
      <c r="I22" s="181">
        <f>ROUND(E22*H22,2)</f>
        <v>0</v>
      </c>
      <c r="J22" s="180"/>
      <c r="K22" s="181">
        <f>ROUND(E22*J22,2)</f>
        <v>0</v>
      </c>
      <c r="L22" s="181">
        <v>21</v>
      </c>
      <c r="M22" s="181">
        <f>G22*(1+L22/100)</f>
        <v>0</v>
      </c>
      <c r="N22" s="182">
        <v>3.7670000000000002E-2</v>
      </c>
      <c r="O22" s="182">
        <f>ROUND(E22*N22,2)</f>
        <v>0.14000000000000001</v>
      </c>
      <c r="P22" s="182">
        <v>0</v>
      </c>
      <c r="Q22" s="182">
        <f>ROUND(E22*P22,2)</f>
        <v>0</v>
      </c>
      <c r="R22" s="181"/>
      <c r="S22" s="181" t="s">
        <v>134</v>
      </c>
      <c r="T22" s="181" t="s">
        <v>134</v>
      </c>
      <c r="U22" s="181">
        <v>0.41</v>
      </c>
      <c r="V22" s="181">
        <f>ROUND(E22*U22,2)</f>
        <v>1.54</v>
      </c>
      <c r="W22" s="181"/>
      <c r="X22" s="181" t="s">
        <v>135</v>
      </c>
      <c r="Y22" s="183"/>
      <c r="Z22" s="183"/>
      <c r="AA22" s="183"/>
      <c r="AB22" s="183"/>
      <c r="AC22" s="183"/>
      <c r="AD22" s="183"/>
      <c r="AE22" s="183"/>
      <c r="AF22" s="183"/>
      <c r="AG22" s="183" t="s">
        <v>136</v>
      </c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</row>
    <row r="23" spans="1:60" outlineLevel="1" x14ac:dyDescent="0.2">
      <c r="A23" s="184"/>
      <c r="B23" s="185"/>
      <c r="C23" s="186" t="s">
        <v>260</v>
      </c>
      <c r="D23" s="187"/>
      <c r="E23" s="188">
        <v>3.75</v>
      </c>
      <c r="F23" s="181"/>
      <c r="G23" s="181"/>
      <c r="H23" s="181"/>
      <c r="I23" s="181"/>
      <c r="J23" s="181"/>
      <c r="K23" s="181"/>
      <c r="L23" s="181"/>
      <c r="M23" s="181"/>
      <c r="N23" s="182"/>
      <c r="O23" s="182"/>
      <c r="P23" s="182"/>
      <c r="Q23" s="182"/>
      <c r="R23" s="181"/>
      <c r="S23" s="181"/>
      <c r="T23" s="181"/>
      <c r="U23" s="181"/>
      <c r="V23" s="181"/>
      <c r="W23" s="181"/>
      <c r="X23" s="181"/>
      <c r="Y23" s="183"/>
      <c r="Z23" s="183"/>
      <c r="AA23" s="183"/>
      <c r="AB23" s="183"/>
      <c r="AC23" s="183"/>
      <c r="AD23" s="183"/>
      <c r="AE23" s="183"/>
      <c r="AF23" s="183"/>
      <c r="AG23" s="183" t="s">
        <v>137</v>
      </c>
      <c r="AH23" s="183">
        <v>0</v>
      </c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</row>
    <row r="24" spans="1:60" outlineLevel="1" x14ac:dyDescent="0.2">
      <c r="A24" s="173">
        <v>7</v>
      </c>
      <c r="B24" s="174" t="s">
        <v>197</v>
      </c>
      <c r="C24" s="175" t="s">
        <v>198</v>
      </c>
      <c r="D24" s="176" t="s">
        <v>133</v>
      </c>
      <c r="E24" s="177">
        <v>16.25</v>
      </c>
      <c r="F24" s="178"/>
      <c r="G24" s="179">
        <f>ROUND(E24*F24,2)</f>
        <v>0</v>
      </c>
      <c r="H24" s="180"/>
      <c r="I24" s="181">
        <f>ROUND(E24*H24,2)</f>
        <v>0</v>
      </c>
      <c r="J24" s="180"/>
      <c r="K24" s="181">
        <f>ROUND(E24*J24,2)</f>
        <v>0</v>
      </c>
      <c r="L24" s="181">
        <v>21</v>
      </c>
      <c r="M24" s="181">
        <f>G24*(1+L24/100)</f>
        <v>0</v>
      </c>
      <c r="N24" s="182">
        <v>1.0500000000000001E-2</v>
      </c>
      <c r="O24" s="182">
        <f>ROUND(E24*N24,2)</f>
        <v>0.17</v>
      </c>
      <c r="P24" s="182">
        <v>0</v>
      </c>
      <c r="Q24" s="182">
        <f>ROUND(E24*P24,2)</f>
        <v>0</v>
      </c>
      <c r="R24" s="181"/>
      <c r="S24" s="181" t="s">
        <v>134</v>
      </c>
      <c r="T24" s="181" t="s">
        <v>134</v>
      </c>
      <c r="U24" s="181">
        <v>0.32</v>
      </c>
      <c r="V24" s="181">
        <f>ROUND(E24*U24,2)</f>
        <v>5.2</v>
      </c>
      <c r="W24" s="181"/>
      <c r="X24" s="181" t="s">
        <v>135</v>
      </c>
      <c r="Y24" s="183"/>
      <c r="Z24" s="183"/>
      <c r="AA24" s="183"/>
      <c r="AB24" s="183"/>
      <c r="AC24" s="183"/>
      <c r="AD24" s="183"/>
      <c r="AE24" s="183"/>
      <c r="AF24" s="183"/>
      <c r="AG24" s="183" t="s">
        <v>136</v>
      </c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</row>
    <row r="25" spans="1:60" outlineLevel="1" x14ac:dyDescent="0.2">
      <c r="A25" s="184"/>
      <c r="B25" s="185"/>
      <c r="C25" s="186" t="s">
        <v>261</v>
      </c>
      <c r="D25" s="187"/>
      <c r="E25" s="188">
        <v>16.25</v>
      </c>
      <c r="F25" s="181"/>
      <c r="G25" s="181"/>
      <c r="H25" s="181"/>
      <c r="I25" s="181"/>
      <c r="J25" s="181"/>
      <c r="K25" s="181"/>
      <c r="L25" s="181"/>
      <c r="M25" s="181"/>
      <c r="N25" s="182"/>
      <c r="O25" s="182"/>
      <c r="P25" s="182"/>
      <c r="Q25" s="182"/>
      <c r="R25" s="181"/>
      <c r="S25" s="181"/>
      <c r="T25" s="181"/>
      <c r="U25" s="181"/>
      <c r="V25" s="181"/>
      <c r="W25" s="181"/>
      <c r="X25" s="181"/>
      <c r="Y25" s="183"/>
      <c r="Z25" s="183"/>
      <c r="AA25" s="183"/>
      <c r="AB25" s="183"/>
      <c r="AC25" s="183"/>
      <c r="AD25" s="183"/>
      <c r="AE25" s="183"/>
      <c r="AF25" s="183"/>
      <c r="AG25" s="183" t="s">
        <v>137</v>
      </c>
      <c r="AH25" s="183">
        <v>0</v>
      </c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</row>
    <row r="26" spans="1:60" outlineLevel="1" x14ac:dyDescent="0.2">
      <c r="A26" s="173">
        <v>8</v>
      </c>
      <c r="B26" s="174" t="s">
        <v>199</v>
      </c>
      <c r="C26" s="175" t="s">
        <v>200</v>
      </c>
      <c r="D26" s="176" t="s">
        <v>133</v>
      </c>
      <c r="E26" s="177">
        <v>18.25</v>
      </c>
      <c r="F26" s="178"/>
      <c r="G26" s="179">
        <f>ROUND(E26*F26,2)</f>
        <v>0</v>
      </c>
      <c r="H26" s="180"/>
      <c r="I26" s="181">
        <f>ROUND(E26*H26,2)</f>
        <v>0</v>
      </c>
      <c r="J26" s="180"/>
      <c r="K26" s="181">
        <f>ROUND(E26*J26,2)</f>
        <v>0</v>
      </c>
      <c r="L26" s="181">
        <v>21</v>
      </c>
      <c r="M26" s="181">
        <f>G26*(1+L26/100)</f>
        <v>0</v>
      </c>
      <c r="N26" s="182">
        <v>9.4500000000000001E-3</v>
      </c>
      <c r="O26" s="182">
        <f>ROUND(E26*N26,2)</f>
        <v>0.17</v>
      </c>
      <c r="P26" s="182">
        <v>0</v>
      </c>
      <c r="Q26" s="182">
        <f>ROUND(E26*P26,2)</f>
        <v>0</v>
      </c>
      <c r="R26" s="181"/>
      <c r="S26" s="181" t="s">
        <v>134</v>
      </c>
      <c r="T26" s="181" t="s">
        <v>146</v>
      </c>
      <c r="U26" s="181">
        <v>0.25</v>
      </c>
      <c r="V26" s="181">
        <f>ROUND(E26*U26,2)</f>
        <v>4.5599999999999996</v>
      </c>
      <c r="W26" s="181"/>
      <c r="X26" s="181" t="s">
        <v>135</v>
      </c>
      <c r="Y26" s="183"/>
      <c r="Z26" s="183"/>
      <c r="AA26" s="183"/>
      <c r="AB26" s="183"/>
      <c r="AC26" s="183"/>
      <c r="AD26" s="183"/>
      <c r="AE26" s="183"/>
      <c r="AF26" s="183"/>
      <c r="AG26" s="183" t="s">
        <v>136</v>
      </c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</row>
    <row r="27" spans="1:60" outlineLevel="1" x14ac:dyDescent="0.2">
      <c r="A27" s="184"/>
      <c r="B27" s="185"/>
      <c r="C27" s="186" t="s">
        <v>262</v>
      </c>
      <c r="D27" s="187"/>
      <c r="E27" s="188">
        <v>18.25</v>
      </c>
      <c r="F27" s="181"/>
      <c r="G27" s="181"/>
      <c r="H27" s="181"/>
      <c r="I27" s="181"/>
      <c r="J27" s="181"/>
      <c r="K27" s="181"/>
      <c r="L27" s="181"/>
      <c r="M27" s="181"/>
      <c r="N27" s="182"/>
      <c r="O27" s="182"/>
      <c r="P27" s="182"/>
      <c r="Q27" s="182"/>
      <c r="R27" s="181"/>
      <c r="S27" s="181"/>
      <c r="T27" s="181"/>
      <c r="U27" s="181"/>
      <c r="V27" s="181"/>
      <c r="W27" s="181"/>
      <c r="X27" s="181"/>
      <c r="Y27" s="183"/>
      <c r="Z27" s="183"/>
      <c r="AA27" s="183"/>
      <c r="AB27" s="183"/>
      <c r="AC27" s="183"/>
      <c r="AD27" s="183"/>
      <c r="AE27" s="183"/>
      <c r="AF27" s="183"/>
      <c r="AG27" s="183" t="s">
        <v>137</v>
      </c>
      <c r="AH27" s="183">
        <v>0</v>
      </c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</row>
    <row r="28" spans="1:60" outlineLevel="1" x14ac:dyDescent="0.2">
      <c r="A28" s="173">
        <v>9</v>
      </c>
      <c r="B28" s="174" t="s">
        <v>201</v>
      </c>
      <c r="C28" s="175" t="s">
        <v>202</v>
      </c>
      <c r="D28" s="176" t="s">
        <v>144</v>
      </c>
      <c r="E28" s="177">
        <v>12.5</v>
      </c>
      <c r="F28" s="178"/>
      <c r="G28" s="179">
        <f>ROUND(E28*F28,2)</f>
        <v>0</v>
      </c>
      <c r="H28" s="180"/>
      <c r="I28" s="181">
        <f>ROUND(E28*H28,2)</f>
        <v>0</v>
      </c>
      <c r="J28" s="180"/>
      <c r="K28" s="181">
        <f>ROUND(E28*J28,2)</f>
        <v>0</v>
      </c>
      <c r="L28" s="181">
        <v>21</v>
      </c>
      <c r="M28" s="181">
        <f>G28*(1+L28/100)</f>
        <v>0</v>
      </c>
      <c r="N28" s="182">
        <v>3.6000000000000002E-4</v>
      </c>
      <c r="O28" s="182">
        <f>ROUND(E28*N28,2)</f>
        <v>0</v>
      </c>
      <c r="P28" s="182">
        <v>0</v>
      </c>
      <c r="Q28" s="182">
        <f>ROUND(E28*P28,2)</f>
        <v>0</v>
      </c>
      <c r="R28" s="181"/>
      <c r="S28" s="181" t="s">
        <v>134</v>
      </c>
      <c r="T28" s="181" t="s">
        <v>134</v>
      </c>
      <c r="U28" s="181">
        <v>0.2014</v>
      </c>
      <c r="V28" s="181">
        <f>ROUND(E28*U28,2)</f>
        <v>2.52</v>
      </c>
      <c r="W28" s="181"/>
      <c r="X28" s="181" t="s">
        <v>135</v>
      </c>
      <c r="Y28" s="183"/>
      <c r="Z28" s="183"/>
      <c r="AA28" s="183"/>
      <c r="AB28" s="183"/>
      <c r="AC28" s="183"/>
      <c r="AD28" s="183"/>
      <c r="AE28" s="183"/>
      <c r="AF28" s="183"/>
      <c r="AG28" s="183" t="s">
        <v>136</v>
      </c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</row>
    <row r="29" spans="1:60" outlineLevel="1" x14ac:dyDescent="0.2">
      <c r="A29" s="184"/>
      <c r="B29" s="185"/>
      <c r="C29" s="186" t="s">
        <v>263</v>
      </c>
      <c r="D29" s="187"/>
      <c r="E29" s="188">
        <v>12.5</v>
      </c>
      <c r="F29" s="181"/>
      <c r="G29" s="181"/>
      <c r="H29" s="181"/>
      <c r="I29" s="181"/>
      <c r="J29" s="181"/>
      <c r="K29" s="181"/>
      <c r="L29" s="181"/>
      <c r="M29" s="181"/>
      <c r="N29" s="182"/>
      <c r="O29" s="182"/>
      <c r="P29" s="182"/>
      <c r="Q29" s="182"/>
      <c r="R29" s="181"/>
      <c r="S29" s="181"/>
      <c r="T29" s="181"/>
      <c r="U29" s="181"/>
      <c r="V29" s="181"/>
      <c r="W29" s="181"/>
      <c r="X29" s="181"/>
      <c r="Y29" s="183"/>
      <c r="Z29" s="183"/>
      <c r="AA29" s="183"/>
      <c r="AB29" s="183"/>
      <c r="AC29" s="183"/>
      <c r="AD29" s="183"/>
      <c r="AE29" s="183"/>
      <c r="AF29" s="183"/>
      <c r="AG29" s="183" t="s">
        <v>137</v>
      </c>
      <c r="AH29" s="183">
        <v>0</v>
      </c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</row>
    <row r="30" spans="1:60" outlineLevel="1" x14ac:dyDescent="0.2">
      <c r="A30" s="173">
        <v>10</v>
      </c>
      <c r="B30" s="174" t="s">
        <v>203</v>
      </c>
      <c r="C30" s="175" t="s">
        <v>204</v>
      </c>
      <c r="D30" s="176" t="s">
        <v>133</v>
      </c>
      <c r="E30" s="177">
        <v>18.25</v>
      </c>
      <c r="F30" s="178"/>
      <c r="G30" s="179">
        <f>ROUND(E30*F30,2)</f>
        <v>0</v>
      </c>
      <c r="H30" s="180"/>
      <c r="I30" s="181">
        <f>ROUND(E30*H30,2)</f>
        <v>0</v>
      </c>
      <c r="J30" s="180"/>
      <c r="K30" s="181">
        <f>ROUND(E30*J30,2)</f>
        <v>0</v>
      </c>
      <c r="L30" s="181">
        <v>21</v>
      </c>
      <c r="M30" s="181">
        <f>G30*(1+L30/100)</f>
        <v>0</v>
      </c>
      <c r="N30" s="182">
        <v>7.3499999999999998E-3</v>
      </c>
      <c r="O30" s="182">
        <f>ROUND(E30*N30,2)</f>
        <v>0.13</v>
      </c>
      <c r="P30" s="182">
        <v>0</v>
      </c>
      <c r="Q30" s="182">
        <f>ROUND(E30*P30,2)</f>
        <v>0</v>
      </c>
      <c r="R30" s="181"/>
      <c r="S30" s="181" t="s">
        <v>134</v>
      </c>
      <c r="T30" s="181" t="s">
        <v>134</v>
      </c>
      <c r="U30" s="181">
        <v>8.1000000000000003E-2</v>
      </c>
      <c r="V30" s="181">
        <f>ROUND(E30*U30,2)</f>
        <v>1.48</v>
      </c>
      <c r="W30" s="181"/>
      <c r="X30" s="181" t="s">
        <v>135</v>
      </c>
      <c r="Y30" s="183"/>
      <c r="Z30" s="183"/>
      <c r="AA30" s="183"/>
      <c r="AB30" s="183"/>
      <c r="AC30" s="183"/>
      <c r="AD30" s="183"/>
      <c r="AE30" s="183"/>
      <c r="AF30" s="183"/>
      <c r="AG30" s="183" t="s">
        <v>136</v>
      </c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</row>
    <row r="31" spans="1:60" outlineLevel="1" x14ac:dyDescent="0.2">
      <c r="A31" s="184"/>
      <c r="B31" s="185"/>
      <c r="C31" s="186" t="s">
        <v>205</v>
      </c>
      <c r="D31" s="187"/>
      <c r="E31" s="188"/>
      <c r="F31" s="181"/>
      <c r="G31" s="181"/>
      <c r="H31" s="181"/>
      <c r="I31" s="181"/>
      <c r="J31" s="181"/>
      <c r="K31" s="181"/>
      <c r="L31" s="181"/>
      <c r="M31" s="181"/>
      <c r="N31" s="182"/>
      <c r="O31" s="182"/>
      <c r="P31" s="182"/>
      <c r="Q31" s="182"/>
      <c r="R31" s="181"/>
      <c r="S31" s="181"/>
      <c r="T31" s="181"/>
      <c r="U31" s="181"/>
      <c r="V31" s="181"/>
      <c r="W31" s="181"/>
      <c r="X31" s="181"/>
      <c r="Y31" s="183"/>
      <c r="Z31" s="183"/>
      <c r="AA31" s="183"/>
      <c r="AB31" s="183"/>
      <c r="AC31" s="183"/>
      <c r="AD31" s="183"/>
      <c r="AE31" s="183"/>
      <c r="AF31" s="183"/>
      <c r="AG31" s="183" t="s">
        <v>137</v>
      </c>
      <c r="AH31" s="183">
        <v>0</v>
      </c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</row>
    <row r="32" spans="1:60" outlineLevel="1" x14ac:dyDescent="0.2">
      <c r="A32" s="184"/>
      <c r="B32" s="185"/>
      <c r="C32" s="186" t="s">
        <v>264</v>
      </c>
      <c r="D32" s="187"/>
      <c r="E32" s="188">
        <v>18.25</v>
      </c>
      <c r="F32" s="181"/>
      <c r="G32" s="181"/>
      <c r="H32" s="181"/>
      <c r="I32" s="181"/>
      <c r="J32" s="181"/>
      <c r="K32" s="181"/>
      <c r="L32" s="181"/>
      <c r="M32" s="181"/>
      <c r="N32" s="182"/>
      <c r="O32" s="182"/>
      <c r="P32" s="182"/>
      <c r="Q32" s="182"/>
      <c r="R32" s="181"/>
      <c r="S32" s="181"/>
      <c r="T32" s="181"/>
      <c r="U32" s="181"/>
      <c r="V32" s="181"/>
      <c r="W32" s="181"/>
      <c r="X32" s="181"/>
      <c r="Y32" s="183"/>
      <c r="Z32" s="183"/>
      <c r="AA32" s="183"/>
      <c r="AB32" s="183"/>
      <c r="AC32" s="183"/>
      <c r="AD32" s="183"/>
      <c r="AE32" s="183"/>
      <c r="AF32" s="183"/>
      <c r="AG32" s="183" t="s">
        <v>137</v>
      </c>
      <c r="AH32" s="183">
        <v>5</v>
      </c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</row>
    <row r="33" spans="1:60" x14ac:dyDescent="0.2">
      <c r="A33" s="164" t="s">
        <v>129</v>
      </c>
      <c r="B33" s="165" t="s">
        <v>67</v>
      </c>
      <c r="C33" s="166" t="s">
        <v>68</v>
      </c>
      <c r="D33" s="167"/>
      <c r="E33" s="168"/>
      <c r="F33" s="169"/>
      <c r="G33" s="170">
        <f>SUMIF(AG34:AG35,"&lt;&gt;NOR",G34:G35)</f>
        <v>0</v>
      </c>
      <c r="H33" s="171"/>
      <c r="I33" s="171">
        <f>SUM(I34:I35)</f>
        <v>0</v>
      </c>
      <c r="J33" s="171"/>
      <c r="K33" s="171">
        <f>SUM(K34:K35)</f>
        <v>0</v>
      </c>
      <c r="L33" s="171"/>
      <c r="M33" s="171">
        <f>SUM(M34:M35)</f>
        <v>0</v>
      </c>
      <c r="N33" s="172"/>
      <c r="O33" s="172">
        <f>SUM(O34:O35)</f>
        <v>2.2999999999999998</v>
      </c>
      <c r="P33" s="172"/>
      <c r="Q33" s="172">
        <f>SUM(Q34:Q35)</f>
        <v>0</v>
      </c>
      <c r="R33" s="171"/>
      <c r="S33" s="171"/>
      <c r="T33" s="171"/>
      <c r="U33" s="171"/>
      <c r="V33" s="171">
        <f>SUM(V34:V35)</f>
        <v>1.1299999999999999</v>
      </c>
      <c r="W33" s="171"/>
      <c r="X33" s="171"/>
      <c r="AG33" t="s">
        <v>130</v>
      </c>
    </row>
    <row r="34" spans="1:60" outlineLevel="1" x14ac:dyDescent="0.2">
      <c r="A34" s="173">
        <v>11</v>
      </c>
      <c r="B34" s="174" t="s">
        <v>206</v>
      </c>
      <c r="C34" s="175" t="s">
        <v>207</v>
      </c>
      <c r="D34" s="176" t="s">
        <v>133</v>
      </c>
      <c r="E34" s="177">
        <v>12.5</v>
      </c>
      <c r="F34" s="178"/>
      <c r="G34" s="179">
        <f>ROUND(E34*F34,2)</f>
        <v>0</v>
      </c>
      <c r="H34" s="180"/>
      <c r="I34" s="181">
        <f>ROUND(E34*H34,2)</f>
        <v>0</v>
      </c>
      <c r="J34" s="180"/>
      <c r="K34" s="181">
        <f>ROUND(E34*J34,2)</f>
        <v>0</v>
      </c>
      <c r="L34" s="181">
        <v>21</v>
      </c>
      <c r="M34" s="181">
        <f>G34*(1+L34/100)</f>
        <v>0</v>
      </c>
      <c r="N34" s="182">
        <v>0.18360000000000001</v>
      </c>
      <c r="O34" s="182">
        <f>ROUND(E34*N34,2)</f>
        <v>2.2999999999999998</v>
      </c>
      <c r="P34" s="182">
        <v>0</v>
      </c>
      <c r="Q34" s="182">
        <f>ROUND(E34*P34,2)</f>
        <v>0</v>
      </c>
      <c r="R34" s="181"/>
      <c r="S34" s="181" t="s">
        <v>134</v>
      </c>
      <c r="T34" s="181" t="s">
        <v>134</v>
      </c>
      <c r="U34" s="181">
        <v>0.09</v>
      </c>
      <c r="V34" s="181">
        <f>ROUND(E34*U34,2)</f>
        <v>1.1299999999999999</v>
      </c>
      <c r="W34" s="181"/>
      <c r="X34" s="181" t="s">
        <v>135</v>
      </c>
      <c r="Y34" s="183"/>
      <c r="Z34" s="183"/>
      <c r="AA34" s="183"/>
      <c r="AB34" s="183"/>
      <c r="AC34" s="183"/>
      <c r="AD34" s="183"/>
      <c r="AE34" s="183"/>
      <c r="AF34" s="183"/>
      <c r="AG34" s="183" t="s">
        <v>136</v>
      </c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</row>
    <row r="35" spans="1:60" outlineLevel="1" x14ac:dyDescent="0.2">
      <c r="A35" s="184"/>
      <c r="B35" s="185"/>
      <c r="C35" s="186" t="s">
        <v>254</v>
      </c>
      <c r="D35" s="187"/>
      <c r="E35" s="188">
        <v>12.5</v>
      </c>
      <c r="F35" s="181"/>
      <c r="G35" s="181"/>
      <c r="H35" s="181"/>
      <c r="I35" s="181"/>
      <c r="J35" s="181"/>
      <c r="K35" s="181"/>
      <c r="L35" s="181"/>
      <c r="M35" s="181"/>
      <c r="N35" s="182"/>
      <c r="O35" s="182"/>
      <c r="P35" s="182"/>
      <c r="Q35" s="182"/>
      <c r="R35" s="181"/>
      <c r="S35" s="181"/>
      <c r="T35" s="181"/>
      <c r="U35" s="181"/>
      <c r="V35" s="181"/>
      <c r="W35" s="181"/>
      <c r="X35" s="181"/>
      <c r="Y35" s="183"/>
      <c r="Z35" s="183"/>
      <c r="AA35" s="183"/>
      <c r="AB35" s="183"/>
      <c r="AC35" s="183"/>
      <c r="AD35" s="183"/>
      <c r="AE35" s="183"/>
      <c r="AF35" s="183"/>
      <c r="AG35" s="183" t="s">
        <v>137</v>
      </c>
      <c r="AH35" s="183">
        <v>0</v>
      </c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</row>
    <row r="36" spans="1:60" x14ac:dyDescent="0.2">
      <c r="A36" s="164" t="s">
        <v>129</v>
      </c>
      <c r="B36" s="165" t="s">
        <v>69</v>
      </c>
      <c r="C36" s="166" t="s">
        <v>70</v>
      </c>
      <c r="D36" s="167"/>
      <c r="E36" s="168"/>
      <c r="F36" s="169"/>
      <c r="G36" s="170">
        <f>SUMIF(AG37:AG40,"&lt;&gt;NOR",G37:G40)</f>
        <v>0</v>
      </c>
      <c r="H36" s="171"/>
      <c r="I36" s="171">
        <f>SUM(I37:I40)</f>
        <v>0</v>
      </c>
      <c r="J36" s="171"/>
      <c r="K36" s="171">
        <f>SUM(K37:K40)</f>
        <v>0</v>
      </c>
      <c r="L36" s="171"/>
      <c r="M36" s="171">
        <f>SUM(M37:M40)</f>
        <v>0</v>
      </c>
      <c r="N36" s="172"/>
      <c r="O36" s="172">
        <f>SUM(O37:O40)</f>
        <v>6.43</v>
      </c>
      <c r="P36" s="172"/>
      <c r="Q36" s="172">
        <f>SUM(Q37:Q40)</f>
        <v>0</v>
      </c>
      <c r="R36" s="171"/>
      <c r="S36" s="171"/>
      <c r="T36" s="171"/>
      <c r="U36" s="171"/>
      <c r="V36" s="171">
        <f>SUM(V37:V40)</f>
        <v>9.81</v>
      </c>
      <c r="W36" s="171"/>
      <c r="X36" s="171"/>
      <c r="AG36" t="s">
        <v>130</v>
      </c>
    </row>
    <row r="37" spans="1:60" ht="22.5" outlineLevel="1" x14ac:dyDescent="0.2">
      <c r="A37" s="173">
        <v>12</v>
      </c>
      <c r="B37" s="174" t="s">
        <v>208</v>
      </c>
      <c r="C37" s="175" t="s">
        <v>209</v>
      </c>
      <c r="D37" s="176" t="s">
        <v>140</v>
      </c>
      <c r="E37" s="177">
        <v>2.5</v>
      </c>
      <c r="F37" s="178"/>
      <c r="G37" s="179">
        <f>ROUND(E37*F37,2)</f>
        <v>0</v>
      </c>
      <c r="H37" s="180"/>
      <c r="I37" s="181">
        <f>ROUND(E37*H37,2)</f>
        <v>0</v>
      </c>
      <c r="J37" s="180"/>
      <c r="K37" s="181">
        <f>ROUND(E37*J37,2)</f>
        <v>0</v>
      </c>
      <c r="L37" s="181">
        <v>21</v>
      </c>
      <c r="M37" s="181">
        <f>G37*(1+L37/100)</f>
        <v>0</v>
      </c>
      <c r="N37" s="182">
        <v>2.2040000000000002</v>
      </c>
      <c r="O37" s="182">
        <f>ROUND(E37*N37,2)</f>
        <v>5.51</v>
      </c>
      <c r="P37" s="182">
        <v>0</v>
      </c>
      <c r="Q37" s="182">
        <f>ROUND(E37*P37,2)</f>
        <v>0</v>
      </c>
      <c r="R37" s="181"/>
      <c r="S37" s="181" t="s">
        <v>134</v>
      </c>
      <c r="T37" s="181" t="s">
        <v>134</v>
      </c>
      <c r="U37" s="181">
        <v>0.185</v>
      </c>
      <c r="V37" s="181">
        <f>ROUND(E37*U37,2)</f>
        <v>0.46</v>
      </c>
      <c r="W37" s="181"/>
      <c r="X37" s="181" t="s">
        <v>135</v>
      </c>
      <c r="Y37" s="183"/>
      <c r="Z37" s="183"/>
      <c r="AA37" s="183"/>
      <c r="AB37" s="183"/>
      <c r="AC37" s="183"/>
      <c r="AD37" s="183"/>
      <c r="AE37" s="183"/>
      <c r="AF37" s="183"/>
      <c r="AG37" s="183" t="s">
        <v>136</v>
      </c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</row>
    <row r="38" spans="1:60" outlineLevel="1" x14ac:dyDescent="0.2">
      <c r="A38" s="184"/>
      <c r="B38" s="185"/>
      <c r="C38" s="186" t="s">
        <v>265</v>
      </c>
      <c r="D38" s="187"/>
      <c r="E38" s="188">
        <v>2.5</v>
      </c>
      <c r="F38" s="181"/>
      <c r="G38" s="181"/>
      <c r="H38" s="181"/>
      <c r="I38" s="181"/>
      <c r="J38" s="181"/>
      <c r="K38" s="181"/>
      <c r="L38" s="181"/>
      <c r="M38" s="181"/>
      <c r="N38" s="182"/>
      <c r="O38" s="182"/>
      <c r="P38" s="182"/>
      <c r="Q38" s="182"/>
      <c r="R38" s="181"/>
      <c r="S38" s="181"/>
      <c r="T38" s="181"/>
      <c r="U38" s="181"/>
      <c r="V38" s="181"/>
      <c r="W38" s="181"/>
      <c r="X38" s="181"/>
      <c r="Y38" s="183"/>
      <c r="Z38" s="183"/>
      <c r="AA38" s="183"/>
      <c r="AB38" s="183"/>
      <c r="AC38" s="183"/>
      <c r="AD38" s="183"/>
      <c r="AE38" s="183"/>
      <c r="AF38" s="183"/>
      <c r="AG38" s="183" t="s">
        <v>137</v>
      </c>
      <c r="AH38" s="183">
        <v>0</v>
      </c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</row>
    <row r="39" spans="1:60" outlineLevel="1" x14ac:dyDescent="0.2">
      <c r="A39" s="173">
        <v>13</v>
      </c>
      <c r="B39" s="174" t="s">
        <v>142</v>
      </c>
      <c r="C39" s="175" t="s">
        <v>143</v>
      </c>
      <c r="D39" s="176" t="s">
        <v>133</v>
      </c>
      <c r="E39" s="177">
        <v>12.5</v>
      </c>
      <c r="F39" s="178"/>
      <c r="G39" s="179">
        <f>ROUND(E39*F39,2)</f>
        <v>0</v>
      </c>
      <c r="H39" s="180"/>
      <c r="I39" s="181">
        <f>ROUND(E39*H39,2)</f>
        <v>0</v>
      </c>
      <c r="J39" s="180"/>
      <c r="K39" s="181">
        <f>ROUND(E39*J39,2)</f>
        <v>0</v>
      </c>
      <c r="L39" s="181">
        <v>21</v>
      </c>
      <c r="M39" s="181">
        <f>G39*(1+L39/100)</f>
        <v>0</v>
      </c>
      <c r="N39" s="182">
        <v>7.3899999999999993E-2</v>
      </c>
      <c r="O39" s="182">
        <f>ROUND(E39*N39,2)</f>
        <v>0.92</v>
      </c>
      <c r="P39" s="182">
        <v>0</v>
      </c>
      <c r="Q39" s="182">
        <f>ROUND(E39*P39,2)</f>
        <v>0</v>
      </c>
      <c r="R39" s="181"/>
      <c r="S39" s="181" t="s">
        <v>134</v>
      </c>
      <c r="T39" s="181" t="s">
        <v>134</v>
      </c>
      <c r="U39" s="181">
        <v>0.748</v>
      </c>
      <c r="V39" s="181">
        <f>ROUND(E39*U39,2)</f>
        <v>9.35</v>
      </c>
      <c r="W39" s="181"/>
      <c r="X39" s="181" t="s">
        <v>135</v>
      </c>
      <c r="Y39" s="183"/>
      <c r="Z39" s="183"/>
      <c r="AA39" s="183"/>
      <c r="AB39" s="183"/>
      <c r="AC39" s="183"/>
      <c r="AD39" s="183"/>
      <c r="AE39" s="183"/>
      <c r="AF39" s="183"/>
      <c r="AG39" s="183" t="s">
        <v>136</v>
      </c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3"/>
      <c r="BH39" s="183"/>
    </row>
    <row r="40" spans="1:60" outlineLevel="1" x14ac:dyDescent="0.2">
      <c r="A40" s="184"/>
      <c r="B40" s="185"/>
      <c r="C40" s="186" t="s">
        <v>266</v>
      </c>
      <c r="D40" s="187"/>
      <c r="E40" s="188">
        <v>12.5</v>
      </c>
      <c r="F40" s="181"/>
      <c r="G40" s="181"/>
      <c r="H40" s="181"/>
      <c r="I40" s="181"/>
      <c r="J40" s="181"/>
      <c r="K40" s="181"/>
      <c r="L40" s="181"/>
      <c r="M40" s="181"/>
      <c r="N40" s="182"/>
      <c r="O40" s="182"/>
      <c r="P40" s="182"/>
      <c r="Q40" s="182"/>
      <c r="R40" s="181"/>
      <c r="S40" s="181"/>
      <c r="T40" s="181"/>
      <c r="U40" s="181"/>
      <c r="V40" s="181"/>
      <c r="W40" s="181"/>
      <c r="X40" s="181"/>
      <c r="Y40" s="183"/>
      <c r="Z40" s="183"/>
      <c r="AA40" s="183"/>
      <c r="AB40" s="183"/>
      <c r="AC40" s="183"/>
      <c r="AD40" s="183"/>
      <c r="AE40" s="183"/>
      <c r="AF40" s="183"/>
      <c r="AG40" s="183" t="s">
        <v>137</v>
      </c>
      <c r="AH40" s="183">
        <v>5</v>
      </c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  <c r="BG40" s="183"/>
      <c r="BH40" s="183"/>
    </row>
    <row r="41" spans="1:60" x14ac:dyDescent="0.2">
      <c r="A41" s="164" t="s">
        <v>129</v>
      </c>
      <c r="B41" s="165" t="s">
        <v>71</v>
      </c>
      <c r="C41" s="166" t="s">
        <v>72</v>
      </c>
      <c r="D41" s="167"/>
      <c r="E41" s="168"/>
      <c r="F41" s="169"/>
      <c r="G41" s="170">
        <f>SUMIF(AG42:AG47,"&lt;&gt;NOR",G42:G47)</f>
        <v>0</v>
      </c>
      <c r="H41" s="171"/>
      <c r="I41" s="171">
        <f>SUM(I42:I47)</f>
        <v>0</v>
      </c>
      <c r="J41" s="171"/>
      <c r="K41" s="171">
        <f>SUM(K42:K47)</f>
        <v>0</v>
      </c>
      <c r="L41" s="171"/>
      <c r="M41" s="171">
        <f>SUM(M42:M47)</f>
        <v>0</v>
      </c>
      <c r="N41" s="172"/>
      <c r="O41" s="172">
        <f>SUM(O42:O47)</f>
        <v>0.86</v>
      </c>
      <c r="P41" s="172"/>
      <c r="Q41" s="172">
        <f>SUM(Q42:Q47)</f>
        <v>0</v>
      </c>
      <c r="R41" s="171"/>
      <c r="S41" s="171"/>
      <c r="T41" s="171"/>
      <c r="U41" s="171"/>
      <c r="V41" s="171">
        <f>SUM(V42:V47)</f>
        <v>16.2</v>
      </c>
      <c r="W41" s="171"/>
      <c r="X41" s="171"/>
      <c r="AG41" t="s">
        <v>130</v>
      </c>
    </row>
    <row r="42" spans="1:60" ht="22.5" outlineLevel="1" x14ac:dyDescent="0.2">
      <c r="A42" s="173">
        <v>14</v>
      </c>
      <c r="B42" s="174" t="s">
        <v>210</v>
      </c>
      <c r="C42" s="175" t="s">
        <v>211</v>
      </c>
      <c r="D42" s="176" t="s">
        <v>133</v>
      </c>
      <c r="E42" s="177">
        <v>4.3499999999999996</v>
      </c>
      <c r="F42" s="178"/>
      <c r="G42" s="179">
        <f>ROUND(E42*F42,2)</f>
        <v>0</v>
      </c>
      <c r="H42" s="180"/>
      <c r="I42" s="181">
        <f>ROUND(E42*H42,2)</f>
        <v>0</v>
      </c>
      <c r="J42" s="180"/>
      <c r="K42" s="181">
        <f>ROUND(E42*J42,2)</f>
        <v>0</v>
      </c>
      <c r="L42" s="181">
        <v>21</v>
      </c>
      <c r="M42" s="181">
        <f>G42*(1+L42/100)</f>
        <v>0</v>
      </c>
      <c r="N42" s="182">
        <v>3.9E-2</v>
      </c>
      <c r="O42" s="182">
        <f>ROUND(E42*N42,2)</f>
        <v>0.17</v>
      </c>
      <c r="P42" s="182">
        <v>0</v>
      </c>
      <c r="Q42" s="182">
        <f>ROUND(E42*P42,2)</f>
        <v>0</v>
      </c>
      <c r="R42" s="181"/>
      <c r="S42" s="181" t="s">
        <v>134</v>
      </c>
      <c r="T42" s="181" t="s">
        <v>134</v>
      </c>
      <c r="U42" s="181">
        <v>0.60399999999999998</v>
      </c>
      <c r="V42" s="181">
        <f>ROUND(E42*U42,2)</f>
        <v>2.63</v>
      </c>
      <c r="W42" s="181"/>
      <c r="X42" s="181" t="s">
        <v>135</v>
      </c>
      <c r="Y42" s="183"/>
      <c r="Z42" s="183"/>
      <c r="AA42" s="183"/>
      <c r="AB42" s="183"/>
      <c r="AC42" s="183"/>
      <c r="AD42" s="183"/>
      <c r="AE42" s="183"/>
      <c r="AF42" s="183"/>
      <c r="AG42" s="183" t="s">
        <v>136</v>
      </c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</row>
    <row r="43" spans="1:60" outlineLevel="1" x14ac:dyDescent="0.2">
      <c r="A43" s="184"/>
      <c r="B43" s="185"/>
      <c r="C43" s="186" t="s">
        <v>267</v>
      </c>
      <c r="D43" s="187"/>
      <c r="E43" s="188">
        <v>4.3499999999999996</v>
      </c>
      <c r="F43" s="181"/>
      <c r="G43" s="181"/>
      <c r="H43" s="181"/>
      <c r="I43" s="181"/>
      <c r="J43" s="181"/>
      <c r="K43" s="181"/>
      <c r="L43" s="181"/>
      <c r="M43" s="181"/>
      <c r="N43" s="182"/>
      <c r="O43" s="182"/>
      <c r="P43" s="182"/>
      <c r="Q43" s="182"/>
      <c r="R43" s="181"/>
      <c r="S43" s="181"/>
      <c r="T43" s="181"/>
      <c r="U43" s="181"/>
      <c r="V43" s="181"/>
      <c r="W43" s="181"/>
      <c r="X43" s="181"/>
      <c r="Y43" s="183"/>
      <c r="Z43" s="183"/>
      <c r="AA43" s="183"/>
      <c r="AB43" s="183"/>
      <c r="AC43" s="183"/>
      <c r="AD43" s="183"/>
      <c r="AE43" s="183"/>
      <c r="AF43" s="183"/>
      <c r="AG43" s="183" t="s">
        <v>137</v>
      </c>
      <c r="AH43" s="183">
        <v>0</v>
      </c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</row>
    <row r="44" spans="1:60" outlineLevel="1" x14ac:dyDescent="0.2">
      <c r="A44" s="173">
        <v>15</v>
      </c>
      <c r="B44" s="174" t="s">
        <v>212</v>
      </c>
      <c r="C44" s="175" t="s">
        <v>213</v>
      </c>
      <c r="D44" s="176" t="s">
        <v>133</v>
      </c>
      <c r="E44" s="177">
        <v>18.850000000000001</v>
      </c>
      <c r="F44" s="178"/>
      <c r="G44" s="179">
        <f>ROUND(E44*F44,2)</f>
        <v>0</v>
      </c>
      <c r="H44" s="180"/>
      <c r="I44" s="181">
        <f>ROUND(E44*H44,2)</f>
        <v>0</v>
      </c>
      <c r="J44" s="180"/>
      <c r="K44" s="181">
        <f>ROUND(E44*J44,2)</f>
        <v>0</v>
      </c>
      <c r="L44" s="181">
        <v>21</v>
      </c>
      <c r="M44" s="181">
        <f>G44*(1+L44/100)</f>
        <v>0</v>
      </c>
      <c r="N44" s="182">
        <v>6.5100000000000002E-3</v>
      </c>
      <c r="O44" s="182">
        <f>ROUND(E44*N44,2)</f>
        <v>0.12</v>
      </c>
      <c r="P44" s="182">
        <v>0</v>
      </c>
      <c r="Q44" s="182">
        <f>ROUND(E44*P44,2)</f>
        <v>0</v>
      </c>
      <c r="R44" s="181"/>
      <c r="S44" s="181" t="s">
        <v>134</v>
      </c>
      <c r="T44" s="181" t="s">
        <v>134</v>
      </c>
      <c r="U44" s="181">
        <v>0.255</v>
      </c>
      <c r="V44" s="181">
        <f>ROUND(E44*U44,2)</f>
        <v>4.8099999999999996</v>
      </c>
      <c r="W44" s="181"/>
      <c r="X44" s="181" t="s">
        <v>135</v>
      </c>
      <c r="Y44" s="183"/>
      <c r="Z44" s="183"/>
      <c r="AA44" s="183"/>
      <c r="AB44" s="183"/>
      <c r="AC44" s="183"/>
      <c r="AD44" s="183"/>
      <c r="AE44" s="183"/>
      <c r="AF44" s="183"/>
      <c r="AG44" s="183" t="s">
        <v>136</v>
      </c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  <c r="BG44" s="183"/>
      <c r="BH44" s="183"/>
    </row>
    <row r="45" spans="1:60" ht="22.5" outlineLevel="1" x14ac:dyDescent="0.2">
      <c r="A45" s="184"/>
      <c r="B45" s="185"/>
      <c r="C45" s="186" t="s">
        <v>268</v>
      </c>
      <c r="D45" s="187"/>
      <c r="E45" s="188">
        <v>18.850000000000001</v>
      </c>
      <c r="F45" s="181"/>
      <c r="G45" s="181"/>
      <c r="H45" s="181"/>
      <c r="I45" s="181"/>
      <c r="J45" s="181"/>
      <c r="K45" s="181"/>
      <c r="L45" s="181"/>
      <c r="M45" s="181"/>
      <c r="N45" s="182"/>
      <c r="O45" s="182"/>
      <c r="P45" s="182"/>
      <c r="Q45" s="182"/>
      <c r="R45" s="181"/>
      <c r="S45" s="181"/>
      <c r="T45" s="181"/>
      <c r="U45" s="181"/>
      <c r="V45" s="181"/>
      <c r="W45" s="181"/>
      <c r="X45" s="181"/>
      <c r="Y45" s="183"/>
      <c r="Z45" s="183"/>
      <c r="AA45" s="183"/>
      <c r="AB45" s="183"/>
      <c r="AC45" s="183"/>
      <c r="AD45" s="183"/>
      <c r="AE45" s="183"/>
      <c r="AF45" s="183"/>
      <c r="AG45" s="183" t="s">
        <v>137</v>
      </c>
      <c r="AH45" s="183">
        <v>0</v>
      </c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</row>
    <row r="46" spans="1:60" ht="22.5" outlineLevel="1" x14ac:dyDescent="0.2">
      <c r="A46" s="173">
        <v>16</v>
      </c>
      <c r="B46" s="174" t="s">
        <v>214</v>
      </c>
      <c r="C46" s="175" t="s">
        <v>215</v>
      </c>
      <c r="D46" s="176" t="s">
        <v>133</v>
      </c>
      <c r="E46" s="177">
        <v>14.5</v>
      </c>
      <c r="F46" s="178"/>
      <c r="G46" s="179">
        <f>ROUND(E46*F46,2)</f>
        <v>0</v>
      </c>
      <c r="H46" s="180"/>
      <c r="I46" s="181">
        <f>ROUND(E46*H46,2)</f>
        <v>0</v>
      </c>
      <c r="J46" s="180"/>
      <c r="K46" s="181">
        <f>ROUND(E46*J46,2)</f>
        <v>0</v>
      </c>
      <c r="L46" s="181">
        <v>21</v>
      </c>
      <c r="M46" s="181">
        <f>G46*(1+L46/100)</f>
        <v>0</v>
      </c>
      <c r="N46" s="182">
        <v>3.9E-2</v>
      </c>
      <c r="O46" s="182">
        <f>ROUND(E46*N46,2)</f>
        <v>0.56999999999999995</v>
      </c>
      <c r="P46" s="182">
        <v>0</v>
      </c>
      <c r="Q46" s="182">
        <f>ROUND(E46*P46,2)</f>
        <v>0</v>
      </c>
      <c r="R46" s="181"/>
      <c r="S46" s="181" t="s">
        <v>145</v>
      </c>
      <c r="T46" s="181" t="s">
        <v>134</v>
      </c>
      <c r="U46" s="181">
        <v>0.60399999999999998</v>
      </c>
      <c r="V46" s="181">
        <f>ROUND(E46*U46,2)</f>
        <v>8.76</v>
      </c>
      <c r="W46" s="181"/>
      <c r="X46" s="181" t="s">
        <v>135</v>
      </c>
      <c r="Y46" s="183"/>
      <c r="Z46" s="183"/>
      <c r="AA46" s="183"/>
      <c r="AB46" s="183"/>
      <c r="AC46" s="183"/>
      <c r="AD46" s="183"/>
      <c r="AE46" s="183"/>
      <c r="AF46" s="183"/>
      <c r="AG46" s="183" t="s">
        <v>136</v>
      </c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</row>
    <row r="47" spans="1:60" outlineLevel="1" x14ac:dyDescent="0.2">
      <c r="A47" s="184"/>
      <c r="B47" s="185"/>
      <c r="C47" s="186" t="s">
        <v>269</v>
      </c>
      <c r="D47" s="187"/>
      <c r="E47" s="188">
        <v>14.5</v>
      </c>
      <c r="F47" s="181"/>
      <c r="G47" s="181"/>
      <c r="H47" s="181"/>
      <c r="I47" s="181"/>
      <c r="J47" s="181"/>
      <c r="K47" s="181"/>
      <c r="L47" s="181"/>
      <c r="M47" s="181"/>
      <c r="N47" s="182"/>
      <c r="O47" s="182"/>
      <c r="P47" s="182"/>
      <c r="Q47" s="182"/>
      <c r="R47" s="181"/>
      <c r="S47" s="181"/>
      <c r="T47" s="181"/>
      <c r="U47" s="181"/>
      <c r="V47" s="181"/>
      <c r="W47" s="181"/>
      <c r="X47" s="181"/>
      <c r="Y47" s="183"/>
      <c r="Z47" s="183"/>
      <c r="AA47" s="183"/>
      <c r="AB47" s="183"/>
      <c r="AC47" s="183"/>
      <c r="AD47" s="183"/>
      <c r="AE47" s="183"/>
      <c r="AF47" s="183"/>
      <c r="AG47" s="183" t="s">
        <v>137</v>
      </c>
      <c r="AH47" s="183">
        <v>0</v>
      </c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  <c r="BF47" s="183"/>
      <c r="BG47" s="183"/>
      <c r="BH47" s="183"/>
    </row>
    <row r="48" spans="1:60" x14ac:dyDescent="0.2">
      <c r="A48" s="164" t="s">
        <v>129</v>
      </c>
      <c r="B48" s="165" t="s">
        <v>75</v>
      </c>
      <c r="C48" s="166" t="s">
        <v>76</v>
      </c>
      <c r="D48" s="167"/>
      <c r="E48" s="168"/>
      <c r="F48" s="169"/>
      <c r="G48" s="170">
        <f>SUMIF(AG49:AG56,"&lt;&gt;NOR",G49:G56)</f>
        <v>0</v>
      </c>
      <c r="H48" s="171"/>
      <c r="I48" s="171">
        <f>SUM(I49:I56)</f>
        <v>0</v>
      </c>
      <c r="J48" s="171"/>
      <c r="K48" s="171">
        <f>SUM(K49:K56)</f>
        <v>0</v>
      </c>
      <c r="L48" s="171"/>
      <c r="M48" s="171">
        <f>SUM(M49:M56)</f>
        <v>0</v>
      </c>
      <c r="N48" s="172"/>
      <c r="O48" s="172">
        <f>SUM(O49:O56)</f>
        <v>0.04</v>
      </c>
      <c r="P48" s="172"/>
      <c r="Q48" s="172">
        <f>SUM(Q49:Q56)</f>
        <v>0</v>
      </c>
      <c r="R48" s="171"/>
      <c r="S48" s="171"/>
      <c r="T48" s="171"/>
      <c r="U48" s="171"/>
      <c r="V48" s="171">
        <f>SUM(V49:V56)</f>
        <v>24.72</v>
      </c>
      <c r="W48" s="171"/>
      <c r="X48" s="171"/>
      <c r="AG48" t="s">
        <v>130</v>
      </c>
    </row>
    <row r="49" spans="1:60" outlineLevel="1" x14ac:dyDescent="0.2">
      <c r="A49" s="173">
        <v>17</v>
      </c>
      <c r="B49" s="174" t="s">
        <v>216</v>
      </c>
      <c r="C49" s="175" t="s">
        <v>217</v>
      </c>
      <c r="D49" s="176" t="s">
        <v>133</v>
      </c>
      <c r="E49" s="177">
        <v>25</v>
      </c>
      <c r="F49" s="178"/>
      <c r="G49" s="179">
        <f>ROUND(E49*F49,2)</f>
        <v>0</v>
      </c>
      <c r="H49" s="180"/>
      <c r="I49" s="181">
        <f>ROUND(E49*H49,2)</f>
        <v>0</v>
      </c>
      <c r="J49" s="180"/>
      <c r="K49" s="181">
        <f>ROUND(E49*J49,2)</f>
        <v>0</v>
      </c>
      <c r="L49" s="181">
        <v>21</v>
      </c>
      <c r="M49" s="181">
        <f>G49*(1+L49/100)</f>
        <v>0</v>
      </c>
      <c r="N49" s="182">
        <v>4.0000000000000003E-5</v>
      </c>
      <c r="O49" s="182">
        <f>ROUND(E49*N49,2)</f>
        <v>0</v>
      </c>
      <c r="P49" s="182">
        <v>0</v>
      </c>
      <c r="Q49" s="182">
        <f>ROUND(E49*P49,2)</f>
        <v>0</v>
      </c>
      <c r="R49" s="181"/>
      <c r="S49" s="181" t="s">
        <v>134</v>
      </c>
      <c r="T49" s="181" t="s">
        <v>134</v>
      </c>
      <c r="U49" s="181">
        <v>7.8E-2</v>
      </c>
      <c r="V49" s="181">
        <f>ROUND(E49*U49,2)</f>
        <v>1.95</v>
      </c>
      <c r="W49" s="181"/>
      <c r="X49" s="181" t="s">
        <v>135</v>
      </c>
      <c r="Y49" s="183"/>
      <c r="Z49" s="183"/>
      <c r="AA49" s="183"/>
      <c r="AB49" s="183"/>
      <c r="AC49" s="183"/>
      <c r="AD49" s="183"/>
      <c r="AE49" s="183"/>
      <c r="AF49" s="183"/>
      <c r="AG49" s="183" t="s">
        <v>136</v>
      </c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</row>
    <row r="50" spans="1:60" outlineLevel="1" x14ac:dyDescent="0.2">
      <c r="A50" s="184"/>
      <c r="B50" s="185"/>
      <c r="C50" s="186" t="s">
        <v>270</v>
      </c>
      <c r="D50" s="187"/>
      <c r="E50" s="188">
        <v>25</v>
      </c>
      <c r="F50" s="181"/>
      <c r="G50" s="181"/>
      <c r="H50" s="181"/>
      <c r="I50" s="181"/>
      <c r="J50" s="181"/>
      <c r="K50" s="181"/>
      <c r="L50" s="181"/>
      <c r="M50" s="181"/>
      <c r="N50" s="182"/>
      <c r="O50" s="182"/>
      <c r="P50" s="182"/>
      <c r="Q50" s="182"/>
      <c r="R50" s="181"/>
      <c r="S50" s="181"/>
      <c r="T50" s="181"/>
      <c r="U50" s="181"/>
      <c r="V50" s="181"/>
      <c r="W50" s="181"/>
      <c r="X50" s="181"/>
      <c r="Y50" s="183"/>
      <c r="Z50" s="183"/>
      <c r="AA50" s="183"/>
      <c r="AB50" s="183"/>
      <c r="AC50" s="183"/>
      <c r="AD50" s="183"/>
      <c r="AE50" s="183"/>
      <c r="AF50" s="183"/>
      <c r="AG50" s="183" t="s">
        <v>137</v>
      </c>
      <c r="AH50" s="183">
        <v>0</v>
      </c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</row>
    <row r="51" spans="1:60" ht="22.5" outlineLevel="1" x14ac:dyDescent="0.2">
      <c r="A51" s="173">
        <v>18</v>
      </c>
      <c r="B51" s="174" t="s">
        <v>218</v>
      </c>
      <c r="C51" s="175" t="s">
        <v>219</v>
      </c>
      <c r="D51" s="176" t="s">
        <v>133</v>
      </c>
      <c r="E51" s="177">
        <v>58</v>
      </c>
      <c r="F51" s="178"/>
      <c r="G51" s="179">
        <f>ROUND(E51*F51,2)</f>
        <v>0</v>
      </c>
      <c r="H51" s="180"/>
      <c r="I51" s="181">
        <f>ROUND(E51*H51,2)</f>
        <v>0</v>
      </c>
      <c r="J51" s="180"/>
      <c r="K51" s="181">
        <f>ROUND(E51*J51,2)</f>
        <v>0</v>
      </c>
      <c r="L51" s="181">
        <v>21</v>
      </c>
      <c r="M51" s="181">
        <f>G51*(1+L51/100)</f>
        <v>0</v>
      </c>
      <c r="N51" s="182">
        <v>6.3000000000000003E-4</v>
      </c>
      <c r="O51" s="182">
        <f>ROUND(E51*N51,2)</f>
        <v>0.04</v>
      </c>
      <c r="P51" s="182">
        <v>0</v>
      </c>
      <c r="Q51" s="182">
        <f>ROUND(E51*P51,2)</f>
        <v>0</v>
      </c>
      <c r="R51" s="181"/>
      <c r="S51" s="181" t="s">
        <v>134</v>
      </c>
      <c r="T51" s="181" t="s">
        <v>134</v>
      </c>
      <c r="U51" s="181">
        <v>0.23</v>
      </c>
      <c r="V51" s="181">
        <f>ROUND(E51*U51,2)</f>
        <v>13.34</v>
      </c>
      <c r="W51" s="181"/>
      <c r="X51" s="181" t="s">
        <v>135</v>
      </c>
      <c r="Y51" s="183"/>
      <c r="Z51" s="183"/>
      <c r="AA51" s="183"/>
      <c r="AB51" s="183"/>
      <c r="AC51" s="183"/>
      <c r="AD51" s="183"/>
      <c r="AE51" s="183"/>
      <c r="AF51" s="183"/>
      <c r="AG51" s="183" t="s">
        <v>136</v>
      </c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</row>
    <row r="52" spans="1:60" ht="12.75" customHeight="1" outlineLevel="1" x14ac:dyDescent="0.2">
      <c r="A52" s="184"/>
      <c r="B52" s="185"/>
      <c r="C52" s="227" t="s">
        <v>220</v>
      </c>
      <c r="D52" s="227"/>
      <c r="E52" s="227"/>
      <c r="F52" s="227"/>
      <c r="G52" s="227"/>
      <c r="H52" s="181"/>
      <c r="I52" s="181"/>
      <c r="J52" s="181"/>
      <c r="K52" s="181"/>
      <c r="L52" s="181"/>
      <c r="M52" s="181"/>
      <c r="N52" s="182"/>
      <c r="O52" s="182"/>
      <c r="P52" s="182"/>
      <c r="Q52" s="182"/>
      <c r="R52" s="181"/>
      <c r="S52" s="181"/>
      <c r="T52" s="181"/>
      <c r="U52" s="181"/>
      <c r="V52" s="181"/>
      <c r="W52" s="181"/>
      <c r="X52" s="181"/>
      <c r="Y52" s="183"/>
      <c r="Z52" s="183"/>
      <c r="AA52" s="183"/>
      <c r="AB52" s="183"/>
      <c r="AC52" s="183"/>
      <c r="AD52" s="183"/>
      <c r="AE52" s="183"/>
      <c r="AF52" s="183"/>
      <c r="AG52" s="183" t="s">
        <v>141</v>
      </c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</row>
    <row r="53" spans="1:60" ht="22.5" outlineLevel="1" x14ac:dyDescent="0.2">
      <c r="A53" s="184"/>
      <c r="B53" s="185"/>
      <c r="C53" s="186" t="s">
        <v>271</v>
      </c>
      <c r="D53" s="187"/>
      <c r="E53" s="188">
        <v>58</v>
      </c>
      <c r="F53" s="181"/>
      <c r="G53" s="181"/>
      <c r="H53" s="181"/>
      <c r="I53" s="181"/>
      <c r="J53" s="181"/>
      <c r="K53" s="181"/>
      <c r="L53" s="181"/>
      <c r="M53" s="181"/>
      <c r="N53" s="182"/>
      <c r="O53" s="182"/>
      <c r="P53" s="182"/>
      <c r="Q53" s="182"/>
      <c r="R53" s="181"/>
      <c r="S53" s="181"/>
      <c r="T53" s="181"/>
      <c r="U53" s="181"/>
      <c r="V53" s="181"/>
      <c r="W53" s="181"/>
      <c r="X53" s="181"/>
      <c r="Y53" s="183"/>
      <c r="Z53" s="183"/>
      <c r="AA53" s="183"/>
      <c r="AB53" s="183"/>
      <c r="AC53" s="183"/>
      <c r="AD53" s="183"/>
      <c r="AE53" s="183"/>
      <c r="AF53" s="183"/>
      <c r="AG53" s="183" t="s">
        <v>137</v>
      </c>
      <c r="AH53" s="183">
        <v>0</v>
      </c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</row>
    <row r="54" spans="1:60" outlineLevel="1" x14ac:dyDescent="0.2">
      <c r="A54" s="173">
        <v>19</v>
      </c>
      <c r="B54" s="174" t="s">
        <v>221</v>
      </c>
      <c r="C54" s="175" t="s">
        <v>222</v>
      </c>
      <c r="D54" s="176" t="s">
        <v>133</v>
      </c>
      <c r="E54" s="177">
        <v>3.75</v>
      </c>
      <c r="F54" s="178"/>
      <c r="G54" s="179">
        <f>ROUND(E54*F54,2)</f>
        <v>0</v>
      </c>
      <c r="H54" s="180"/>
      <c r="I54" s="181">
        <f>ROUND(E54*H54,2)</f>
        <v>0</v>
      </c>
      <c r="J54" s="180"/>
      <c r="K54" s="181">
        <f>ROUND(E54*J54,2)</f>
        <v>0</v>
      </c>
      <c r="L54" s="181">
        <v>21</v>
      </c>
      <c r="M54" s="181">
        <f>G54*(1+L54/100)</f>
        <v>0</v>
      </c>
      <c r="N54" s="182">
        <v>0</v>
      </c>
      <c r="O54" s="182">
        <f>ROUND(E54*N54,2)</f>
        <v>0</v>
      </c>
      <c r="P54" s="182">
        <v>0</v>
      </c>
      <c r="Q54" s="182">
        <f>ROUND(E54*P54,2)</f>
        <v>0</v>
      </c>
      <c r="R54" s="181"/>
      <c r="S54" s="181" t="s">
        <v>134</v>
      </c>
      <c r="T54" s="181" t="s">
        <v>134</v>
      </c>
      <c r="U54" s="181">
        <v>0.38</v>
      </c>
      <c r="V54" s="181">
        <f>ROUND(E54*U54,2)</f>
        <v>1.43</v>
      </c>
      <c r="W54" s="181"/>
      <c r="X54" s="181" t="s">
        <v>135</v>
      </c>
      <c r="Y54" s="183"/>
      <c r="Z54" s="183"/>
      <c r="AA54" s="183"/>
      <c r="AB54" s="183"/>
      <c r="AC54" s="183"/>
      <c r="AD54" s="183"/>
      <c r="AE54" s="183"/>
      <c r="AF54" s="183"/>
      <c r="AG54" s="183" t="s">
        <v>136</v>
      </c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</row>
    <row r="55" spans="1:60" outlineLevel="1" x14ac:dyDescent="0.2">
      <c r="A55" s="184"/>
      <c r="B55" s="185"/>
      <c r="C55" s="186" t="s">
        <v>260</v>
      </c>
      <c r="D55" s="187"/>
      <c r="E55" s="188">
        <v>3.75</v>
      </c>
      <c r="F55" s="181"/>
      <c r="G55" s="181"/>
      <c r="H55" s="181"/>
      <c r="I55" s="181"/>
      <c r="J55" s="181"/>
      <c r="K55" s="181"/>
      <c r="L55" s="181"/>
      <c r="M55" s="181"/>
      <c r="N55" s="182"/>
      <c r="O55" s="182"/>
      <c r="P55" s="182"/>
      <c r="Q55" s="182"/>
      <c r="R55" s="181"/>
      <c r="S55" s="181"/>
      <c r="T55" s="181"/>
      <c r="U55" s="181"/>
      <c r="V55" s="181"/>
      <c r="W55" s="181"/>
      <c r="X55" s="181"/>
      <c r="Y55" s="183"/>
      <c r="Z55" s="183"/>
      <c r="AA55" s="183"/>
      <c r="AB55" s="183"/>
      <c r="AC55" s="183"/>
      <c r="AD55" s="183"/>
      <c r="AE55" s="183"/>
      <c r="AF55" s="183"/>
      <c r="AG55" s="183" t="s">
        <v>137</v>
      </c>
      <c r="AH55" s="183">
        <v>0</v>
      </c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</row>
    <row r="56" spans="1:60" outlineLevel="1" x14ac:dyDescent="0.2">
      <c r="A56" s="189">
        <v>20</v>
      </c>
      <c r="B56" s="190" t="s">
        <v>226</v>
      </c>
      <c r="C56" s="191" t="s">
        <v>227</v>
      </c>
      <c r="D56" s="192" t="s">
        <v>228</v>
      </c>
      <c r="E56" s="193">
        <v>8</v>
      </c>
      <c r="F56" s="194"/>
      <c r="G56" s="195">
        <f>ROUND(E56*F56,2)</f>
        <v>0</v>
      </c>
      <c r="H56" s="180"/>
      <c r="I56" s="181">
        <f>ROUND(E56*H56,2)</f>
        <v>0</v>
      </c>
      <c r="J56" s="180"/>
      <c r="K56" s="181">
        <f>ROUND(E56*J56,2)</f>
        <v>0</v>
      </c>
      <c r="L56" s="181">
        <v>21</v>
      </c>
      <c r="M56" s="181">
        <f>G56*(1+L56/100)</f>
        <v>0</v>
      </c>
      <c r="N56" s="182">
        <v>0</v>
      </c>
      <c r="O56" s="182">
        <f>ROUND(E56*N56,2)</f>
        <v>0</v>
      </c>
      <c r="P56" s="182">
        <v>0</v>
      </c>
      <c r="Q56" s="182">
        <f>ROUND(E56*P56,2)</f>
        <v>0</v>
      </c>
      <c r="R56" s="181" t="s">
        <v>229</v>
      </c>
      <c r="S56" s="181" t="s">
        <v>134</v>
      </c>
      <c r="T56" s="181" t="s">
        <v>134</v>
      </c>
      <c r="U56" s="181">
        <v>1</v>
      </c>
      <c r="V56" s="181">
        <f>ROUND(E56*U56,2)</f>
        <v>8</v>
      </c>
      <c r="W56" s="181"/>
      <c r="X56" s="181" t="s">
        <v>230</v>
      </c>
      <c r="Y56" s="183"/>
      <c r="Z56" s="183"/>
      <c r="AA56" s="183"/>
      <c r="AB56" s="183"/>
      <c r="AC56" s="183"/>
      <c r="AD56" s="183"/>
      <c r="AE56" s="183"/>
      <c r="AF56" s="183"/>
      <c r="AG56" s="183" t="s">
        <v>231</v>
      </c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</row>
    <row r="57" spans="1:60" x14ac:dyDescent="0.2">
      <c r="A57" s="164" t="s">
        <v>129</v>
      </c>
      <c r="B57" s="165" t="s">
        <v>79</v>
      </c>
      <c r="C57" s="166" t="s">
        <v>80</v>
      </c>
      <c r="D57" s="167"/>
      <c r="E57" s="168"/>
      <c r="F57" s="169"/>
      <c r="G57" s="170">
        <f>SUMIF(AG58:AG59,"&lt;&gt;NOR",G58:G59)</f>
        <v>0</v>
      </c>
      <c r="H57" s="171"/>
      <c r="I57" s="171">
        <f>SUM(I58:I59)</f>
        <v>0</v>
      </c>
      <c r="J57" s="171"/>
      <c r="K57" s="171">
        <f>SUM(K58:K59)</f>
        <v>0</v>
      </c>
      <c r="L57" s="171"/>
      <c r="M57" s="171">
        <f>SUM(M58:M59)</f>
        <v>0</v>
      </c>
      <c r="N57" s="172"/>
      <c r="O57" s="172">
        <f>SUM(O58:O59)</f>
        <v>0.12</v>
      </c>
      <c r="P57" s="172"/>
      <c r="Q57" s="172">
        <f>SUM(Q58:Q59)</f>
        <v>0</v>
      </c>
      <c r="R57" s="171"/>
      <c r="S57" s="171"/>
      <c r="T57" s="171"/>
      <c r="U57" s="171"/>
      <c r="V57" s="171">
        <f>SUM(V58:V59)</f>
        <v>4.88</v>
      </c>
      <c r="W57" s="171"/>
      <c r="X57" s="171"/>
      <c r="AG57" t="s">
        <v>130</v>
      </c>
    </row>
    <row r="58" spans="1:60" outlineLevel="1" x14ac:dyDescent="0.2">
      <c r="A58" s="173">
        <v>21</v>
      </c>
      <c r="B58" s="174" t="s">
        <v>232</v>
      </c>
      <c r="C58" s="175" t="s">
        <v>233</v>
      </c>
      <c r="D58" s="176" t="s">
        <v>133</v>
      </c>
      <c r="E58" s="177">
        <v>18.75</v>
      </c>
      <c r="F58" s="178"/>
      <c r="G58" s="179">
        <f>ROUND(E58*F58,2)</f>
        <v>0</v>
      </c>
      <c r="H58" s="180"/>
      <c r="I58" s="181">
        <f>ROUND(E58*H58,2)</f>
        <v>0</v>
      </c>
      <c r="J58" s="180"/>
      <c r="K58" s="181">
        <f>ROUND(E58*J58,2)</f>
        <v>0</v>
      </c>
      <c r="L58" s="181">
        <v>21</v>
      </c>
      <c r="M58" s="181">
        <f>G58*(1+L58/100)</f>
        <v>0</v>
      </c>
      <c r="N58" s="182">
        <v>6.3499999999999997E-3</v>
      </c>
      <c r="O58" s="182">
        <f>ROUND(E58*N58,2)</f>
        <v>0.12</v>
      </c>
      <c r="P58" s="182">
        <v>0</v>
      </c>
      <c r="Q58" s="182">
        <f>ROUND(E58*P58,2)</f>
        <v>0</v>
      </c>
      <c r="R58" s="181"/>
      <c r="S58" s="181" t="s">
        <v>134</v>
      </c>
      <c r="T58" s="181" t="s">
        <v>134</v>
      </c>
      <c r="U58" s="181">
        <v>0.26</v>
      </c>
      <c r="V58" s="181">
        <f>ROUND(E58*U58,2)</f>
        <v>4.88</v>
      </c>
      <c r="W58" s="181"/>
      <c r="X58" s="181" t="s">
        <v>135</v>
      </c>
      <c r="Y58" s="183"/>
      <c r="Z58" s="183"/>
      <c r="AA58" s="183"/>
      <c r="AB58" s="183"/>
      <c r="AC58" s="183"/>
      <c r="AD58" s="183"/>
      <c r="AE58" s="183"/>
      <c r="AF58" s="183"/>
      <c r="AG58" s="183" t="s">
        <v>136</v>
      </c>
      <c r="AH58" s="183"/>
      <c r="AI58" s="183"/>
      <c r="AJ58" s="183"/>
      <c r="AK58" s="183"/>
      <c r="AL58" s="183"/>
      <c r="AM58" s="183"/>
      <c r="AN58" s="183"/>
      <c r="AO58" s="183"/>
      <c r="AP58" s="183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</row>
    <row r="59" spans="1:60" outlineLevel="1" x14ac:dyDescent="0.2">
      <c r="A59" s="184"/>
      <c r="B59" s="185"/>
      <c r="C59" s="186" t="s">
        <v>272</v>
      </c>
      <c r="D59" s="187"/>
      <c r="E59" s="188">
        <v>18.75</v>
      </c>
      <c r="F59" s="181"/>
      <c r="G59" s="181"/>
      <c r="H59" s="181"/>
      <c r="I59" s="181"/>
      <c r="J59" s="181"/>
      <c r="K59" s="181"/>
      <c r="L59" s="181"/>
      <c r="M59" s="181"/>
      <c r="N59" s="182"/>
      <c r="O59" s="182"/>
      <c r="P59" s="182"/>
      <c r="Q59" s="182"/>
      <c r="R59" s="181"/>
      <c r="S59" s="181"/>
      <c r="T59" s="181"/>
      <c r="U59" s="181"/>
      <c r="V59" s="181"/>
      <c r="W59" s="181"/>
      <c r="X59" s="181"/>
      <c r="Y59" s="183"/>
      <c r="Z59" s="183"/>
      <c r="AA59" s="183"/>
      <c r="AB59" s="183"/>
      <c r="AC59" s="183"/>
      <c r="AD59" s="183"/>
      <c r="AE59" s="183"/>
      <c r="AF59" s="183"/>
      <c r="AG59" s="183" t="s">
        <v>137</v>
      </c>
      <c r="AH59" s="183">
        <v>0</v>
      </c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  <c r="BF59" s="183"/>
      <c r="BG59" s="183"/>
      <c r="BH59" s="183"/>
    </row>
    <row r="60" spans="1:60" ht="25.5" x14ac:dyDescent="0.2">
      <c r="A60" s="164" t="s">
        <v>129</v>
      </c>
      <c r="B60" s="165" t="s">
        <v>81</v>
      </c>
      <c r="C60" s="166" t="s">
        <v>82</v>
      </c>
      <c r="D60" s="167"/>
      <c r="E60" s="168"/>
      <c r="F60" s="169"/>
      <c r="G60" s="170">
        <f>SUMIF(AG61:AG66,"&lt;&gt;NOR",G61:G66)</f>
        <v>0</v>
      </c>
      <c r="H60" s="171"/>
      <c r="I60" s="171">
        <f>SUM(I61:I66)</f>
        <v>0</v>
      </c>
      <c r="J60" s="171"/>
      <c r="K60" s="171">
        <f>SUM(K61:K66)</f>
        <v>0</v>
      </c>
      <c r="L60" s="171"/>
      <c r="M60" s="171">
        <f>SUM(M61:M66)</f>
        <v>0</v>
      </c>
      <c r="N60" s="172"/>
      <c r="O60" s="172">
        <f>SUM(O61:O66)</f>
        <v>0</v>
      </c>
      <c r="P60" s="172"/>
      <c r="Q60" s="172">
        <f>SUM(Q61:Q66)</f>
        <v>0</v>
      </c>
      <c r="R60" s="171"/>
      <c r="S60" s="171"/>
      <c r="T60" s="171"/>
      <c r="U60" s="171"/>
      <c r="V60" s="171">
        <f>SUM(V61:V66)</f>
        <v>14.98</v>
      </c>
      <c r="W60" s="171"/>
      <c r="X60" s="171"/>
      <c r="AG60" t="s">
        <v>130</v>
      </c>
    </row>
    <row r="61" spans="1:60" outlineLevel="1" x14ac:dyDescent="0.2">
      <c r="A61" s="173">
        <v>22</v>
      </c>
      <c r="B61" s="174" t="s">
        <v>151</v>
      </c>
      <c r="C61" s="175" t="s">
        <v>152</v>
      </c>
      <c r="D61" s="176" t="s">
        <v>133</v>
      </c>
      <c r="E61" s="177">
        <v>48</v>
      </c>
      <c r="F61" s="178"/>
      <c r="G61" s="179">
        <f>ROUND(E61*F61,2)</f>
        <v>0</v>
      </c>
      <c r="H61" s="180"/>
      <c r="I61" s="181">
        <f>ROUND(E61*H61,2)</f>
        <v>0</v>
      </c>
      <c r="J61" s="180"/>
      <c r="K61" s="181">
        <f>ROUND(E61*J61,2)</f>
        <v>0</v>
      </c>
      <c r="L61" s="181">
        <v>21</v>
      </c>
      <c r="M61" s="181">
        <f>G61*(1+L61/100)</f>
        <v>0</v>
      </c>
      <c r="N61" s="182">
        <v>0</v>
      </c>
      <c r="O61" s="182">
        <f>ROUND(E61*N61,2)</f>
        <v>0</v>
      </c>
      <c r="P61" s="182">
        <v>0</v>
      </c>
      <c r="Q61" s="182">
        <f>ROUND(E61*P61,2)</f>
        <v>0</v>
      </c>
      <c r="R61" s="181"/>
      <c r="S61" s="181" t="s">
        <v>134</v>
      </c>
      <c r="T61" s="181" t="s">
        <v>134</v>
      </c>
      <c r="U61" s="181">
        <v>0.13900000000000001</v>
      </c>
      <c r="V61" s="181">
        <f>ROUND(E61*U61,2)</f>
        <v>6.67</v>
      </c>
      <c r="W61" s="181"/>
      <c r="X61" s="181" t="s">
        <v>135</v>
      </c>
      <c r="Y61" s="183"/>
      <c r="Z61" s="183"/>
      <c r="AA61" s="183"/>
      <c r="AB61" s="183"/>
      <c r="AC61" s="183"/>
      <c r="AD61" s="183"/>
      <c r="AE61" s="183"/>
      <c r="AF61" s="183"/>
      <c r="AG61" s="183" t="s">
        <v>136</v>
      </c>
      <c r="AH61" s="183"/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3"/>
      <c r="BF61" s="183"/>
      <c r="BG61" s="183"/>
      <c r="BH61" s="183"/>
    </row>
    <row r="62" spans="1:60" outlineLevel="1" x14ac:dyDescent="0.2">
      <c r="A62" s="184"/>
      <c r="B62" s="185"/>
      <c r="C62" s="186" t="s">
        <v>273</v>
      </c>
      <c r="D62" s="187"/>
      <c r="E62" s="188">
        <v>48</v>
      </c>
      <c r="F62" s="181"/>
      <c r="G62" s="181"/>
      <c r="H62" s="181"/>
      <c r="I62" s="181"/>
      <c r="J62" s="181"/>
      <c r="K62" s="181"/>
      <c r="L62" s="181"/>
      <c r="M62" s="181"/>
      <c r="N62" s="182"/>
      <c r="O62" s="182"/>
      <c r="P62" s="182"/>
      <c r="Q62" s="182"/>
      <c r="R62" s="181"/>
      <c r="S62" s="181"/>
      <c r="T62" s="181"/>
      <c r="U62" s="181"/>
      <c r="V62" s="181"/>
      <c r="W62" s="181"/>
      <c r="X62" s="181"/>
      <c r="Y62" s="183"/>
      <c r="Z62" s="183"/>
      <c r="AA62" s="183"/>
      <c r="AB62" s="183"/>
      <c r="AC62" s="183"/>
      <c r="AD62" s="183"/>
      <c r="AE62" s="183"/>
      <c r="AF62" s="183"/>
      <c r="AG62" s="183" t="s">
        <v>137</v>
      </c>
      <c r="AH62" s="183">
        <v>0</v>
      </c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  <c r="BF62" s="183"/>
      <c r="BG62" s="183"/>
      <c r="BH62" s="183"/>
    </row>
    <row r="63" spans="1:60" outlineLevel="1" x14ac:dyDescent="0.2">
      <c r="A63" s="173">
        <v>23</v>
      </c>
      <c r="B63" s="174" t="s">
        <v>234</v>
      </c>
      <c r="C63" s="175" t="s">
        <v>235</v>
      </c>
      <c r="D63" s="176" t="s">
        <v>133</v>
      </c>
      <c r="E63" s="177">
        <v>12</v>
      </c>
      <c r="F63" s="178"/>
      <c r="G63" s="179">
        <f>ROUND(E63*F63,2)</f>
        <v>0</v>
      </c>
      <c r="H63" s="180"/>
      <c r="I63" s="181">
        <f>ROUND(E63*H63,2)</f>
        <v>0</v>
      </c>
      <c r="J63" s="180"/>
      <c r="K63" s="181">
        <f>ROUND(E63*J63,2)</f>
        <v>0</v>
      </c>
      <c r="L63" s="181">
        <v>21</v>
      </c>
      <c r="M63" s="181">
        <f>G63*(1+L63/100)</f>
        <v>0</v>
      </c>
      <c r="N63" s="182">
        <v>1.0000000000000001E-5</v>
      </c>
      <c r="O63" s="182">
        <f>ROUND(E63*N63,2)</f>
        <v>0</v>
      </c>
      <c r="P63" s="182">
        <v>0</v>
      </c>
      <c r="Q63" s="182">
        <f>ROUND(E63*P63,2)</f>
        <v>0</v>
      </c>
      <c r="R63" s="181"/>
      <c r="S63" s="181" t="s">
        <v>134</v>
      </c>
      <c r="T63" s="181" t="s">
        <v>134</v>
      </c>
      <c r="U63" s="181">
        <v>0.13</v>
      </c>
      <c r="V63" s="181">
        <f>ROUND(E63*U63,2)</f>
        <v>1.56</v>
      </c>
      <c r="W63" s="181"/>
      <c r="X63" s="181" t="s">
        <v>135</v>
      </c>
      <c r="Y63" s="183"/>
      <c r="Z63" s="183"/>
      <c r="AA63" s="183"/>
      <c r="AB63" s="183"/>
      <c r="AC63" s="183"/>
      <c r="AD63" s="183"/>
      <c r="AE63" s="183"/>
      <c r="AF63" s="183"/>
      <c r="AG63" s="183" t="s">
        <v>136</v>
      </c>
      <c r="AH63" s="183"/>
      <c r="AI63" s="183"/>
      <c r="AJ63" s="183"/>
      <c r="AK63" s="183"/>
      <c r="AL63" s="183"/>
      <c r="AM63" s="183"/>
      <c r="AN63" s="183"/>
      <c r="AO63" s="183"/>
      <c r="AP63" s="183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</row>
    <row r="64" spans="1:60" outlineLevel="1" x14ac:dyDescent="0.2">
      <c r="A64" s="184"/>
      <c r="B64" s="185"/>
      <c r="C64" s="186" t="s">
        <v>274</v>
      </c>
      <c r="D64" s="187"/>
      <c r="E64" s="188">
        <v>12</v>
      </c>
      <c r="F64" s="181"/>
      <c r="G64" s="181"/>
      <c r="H64" s="181"/>
      <c r="I64" s="181"/>
      <c r="J64" s="181"/>
      <c r="K64" s="181"/>
      <c r="L64" s="181"/>
      <c r="M64" s="181"/>
      <c r="N64" s="182"/>
      <c r="O64" s="182"/>
      <c r="P64" s="182"/>
      <c r="Q64" s="182"/>
      <c r="R64" s="181"/>
      <c r="S64" s="181"/>
      <c r="T64" s="181"/>
      <c r="U64" s="181"/>
      <c r="V64" s="181"/>
      <c r="W64" s="181"/>
      <c r="X64" s="181"/>
      <c r="Y64" s="183"/>
      <c r="Z64" s="183"/>
      <c r="AA64" s="183"/>
      <c r="AB64" s="183"/>
      <c r="AC64" s="183"/>
      <c r="AD64" s="183"/>
      <c r="AE64" s="183"/>
      <c r="AF64" s="183"/>
      <c r="AG64" s="183" t="s">
        <v>137</v>
      </c>
      <c r="AH64" s="183">
        <v>0</v>
      </c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</row>
    <row r="65" spans="1:60" ht="22.5" outlineLevel="1" x14ac:dyDescent="0.2">
      <c r="A65" s="173">
        <v>24</v>
      </c>
      <c r="B65" s="174" t="s">
        <v>153</v>
      </c>
      <c r="C65" s="175" t="s">
        <v>154</v>
      </c>
      <c r="D65" s="176" t="s">
        <v>133</v>
      </c>
      <c r="E65" s="177">
        <v>450</v>
      </c>
      <c r="F65" s="178"/>
      <c r="G65" s="179">
        <f>ROUND(E65*F65,2)</f>
        <v>0</v>
      </c>
      <c r="H65" s="180"/>
      <c r="I65" s="181">
        <f>ROUND(E65*H65,2)</f>
        <v>0</v>
      </c>
      <c r="J65" s="180"/>
      <c r="K65" s="181">
        <f>ROUND(E65*J65,2)</f>
        <v>0</v>
      </c>
      <c r="L65" s="181">
        <v>21</v>
      </c>
      <c r="M65" s="181">
        <f>G65*(1+L65/100)</f>
        <v>0</v>
      </c>
      <c r="N65" s="182">
        <v>0</v>
      </c>
      <c r="O65" s="182">
        <f>ROUND(E65*N65,2)</f>
        <v>0</v>
      </c>
      <c r="P65" s="182">
        <v>0</v>
      </c>
      <c r="Q65" s="182">
        <f>ROUND(E65*P65,2)</f>
        <v>0</v>
      </c>
      <c r="R65" s="181"/>
      <c r="S65" s="181" t="s">
        <v>134</v>
      </c>
      <c r="T65" s="181" t="s">
        <v>134</v>
      </c>
      <c r="U65" s="181">
        <v>1.4999999999999999E-2</v>
      </c>
      <c r="V65" s="181">
        <f>ROUND(E65*U65,2)</f>
        <v>6.75</v>
      </c>
      <c r="W65" s="181"/>
      <c r="X65" s="181" t="s">
        <v>135</v>
      </c>
      <c r="Y65" s="183"/>
      <c r="Z65" s="183"/>
      <c r="AA65" s="183"/>
      <c r="AB65" s="183"/>
      <c r="AC65" s="183"/>
      <c r="AD65" s="183"/>
      <c r="AE65" s="183"/>
      <c r="AF65" s="183"/>
      <c r="AG65" s="183" t="s">
        <v>136</v>
      </c>
      <c r="AH65" s="183"/>
      <c r="AI65" s="183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</row>
    <row r="66" spans="1:60" outlineLevel="1" x14ac:dyDescent="0.2">
      <c r="A66" s="184"/>
      <c r="B66" s="185"/>
      <c r="C66" s="186" t="s">
        <v>275</v>
      </c>
      <c r="D66" s="187"/>
      <c r="E66" s="188">
        <v>450</v>
      </c>
      <c r="F66" s="181"/>
      <c r="G66" s="181"/>
      <c r="H66" s="181"/>
      <c r="I66" s="181"/>
      <c r="J66" s="181"/>
      <c r="K66" s="181"/>
      <c r="L66" s="181"/>
      <c r="M66" s="181"/>
      <c r="N66" s="182"/>
      <c r="O66" s="182"/>
      <c r="P66" s="182"/>
      <c r="Q66" s="182"/>
      <c r="R66" s="181"/>
      <c r="S66" s="181"/>
      <c r="T66" s="181"/>
      <c r="U66" s="181"/>
      <c r="V66" s="181"/>
      <c r="W66" s="181"/>
      <c r="X66" s="181"/>
      <c r="Y66" s="183"/>
      <c r="Z66" s="183"/>
      <c r="AA66" s="183"/>
      <c r="AB66" s="183"/>
      <c r="AC66" s="183"/>
      <c r="AD66" s="183"/>
      <c r="AE66" s="183"/>
      <c r="AF66" s="183"/>
      <c r="AG66" s="183" t="s">
        <v>137</v>
      </c>
      <c r="AH66" s="183">
        <v>0</v>
      </c>
      <c r="AI66" s="183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  <c r="BF66" s="183"/>
      <c r="BG66" s="183"/>
      <c r="BH66" s="183"/>
    </row>
    <row r="67" spans="1:60" x14ac:dyDescent="0.2">
      <c r="A67" s="164" t="s">
        <v>129</v>
      </c>
      <c r="B67" s="165" t="s">
        <v>83</v>
      </c>
      <c r="C67" s="166" t="s">
        <v>84</v>
      </c>
      <c r="D67" s="167"/>
      <c r="E67" s="168"/>
      <c r="F67" s="169"/>
      <c r="G67" s="170">
        <f>SUMIF(AG68:AG75,"&lt;&gt;NOR",G68:G75)</f>
        <v>0</v>
      </c>
      <c r="H67" s="171"/>
      <c r="I67" s="171">
        <f>SUM(I68:I75)</f>
        <v>0</v>
      </c>
      <c r="J67" s="171"/>
      <c r="K67" s="171">
        <f>SUM(K68:K75)</f>
        <v>0</v>
      </c>
      <c r="L67" s="171"/>
      <c r="M67" s="171">
        <f>SUM(M68:M75)</f>
        <v>0</v>
      </c>
      <c r="N67" s="172"/>
      <c r="O67" s="172">
        <f>SUM(O68:O75)</f>
        <v>0</v>
      </c>
      <c r="P67" s="172"/>
      <c r="Q67" s="172">
        <f>SUM(Q68:Q75)</f>
        <v>1.71</v>
      </c>
      <c r="R67" s="171"/>
      <c r="S67" s="171"/>
      <c r="T67" s="171"/>
      <c r="U67" s="171"/>
      <c r="V67" s="171">
        <f>SUM(V68:V75)</f>
        <v>12.77</v>
      </c>
      <c r="W67" s="171"/>
      <c r="X67" s="171"/>
      <c r="AG67" t="s">
        <v>130</v>
      </c>
    </row>
    <row r="68" spans="1:60" outlineLevel="1" x14ac:dyDescent="0.2">
      <c r="A68" s="173">
        <v>25</v>
      </c>
      <c r="B68" s="174" t="s">
        <v>236</v>
      </c>
      <c r="C68" s="175" t="s">
        <v>237</v>
      </c>
      <c r="D68" s="176" t="s">
        <v>133</v>
      </c>
      <c r="E68" s="177">
        <v>23.38</v>
      </c>
      <c r="F68" s="178"/>
      <c r="G68" s="179">
        <f>ROUND(E68*F68,2)</f>
        <v>0</v>
      </c>
      <c r="H68" s="180"/>
      <c r="I68" s="181">
        <f>ROUND(E68*H68,2)</f>
        <v>0</v>
      </c>
      <c r="J68" s="180"/>
      <c r="K68" s="181">
        <f>ROUND(E68*J68,2)</f>
        <v>0</v>
      </c>
      <c r="L68" s="181">
        <v>21</v>
      </c>
      <c r="M68" s="181">
        <f>G68*(1+L68/100)</f>
        <v>0</v>
      </c>
      <c r="N68" s="182">
        <v>0</v>
      </c>
      <c r="O68" s="182">
        <f>ROUND(E68*N68,2)</f>
        <v>0</v>
      </c>
      <c r="P68" s="182">
        <v>5.8999999999999997E-2</v>
      </c>
      <c r="Q68" s="182">
        <f>ROUND(E68*P68,2)</f>
        <v>1.38</v>
      </c>
      <c r="R68" s="181"/>
      <c r="S68" s="181" t="s">
        <v>134</v>
      </c>
      <c r="T68" s="181" t="s">
        <v>134</v>
      </c>
      <c r="U68" s="181">
        <v>0.2</v>
      </c>
      <c r="V68" s="181">
        <f>ROUND(E68*U68,2)</f>
        <v>4.68</v>
      </c>
      <c r="W68" s="181"/>
      <c r="X68" s="181" t="s">
        <v>135</v>
      </c>
      <c r="Y68" s="183"/>
      <c r="Z68" s="183"/>
      <c r="AA68" s="183"/>
      <c r="AB68" s="183"/>
      <c r="AC68" s="183"/>
      <c r="AD68" s="183"/>
      <c r="AE68" s="183"/>
      <c r="AF68" s="183"/>
      <c r="AG68" s="183" t="s">
        <v>136</v>
      </c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</row>
    <row r="69" spans="1:60" outlineLevel="1" x14ac:dyDescent="0.2">
      <c r="A69" s="184"/>
      <c r="B69" s="185"/>
      <c r="C69" s="186" t="s">
        <v>276</v>
      </c>
      <c r="D69" s="187"/>
      <c r="E69" s="188">
        <v>16.25</v>
      </c>
      <c r="F69" s="181"/>
      <c r="G69" s="181"/>
      <c r="H69" s="181"/>
      <c r="I69" s="181"/>
      <c r="J69" s="181"/>
      <c r="K69" s="181"/>
      <c r="L69" s="181"/>
      <c r="M69" s="181"/>
      <c r="N69" s="182"/>
      <c r="O69" s="182"/>
      <c r="P69" s="182"/>
      <c r="Q69" s="182"/>
      <c r="R69" s="181"/>
      <c r="S69" s="181"/>
      <c r="T69" s="181"/>
      <c r="U69" s="181"/>
      <c r="V69" s="181"/>
      <c r="W69" s="181"/>
      <c r="X69" s="181"/>
      <c r="Y69" s="183"/>
      <c r="Z69" s="183"/>
      <c r="AA69" s="183"/>
      <c r="AB69" s="183"/>
      <c r="AC69" s="183"/>
      <c r="AD69" s="183"/>
      <c r="AE69" s="183"/>
      <c r="AF69" s="183"/>
      <c r="AG69" s="183" t="s">
        <v>137</v>
      </c>
      <c r="AH69" s="183">
        <v>0</v>
      </c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</row>
    <row r="70" spans="1:60" outlineLevel="1" x14ac:dyDescent="0.2">
      <c r="A70" s="184"/>
      <c r="B70" s="185"/>
      <c r="C70" s="186" t="s">
        <v>277</v>
      </c>
      <c r="D70" s="187"/>
      <c r="E70" s="188">
        <v>2.6</v>
      </c>
      <c r="F70" s="181"/>
      <c r="G70" s="181"/>
      <c r="H70" s="181"/>
      <c r="I70" s="181"/>
      <c r="J70" s="181"/>
      <c r="K70" s="181"/>
      <c r="L70" s="181"/>
      <c r="M70" s="181"/>
      <c r="N70" s="182"/>
      <c r="O70" s="182"/>
      <c r="P70" s="182"/>
      <c r="Q70" s="182"/>
      <c r="R70" s="181"/>
      <c r="S70" s="181"/>
      <c r="T70" s="181"/>
      <c r="U70" s="181"/>
      <c r="V70" s="181"/>
      <c r="W70" s="181"/>
      <c r="X70" s="181"/>
      <c r="Y70" s="183"/>
      <c r="Z70" s="183"/>
      <c r="AA70" s="183"/>
      <c r="AB70" s="183"/>
      <c r="AC70" s="183"/>
      <c r="AD70" s="183"/>
      <c r="AE70" s="183"/>
      <c r="AF70" s="183"/>
      <c r="AG70" s="183" t="s">
        <v>137</v>
      </c>
      <c r="AH70" s="183">
        <v>0</v>
      </c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</row>
    <row r="71" spans="1:60" outlineLevel="1" x14ac:dyDescent="0.2">
      <c r="A71" s="184"/>
      <c r="B71" s="185"/>
      <c r="C71" s="186" t="s">
        <v>238</v>
      </c>
      <c r="D71" s="187"/>
      <c r="E71" s="188">
        <v>4.53</v>
      </c>
      <c r="F71" s="181"/>
      <c r="G71" s="181"/>
      <c r="H71" s="181"/>
      <c r="I71" s="181"/>
      <c r="J71" s="181"/>
      <c r="K71" s="181"/>
      <c r="L71" s="181"/>
      <c r="M71" s="181"/>
      <c r="N71" s="182"/>
      <c r="O71" s="182"/>
      <c r="P71" s="182"/>
      <c r="Q71" s="182"/>
      <c r="R71" s="181"/>
      <c r="S71" s="181"/>
      <c r="T71" s="181"/>
      <c r="U71" s="181"/>
      <c r="V71" s="181"/>
      <c r="W71" s="181"/>
      <c r="X71" s="181"/>
      <c r="Y71" s="183"/>
      <c r="Z71" s="183"/>
      <c r="AA71" s="183"/>
      <c r="AB71" s="183"/>
      <c r="AC71" s="183"/>
      <c r="AD71" s="183"/>
      <c r="AE71" s="183"/>
      <c r="AF71" s="183"/>
      <c r="AG71" s="183" t="s">
        <v>137</v>
      </c>
      <c r="AH71" s="183">
        <v>0</v>
      </c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</row>
    <row r="72" spans="1:60" outlineLevel="1" x14ac:dyDescent="0.2">
      <c r="A72" s="173">
        <v>26</v>
      </c>
      <c r="B72" s="174" t="s">
        <v>239</v>
      </c>
      <c r="C72" s="175" t="s">
        <v>240</v>
      </c>
      <c r="D72" s="176" t="s">
        <v>133</v>
      </c>
      <c r="E72" s="177">
        <v>23.38</v>
      </c>
      <c r="F72" s="178"/>
      <c r="G72" s="179">
        <f>ROUND(E72*F72,2)</f>
        <v>0</v>
      </c>
      <c r="H72" s="180"/>
      <c r="I72" s="181">
        <f>ROUND(E72*H72,2)</f>
        <v>0</v>
      </c>
      <c r="J72" s="180"/>
      <c r="K72" s="181">
        <f>ROUND(E72*J72,2)</f>
        <v>0</v>
      </c>
      <c r="L72" s="181">
        <v>21</v>
      </c>
      <c r="M72" s="181">
        <f>G72*(1+L72/100)</f>
        <v>0</v>
      </c>
      <c r="N72" s="182">
        <v>0</v>
      </c>
      <c r="O72" s="182">
        <f>ROUND(E72*N72,2)</f>
        <v>0</v>
      </c>
      <c r="P72" s="182">
        <v>1.4E-2</v>
      </c>
      <c r="Q72" s="182">
        <f>ROUND(E72*P72,2)</f>
        <v>0.33</v>
      </c>
      <c r="R72" s="181"/>
      <c r="S72" s="181" t="s">
        <v>134</v>
      </c>
      <c r="T72" s="181" t="s">
        <v>134</v>
      </c>
      <c r="U72" s="181">
        <v>0.22</v>
      </c>
      <c r="V72" s="181">
        <f>ROUND(E72*U72,2)</f>
        <v>5.14</v>
      </c>
      <c r="W72" s="181"/>
      <c r="X72" s="181" t="s">
        <v>135</v>
      </c>
      <c r="Y72" s="183"/>
      <c r="Z72" s="183"/>
      <c r="AA72" s="183"/>
      <c r="AB72" s="183"/>
      <c r="AC72" s="183"/>
      <c r="AD72" s="183"/>
      <c r="AE72" s="183"/>
      <c r="AF72" s="183"/>
      <c r="AG72" s="183" t="s">
        <v>136</v>
      </c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3"/>
      <c r="BF72" s="183"/>
      <c r="BG72" s="183"/>
      <c r="BH72" s="183"/>
    </row>
    <row r="73" spans="1:60" outlineLevel="1" x14ac:dyDescent="0.2">
      <c r="A73" s="184"/>
      <c r="B73" s="185"/>
      <c r="C73" s="186" t="s">
        <v>257</v>
      </c>
      <c r="D73" s="187"/>
      <c r="E73" s="188">
        <v>23.38</v>
      </c>
      <c r="F73" s="181"/>
      <c r="G73" s="181"/>
      <c r="H73" s="181"/>
      <c r="I73" s="181"/>
      <c r="J73" s="181"/>
      <c r="K73" s="181"/>
      <c r="L73" s="181"/>
      <c r="M73" s="181"/>
      <c r="N73" s="182"/>
      <c r="O73" s="182"/>
      <c r="P73" s="182"/>
      <c r="Q73" s="182"/>
      <c r="R73" s="181"/>
      <c r="S73" s="181"/>
      <c r="T73" s="181"/>
      <c r="U73" s="181"/>
      <c r="V73" s="181"/>
      <c r="W73" s="181"/>
      <c r="X73" s="181"/>
      <c r="Y73" s="183"/>
      <c r="Z73" s="183"/>
      <c r="AA73" s="183"/>
      <c r="AB73" s="183"/>
      <c r="AC73" s="183"/>
      <c r="AD73" s="183"/>
      <c r="AE73" s="183"/>
      <c r="AF73" s="183"/>
      <c r="AG73" s="183" t="s">
        <v>137</v>
      </c>
      <c r="AH73" s="183">
        <v>5</v>
      </c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3"/>
      <c r="BF73" s="183"/>
      <c r="BG73" s="183"/>
      <c r="BH73" s="183"/>
    </row>
    <row r="74" spans="1:60" outlineLevel="1" x14ac:dyDescent="0.2">
      <c r="A74" s="173">
        <v>27</v>
      </c>
      <c r="B74" s="174" t="s">
        <v>241</v>
      </c>
      <c r="C74" s="175" t="s">
        <v>242</v>
      </c>
      <c r="D74" s="176" t="s">
        <v>133</v>
      </c>
      <c r="E74" s="177">
        <v>12.5</v>
      </c>
      <c r="F74" s="178"/>
      <c r="G74" s="179">
        <f>ROUND(E74*F74,2)</f>
        <v>0</v>
      </c>
      <c r="H74" s="180"/>
      <c r="I74" s="181">
        <f>ROUND(E74*H74,2)</f>
        <v>0</v>
      </c>
      <c r="J74" s="180"/>
      <c r="K74" s="181">
        <f>ROUND(E74*J74,2)</f>
        <v>0</v>
      </c>
      <c r="L74" s="181">
        <v>21</v>
      </c>
      <c r="M74" s="181">
        <f>G74*(1+L74/100)</f>
        <v>0</v>
      </c>
      <c r="N74" s="182">
        <v>0</v>
      </c>
      <c r="O74" s="182">
        <f>ROUND(E74*N74,2)</f>
        <v>0</v>
      </c>
      <c r="P74" s="182">
        <v>0</v>
      </c>
      <c r="Q74" s="182">
        <f>ROUND(E74*P74,2)</f>
        <v>0</v>
      </c>
      <c r="R74" s="181"/>
      <c r="S74" s="181" t="s">
        <v>134</v>
      </c>
      <c r="T74" s="181" t="s">
        <v>134</v>
      </c>
      <c r="U74" s="181">
        <v>0.23599999999999999</v>
      </c>
      <c r="V74" s="181">
        <f>ROUND(E74*U74,2)</f>
        <v>2.95</v>
      </c>
      <c r="W74" s="181"/>
      <c r="X74" s="181" t="s">
        <v>135</v>
      </c>
      <c r="Y74" s="183"/>
      <c r="Z74" s="183"/>
      <c r="AA74" s="183"/>
      <c r="AB74" s="183"/>
      <c r="AC74" s="183"/>
      <c r="AD74" s="183"/>
      <c r="AE74" s="183"/>
      <c r="AF74" s="183"/>
      <c r="AG74" s="183" t="s">
        <v>136</v>
      </c>
      <c r="AH74" s="183"/>
      <c r="AI74" s="183"/>
      <c r="AJ74" s="183"/>
      <c r="AK74" s="183"/>
      <c r="AL74" s="183"/>
      <c r="AM74" s="183"/>
      <c r="AN74" s="183"/>
      <c r="AO74" s="183"/>
      <c r="AP74" s="183"/>
      <c r="AQ74" s="183"/>
      <c r="AR74" s="183"/>
      <c r="AS74" s="183"/>
      <c r="AT74" s="183"/>
      <c r="AU74" s="183"/>
      <c r="AV74" s="183"/>
      <c r="AW74" s="183"/>
      <c r="AX74" s="183"/>
      <c r="AY74" s="183"/>
      <c r="AZ74" s="183"/>
      <c r="BA74" s="183"/>
      <c r="BB74" s="183"/>
      <c r="BC74" s="183"/>
      <c r="BD74" s="183"/>
      <c r="BE74" s="183"/>
      <c r="BF74" s="183"/>
      <c r="BG74" s="183"/>
      <c r="BH74" s="183"/>
    </row>
    <row r="75" spans="1:60" outlineLevel="1" x14ac:dyDescent="0.2">
      <c r="A75" s="184"/>
      <c r="B75" s="185"/>
      <c r="C75" s="186" t="s">
        <v>254</v>
      </c>
      <c r="D75" s="187"/>
      <c r="E75" s="188">
        <v>12.5</v>
      </c>
      <c r="F75" s="181"/>
      <c r="G75" s="181"/>
      <c r="H75" s="181"/>
      <c r="I75" s="181"/>
      <c r="J75" s="181"/>
      <c r="K75" s="181"/>
      <c r="L75" s="181"/>
      <c r="M75" s="181"/>
      <c r="N75" s="182"/>
      <c r="O75" s="182"/>
      <c r="P75" s="182"/>
      <c r="Q75" s="182"/>
      <c r="R75" s="181"/>
      <c r="S75" s="181"/>
      <c r="T75" s="181"/>
      <c r="U75" s="181"/>
      <c r="V75" s="181"/>
      <c r="W75" s="181"/>
      <c r="X75" s="181"/>
      <c r="Y75" s="183"/>
      <c r="Z75" s="183"/>
      <c r="AA75" s="183"/>
      <c r="AB75" s="183"/>
      <c r="AC75" s="183"/>
      <c r="AD75" s="183"/>
      <c r="AE75" s="183"/>
      <c r="AF75" s="183"/>
      <c r="AG75" s="183" t="s">
        <v>137</v>
      </c>
      <c r="AH75" s="183">
        <v>0</v>
      </c>
      <c r="AI75" s="183"/>
      <c r="AJ75" s="183"/>
      <c r="AK75" s="183"/>
      <c r="AL75" s="183"/>
      <c r="AM75" s="183"/>
      <c r="AN75" s="183"/>
      <c r="AO75" s="183"/>
      <c r="AP75" s="183"/>
      <c r="AQ75" s="183"/>
      <c r="AR75" s="183"/>
      <c r="AS75" s="183"/>
      <c r="AT75" s="183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3"/>
      <c r="BF75" s="183"/>
      <c r="BG75" s="183"/>
      <c r="BH75" s="183"/>
    </row>
    <row r="76" spans="1:60" x14ac:dyDescent="0.2">
      <c r="A76" s="164" t="s">
        <v>129</v>
      </c>
      <c r="B76" s="165" t="s">
        <v>85</v>
      </c>
      <c r="C76" s="166" t="s">
        <v>86</v>
      </c>
      <c r="D76" s="167"/>
      <c r="E76" s="168"/>
      <c r="F76" s="169"/>
      <c r="G76" s="170">
        <f>SUMIF(AG77:AG77,"&lt;&gt;NOR",G77:G77)</f>
        <v>0</v>
      </c>
      <c r="H76" s="171"/>
      <c r="I76" s="171">
        <f>SUM(I77:I77)</f>
        <v>0</v>
      </c>
      <c r="J76" s="171"/>
      <c r="K76" s="171">
        <f>SUM(K77:K77)</f>
        <v>0</v>
      </c>
      <c r="L76" s="171"/>
      <c r="M76" s="171">
        <f>SUM(M77:M77)</f>
        <v>0</v>
      </c>
      <c r="N76" s="172"/>
      <c r="O76" s="172">
        <f>SUM(O77:O77)</f>
        <v>0</v>
      </c>
      <c r="P76" s="172"/>
      <c r="Q76" s="172">
        <f>SUM(Q77:Q77)</f>
        <v>0</v>
      </c>
      <c r="R76" s="171"/>
      <c r="S76" s="171"/>
      <c r="T76" s="171"/>
      <c r="U76" s="171"/>
      <c r="V76" s="171">
        <f>SUM(V77:V77)</f>
        <v>9.73</v>
      </c>
      <c r="W76" s="171"/>
      <c r="X76" s="171"/>
      <c r="AG76" t="s">
        <v>130</v>
      </c>
    </row>
    <row r="77" spans="1:60" outlineLevel="1" x14ac:dyDescent="0.2">
      <c r="A77" s="189">
        <v>28</v>
      </c>
      <c r="B77" s="190" t="s">
        <v>155</v>
      </c>
      <c r="C77" s="191" t="s">
        <v>156</v>
      </c>
      <c r="D77" s="192" t="s">
        <v>157</v>
      </c>
      <c r="E77" s="193">
        <v>10.36679</v>
      </c>
      <c r="F77" s="194"/>
      <c r="G77" s="195">
        <f>ROUND(E77*F77,2)</f>
        <v>0</v>
      </c>
      <c r="H77" s="180"/>
      <c r="I77" s="181">
        <f>ROUND(E77*H77,2)</f>
        <v>0</v>
      </c>
      <c r="J77" s="180"/>
      <c r="K77" s="181">
        <f>ROUND(E77*J77,2)</f>
        <v>0</v>
      </c>
      <c r="L77" s="181">
        <v>21</v>
      </c>
      <c r="M77" s="181">
        <f>G77*(1+L77/100)</f>
        <v>0</v>
      </c>
      <c r="N77" s="182">
        <v>0</v>
      </c>
      <c r="O77" s="182">
        <f>ROUND(E77*N77,2)</f>
        <v>0</v>
      </c>
      <c r="P77" s="182">
        <v>0</v>
      </c>
      <c r="Q77" s="182">
        <f>ROUND(E77*P77,2)</f>
        <v>0</v>
      </c>
      <c r="R77" s="181"/>
      <c r="S77" s="181" t="s">
        <v>134</v>
      </c>
      <c r="T77" s="181" t="s">
        <v>134</v>
      </c>
      <c r="U77" s="181">
        <v>0.9385</v>
      </c>
      <c r="V77" s="181">
        <f>ROUND(E77*U77,2)</f>
        <v>9.73</v>
      </c>
      <c r="W77" s="181"/>
      <c r="X77" s="181" t="s">
        <v>149</v>
      </c>
      <c r="Y77" s="183"/>
      <c r="Z77" s="183"/>
      <c r="AA77" s="183"/>
      <c r="AB77" s="183"/>
      <c r="AC77" s="183"/>
      <c r="AD77" s="183"/>
      <c r="AE77" s="183"/>
      <c r="AF77" s="183"/>
      <c r="AG77" s="183" t="s">
        <v>158</v>
      </c>
      <c r="AH77" s="183"/>
      <c r="AI77" s="183"/>
      <c r="AJ77" s="183"/>
      <c r="AK77" s="183"/>
      <c r="AL77" s="183"/>
      <c r="AM77" s="183"/>
      <c r="AN77" s="183"/>
      <c r="AO77" s="183"/>
      <c r="AP77" s="183"/>
      <c r="AQ77" s="183"/>
      <c r="AR77" s="183"/>
      <c r="AS77" s="183"/>
      <c r="AT77" s="183"/>
      <c r="AU77" s="183"/>
      <c r="AV77" s="183"/>
      <c r="AW77" s="183"/>
      <c r="AX77" s="183"/>
      <c r="AY77" s="183"/>
      <c r="AZ77" s="183"/>
      <c r="BA77" s="183"/>
      <c r="BB77" s="183"/>
      <c r="BC77" s="183"/>
      <c r="BD77" s="183"/>
      <c r="BE77" s="183"/>
      <c r="BF77" s="183"/>
      <c r="BG77" s="183"/>
      <c r="BH77" s="183"/>
    </row>
    <row r="78" spans="1:60" x14ac:dyDescent="0.2">
      <c r="A78" s="164" t="s">
        <v>129</v>
      </c>
      <c r="B78" s="165" t="s">
        <v>89</v>
      </c>
      <c r="C78" s="166" t="s">
        <v>90</v>
      </c>
      <c r="D78" s="167"/>
      <c r="E78" s="168"/>
      <c r="F78" s="169"/>
      <c r="G78" s="170">
        <f>SUMIF(AG79:AG82,"&lt;&gt;NOR",G79:G82)</f>
        <v>0</v>
      </c>
      <c r="H78" s="171"/>
      <c r="I78" s="171">
        <f>SUM(I79:I82)</f>
        <v>0</v>
      </c>
      <c r="J78" s="171"/>
      <c r="K78" s="171">
        <f>SUM(K79:K82)</f>
        <v>0</v>
      </c>
      <c r="L78" s="171"/>
      <c r="M78" s="171">
        <f>SUM(M79:M82)</f>
        <v>0</v>
      </c>
      <c r="N78" s="172"/>
      <c r="O78" s="172">
        <f>SUM(O79:O82)</f>
        <v>0.33</v>
      </c>
      <c r="P78" s="172"/>
      <c r="Q78" s="172">
        <f>SUM(Q79:Q82)</f>
        <v>0</v>
      </c>
      <c r="R78" s="171"/>
      <c r="S78" s="171"/>
      <c r="T78" s="171"/>
      <c r="U78" s="171"/>
      <c r="V78" s="171">
        <f>SUM(V79:V82)</f>
        <v>6.39</v>
      </c>
      <c r="W78" s="171"/>
      <c r="X78" s="171"/>
      <c r="AG78" t="s">
        <v>130</v>
      </c>
    </row>
    <row r="79" spans="1:60" outlineLevel="1" x14ac:dyDescent="0.2">
      <c r="A79" s="173">
        <v>29</v>
      </c>
      <c r="B79" s="174" t="s">
        <v>243</v>
      </c>
      <c r="C79" s="175" t="s">
        <v>244</v>
      </c>
      <c r="D79" s="176" t="s">
        <v>144</v>
      </c>
      <c r="E79" s="177">
        <v>14.5</v>
      </c>
      <c r="F79" s="178"/>
      <c r="G79" s="179">
        <f>ROUND(E79*F79,2)</f>
        <v>0</v>
      </c>
      <c r="H79" s="180"/>
      <c r="I79" s="181">
        <f>ROUND(E79*H79,2)</f>
        <v>0</v>
      </c>
      <c r="J79" s="180"/>
      <c r="K79" s="181">
        <f>ROUND(E79*J79,2)</f>
        <v>0</v>
      </c>
      <c r="L79" s="181">
        <v>21</v>
      </c>
      <c r="M79" s="181">
        <f>G79*(1+L79/100)</f>
        <v>0</v>
      </c>
      <c r="N79" s="182">
        <v>1.5970000000000002E-2</v>
      </c>
      <c r="O79" s="182">
        <f>ROUND(E79*N79,2)</f>
        <v>0.23</v>
      </c>
      <c r="P79" s="182">
        <v>0</v>
      </c>
      <c r="Q79" s="182">
        <f>ROUND(E79*P79,2)</f>
        <v>0</v>
      </c>
      <c r="R79" s="181"/>
      <c r="S79" s="181" t="s">
        <v>134</v>
      </c>
      <c r="T79" s="181" t="s">
        <v>134</v>
      </c>
      <c r="U79" s="181">
        <v>0.441</v>
      </c>
      <c r="V79" s="181">
        <f>ROUND(E79*U79,2)</f>
        <v>6.39</v>
      </c>
      <c r="W79" s="181"/>
      <c r="X79" s="181" t="s">
        <v>135</v>
      </c>
      <c r="Y79" s="183"/>
      <c r="Z79" s="183"/>
      <c r="AA79" s="183"/>
      <c r="AB79" s="183"/>
      <c r="AC79" s="183"/>
      <c r="AD79" s="183"/>
      <c r="AE79" s="183"/>
      <c r="AF79" s="183"/>
      <c r="AG79" s="183" t="s">
        <v>136</v>
      </c>
      <c r="AH79" s="183"/>
      <c r="AI79" s="183"/>
      <c r="AJ79" s="183"/>
      <c r="AK79" s="183"/>
      <c r="AL79" s="183"/>
      <c r="AM79" s="183"/>
      <c r="AN79" s="183"/>
      <c r="AO79" s="183"/>
      <c r="AP79" s="183"/>
      <c r="AQ79" s="183"/>
      <c r="AR79" s="183"/>
      <c r="AS79" s="183"/>
      <c r="AT79" s="183"/>
      <c r="AU79" s="183"/>
      <c r="AV79" s="183"/>
      <c r="AW79" s="183"/>
      <c r="AX79" s="183"/>
      <c r="AY79" s="183"/>
      <c r="AZ79" s="183"/>
      <c r="BA79" s="183"/>
      <c r="BB79" s="183"/>
      <c r="BC79" s="183"/>
      <c r="BD79" s="183"/>
      <c r="BE79" s="183"/>
      <c r="BF79" s="183"/>
      <c r="BG79" s="183"/>
      <c r="BH79" s="183"/>
    </row>
    <row r="80" spans="1:60" outlineLevel="1" x14ac:dyDescent="0.2">
      <c r="A80" s="184"/>
      <c r="B80" s="185"/>
      <c r="C80" s="186" t="s">
        <v>278</v>
      </c>
      <c r="D80" s="187"/>
      <c r="E80" s="188">
        <v>14.5</v>
      </c>
      <c r="F80" s="181"/>
      <c r="G80" s="181"/>
      <c r="H80" s="181"/>
      <c r="I80" s="181"/>
      <c r="J80" s="181"/>
      <c r="K80" s="181"/>
      <c r="L80" s="181"/>
      <c r="M80" s="181"/>
      <c r="N80" s="182"/>
      <c r="O80" s="182"/>
      <c r="P80" s="182"/>
      <c r="Q80" s="182"/>
      <c r="R80" s="181"/>
      <c r="S80" s="181"/>
      <c r="T80" s="181"/>
      <c r="U80" s="181"/>
      <c r="V80" s="181"/>
      <c r="W80" s="181"/>
      <c r="X80" s="181"/>
      <c r="Y80" s="183"/>
      <c r="Z80" s="183"/>
      <c r="AA80" s="183"/>
      <c r="AB80" s="183"/>
      <c r="AC80" s="183"/>
      <c r="AD80" s="183"/>
      <c r="AE80" s="183"/>
      <c r="AF80" s="183"/>
      <c r="AG80" s="183" t="s">
        <v>137</v>
      </c>
      <c r="AH80" s="183">
        <v>0</v>
      </c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3"/>
      <c r="BF80" s="183"/>
      <c r="BG80" s="183"/>
      <c r="BH80" s="183"/>
    </row>
    <row r="81" spans="1:60" outlineLevel="1" x14ac:dyDescent="0.2">
      <c r="A81" s="173">
        <v>30</v>
      </c>
      <c r="B81" s="174" t="s">
        <v>245</v>
      </c>
      <c r="C81" s="175" t="s">
        <v>246</v>
      </c>
      <c r="D81" s="176" t="s">
        <v>144</v>
      </c>
      <c r="E81" s="177">
        <v>17.399999999999999</v>
      </c>
      <c r="F81" s="178"/>
      <c r="G81" s="179">
        <f>ROUND(E81*F81,2)</f>
        <v>0</v>
      </c>
      <c r="H81" s="180"/>
      <c r="I81" s="181">
        <f>ROUND(E81*H81,2)</f>
        <v>0</v>
      </c>
      <c r="J81" s="180"/>
      <c r="K81" s="181">
        <f>ROUND(E81*J81,2)</f>
        <v>0</v>
      </c>
      <c r="L81" s="181">
        <v>21</v>
      </c>
      <c r="M81" s="181">
        <f>G81*(1+L81/100)</f>
        <v>0</v>
      </c>
      <c r="N81" s="182">
        <v>6.0000000000000001E-3</v>
      </c>
      <c r="O81" s="182">
        <f>ROUND(E81*N81,2)</f>
        <v>0.1</v>
      </c>
      <c r="P81" s="182">
        <v>0</v>
      </c>
      <c r="Q81" s="182">
        <f>ROUND(E81*P81,2)</f>
        <v>0</v>
      </c>
      <c r="R81" s="181" t="s">
        <v>247</v>
      </c>
      <c r="S81" s="181" t="s">
        <v>134</v>
      </c>
      <c r="T81" s="181" t="s">
        <v>134</v>
      </c>
      <c r="U81" s="181">
        <v>0</v>
      </c>
      <c r="V81" s="181">
        <f>ROUND(E81*U81,2)</f>
        <v>0</v>
      </c>
      <c r="W81" s="181"/>
      <c r="X81" s="181" t="s">
        <v>147</v>
      </c>
      <c r="Y81" s="183"/>
      <c r="Z81" s="183"/>
      <c r="AA81" s="183"/>
      <c r="AB81" s="183"/>
      <c r="AC81" s="183"/>
      <c r="AD81" s="183"/>
      <c r="AE81" s="183"/>
      <c r="AF81" s="183"/>
      <c r="AG81" s="183" t="s">
        <v>148</v>
      </c>
      <c r="AH81" s="183"/>
      <c r="AI81" s="183"/>
      <c r="AJ81" s="183"/>
      <c r="AK81" s="183"/>
      <c r="AL81" s="183"/>
      <c r="AM81" s="183"/>
      <c r="AN81" s="183"/>
      <c r="AO81" s="183"/>
      <c r="AP81" s="183"/>
      <c r="AQ81" s="183"/>
      <c r="AR81" s="183"/>
      <c r="AS81" s="183"/>
      <c r="AT81" s="183"/>
      <c r="AU81" s="183"/>
      <c r="AV81" s="183"/>
      <c r="AW81" s="183"/>
      <c r="AX81" s="183"/>
      <c r="AY81" s="183"/>
      <c r="AZ81" s="183"/>
      <c r="BA81" s="183"/>
      <c r="BB81" s="183"/>
      <c r="BC81" s="183"/>
      <c r="BD81" s="183"/>
      <c r="BE81" s="183"/>
      <c r="BF81" s="183"/>
      <c r="BG81" s="183"/>
      <c r="BH81" s="183"/>
    </row>
    <row r="82" spans="1:60" outlineLevel="1" x14ac:dyDescent="0.2">
      <c r="A82" s="184"/>
      <c r="B82" s="185"/>
      <c r="C82" s="186" t="s">
        <v>279</v>
      </c>
      <c r="D82" s="187"/>
      <c r="E82" s="188">
        <v>17.399999999999999</v>
      </c>
      <c r="F82" s="181"/>
      <c r="G82" s="181"/>
      <c r="H82" s="181"/>
      <c r="I82" s="181"/>
      <c r="J82" s="181"/>
      <c r="K82" s="181"/>
      <c r="L82" s="181"/>
      <c r="M82" s="181"/>
      <c r="N82" s="182"/>
      <c r="O82" s="182"/>
      <c r="P82" s="182"/>
      <c r="Q82" s="182"/>
      <c r="R82" s="181"/>
      <c r="S82" s="181"/>
      <c r="T82" s="181"/>
      <c r="U82" s="181"/>
      <c r="V82" s="181"/>
      <c r="W82" s="181"/>
      <c r="X82" s="181"/>
      <c r="Y82" s="183"/>
      <c r="Z82" s="183"/>
      <c r="AA82" s="183"/>
      <c r="AB82" s="183"/>
      <c r="AC82" s="183"/>
      <c r="AD82" s="183"/>
      <c r="AE82" s="183"/>
      <c r="AF82" s="183"/>
      <c r="AG82" s="183" t="s">
        <v>137</v>
      </c>
      <c r="AH82" s="183">
        <v>5</v>
      </c>
      <c r="AI82" s="183"/>
      <c r="AJ82" s="183"/>
      <c r="AK82" s="183"/>
      <c r="AL82" s="183"/>
      <c r="AM82" s="183"/>
      <c r="AN82" s="183"/>
      <c r="AO82" s="183"/>
      <c r="AP82" s="183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3"/>
      <c r="BF82" s="183"/>
      <c r="BG82" s="183"/>
      <c r="BH82" s="183"/>
    </row>
    <row r="83" spans="1:60" x14ac:dyDescent="0.2">
      <c r="A83" s="164" t="s">
        <v>129</v>
      </c>
      <c r="B83" s="165" t="s">
        <v>95</v>
      </c>
      <c r="C83" s="166" t="s">
        <v>96</v>
      </c>
      <c r="D83" s="167"/>
      <c r="E83" s="168"/>
      <c r="F83" s="169"/>
      <c r="G83" s="170">
        <f>SUMIF(AG84:AG88,"&lt;&gt;NOR",G84:G88)</f>
        <v>0</v>
      </c>
      <c r="H83" s="171"/>
      <c r="I83" s="171">
        <f>SUM(I84:I88)</f>
        <v>0</v>
      </c>
      <c r="J83" s="171"/>
      <c r="K83" s="171">
        <f>SUM(K84:K88)</f>
        <v>0</v>
      </c>
      <c r="L83" s="171"/>
      <c r="M83" s="171">
        <f>SUM(M84:M88)</f>
        <v>0</v>
      </c>
      <c r="N83" s="172"/>
      <c r="O83" s="172">
        <f>SUM(O84:O88)</f>
        <v>0</v>
      </c>
      <c r="P83" s="172"/>
      <c r="Q83" s="172">
        <f>SUM(Q84:Q88)</f>
        <v>0</v>
      </c>
      <c r="R83" s="171"/>
      <c r="S83" s="171"/>
      <c r="T83" s="171"/>
      <c r="U83" s="171"/>
      <c r="V83" s="171">
        <f>SUM(V84:V88)</f>
        <v>10.23</v>
      </c>
      <c r="W83" s="171"/>
      <c r="X83" s="171"/>
      <c r="AG83" t="s">
        <v>130</v>
      </c>
    </row>
    <row r="84" spans="1:60" outlineLevel="1" x14ac:dyDescent="0.2">
      <c r="A84" s="173">
        <v>31</v>
      </c>
      <c r="B84" s="174" t="s">
        <v>159</v>
      </c>
      <c r="C84" s="175" t="s">
        <v>160</v>
      </c>
      <c r="D84" s="176" t="s">
        <v>157</v>
      </c>
      <c r="E84" s="177">
        <v>7.1442399999999999</v>
      </c>
      <c r="F84" s="178"/>
      <c r="G84" s="179">
        <f>ROUND(E84*F84,2)</f>
        <v>0</v>
      </c>
      <c r="H84" s="180"/>
      <c r="I84" s="181">
        <f>ROUND(E84*H84,2)</f>
        <v>0</v>
      </c>
      <c r="J84" s="180"/>
      <c r="K84" s="181">
        <f>ROUND(E84*J84,2)</f>
        <v>0</v>
      </c>
      <c r="L84" s="181">
        <v>21</v>
      </c>
      <c r="M84" s="181">
        <f>G84*(1+L84/100)</f>
        <v>0</v>
      </c>
      <c r="N84" s="182">
        <v>0</v>
      </c>
      <c r="O84" s="182">
        <f>ROUND(E84*N84,2)</f>
        <v>0</v>
      </c>
      <c r="P84" s="182">
        <v>0</v>
      </c>
      <c r="Q84" s="182">
        <f>ROUND(E84*P84,2)</f>
        <v>0</v>
      </c>
      <c r="R84" s="181"/>
      <c r="S84" s="181" t="s">
        <v>134</v>
      </c>
      <c r="T84" s="181" t="s">
        <v>134</v>
      </c>
      <c r="U84" s="181">
        <v>0.49</v>
      </c>
      <c r="V84" s="181">
        <f>ROUND(E84*U84,2)</f>
        <v>3.5</v>
      </c>
      <c r="W84" s="181"/>
      <c r="X84" s="181" t="s">
        <v>161</v>
      </c>
      <c r="Y84" s="183"/>
      <c r="Z84" s="183"/>
      <c r="AA84" s="183"/>
      <c r="AB84" s="183"/>
      <c r="AC84" s="183"/>
      <c r="AD84" s="183"/>
      <c r="AE84" s="183"/>
      <c r="AF84" s="183"/>
      <c r="AG84" s="183" t="s">
        <v>162</v>
      </c>
      <c r="AH84" s="183"/>
      <c r="AI84" s="183"/>
      <c r="AJ84" s="183"/>
      <c r="AK84" s="183"/>
      <c r="AL84" s="183"/>
      <c r="AM84" s="183"/>
      <c r="AN84" s="183"/>
      <c r="AO84" s="183"/>
      <c r="AP84" s="183"/>
      <c r="AQ84" s="183"/>
      <c r="AR84" s="183"/>
      <c r="AS84" s="183"/>
      <c r="AT84" s="183"/>
      <c r="AU84" s="183"/>
      <c r="AV84" s="183"/>
      <c r="AW84" s="183"/>
      <c r="AX84" s="183"/>
      <c r="AY84" s="183"/>
      <c r="AZ84" s="183"/>
      <c r="BA84" s="183"/>
      <c r="BB84" s="183"/>
      <c r="BC84" s="183"/>
      <c r="BD84" s="183"/>
      <c r="BE84" s="183"/>
      <c r="BF84" s="183"/>
      <c r="BG84" s="183"/>
      <c r="BH84" s="183"/>
    </row>
    <row r="85" spans="1:60" ht="12.75" customHeight="1" outlineLevel="1" x14ac:dyDescent="0.2">
      <c r="A85" s="184"/>
      <c r="B85" s="185"/>
      <c r="C85" s="227" t="s">
        <v>248</v>
      </c>
      <c r="D85" s="227"/>
      <c r="E85" s="227"/>
      <c r="F85" s="227"/>
      <c r="G85" s="227"/>
      <c r="H85" s="181"/>
      <c r="I85" s="181"/>
      <c r="J85" s="181"/>
      <c r="K85" s="181"/>
      <c r="L85" s="181"/>
      <c r="M85" s="181"/>
      <c r="N85" s="182"/>
      <c r="O85" s="182"/>
      <c r="P85" s="182"/>
      <c r="Q85" s="182"/>
      <c r="R85" s="181"/>
      <c r="S85" s="181"/>
      <c r="T85" s="181"/>
      <c r="U85" s="181"/>
      <c r="V85" s="181"/>
      <c r="W85" s="181"/>
      <c r="X85" s="181"/>
      <c r="Y85" s="183"/>
      <c r="Z85" s="183"/>
      <c r="AA85" s="183"/>
      <c r="AB85" s="183"/>
      <c r="AC85" s="183"/>
      <c r="AD85" s="183"/>
      <c r="AE85" s="183"/>
      <c r="AF85" s="183"/>
      <c r="AG85" s="183" t="s">
        <v>141</v>
      </c>
      <c r="AH85" s="183"/>
      <c r="AI85" s="183"/>
      <c r="AJ85" s="183"/>
      <c r="AK85" s="183"/>
      <c r="AL85" s="183"/>
      <c r="AM85" s="183"/>
      <c r="AN85" s="183"/>
      <c r="AO85" s="183"/>
      <c r="AP85" s="183"/>
      <c r="AQ85" s="183"/>
      <c r="AR85" s="183"/>
      <c r="AS85" s="183"/>
      <c r="AT85" s="183"/>
      <c r="AU85" s="183"/>
      <c r="AV85" s="183"/>
      <c r="AW85" s="183"/>
      <c r="AX85" s="183"/>
      <c r="AY85" s="183"/>
      <c r="AZ85" s="183"/>
      <c r="BA85" s="183"/>
      <c r="BB85" s="183"/>
      <c r="BC85" s="183"/>
      <c r="BD85" s="183"/>
      <c r="BE85" s="183"/>
      <c r="BF85" s="183"/>
      <c r="BG85" s="183"/>
      <c r="BH85" s="183"/>
    </row>
    <row r="86" spans="1:60" outlineLevel="1" x14ac:dyDescent="0.2">
      <c r="A86" s="189">
        <v>32</v>
      </c>
      <c r="B86" s="190" t="s">
        <v>163</v>
      </c>
      <c r="C86" s="191" t="s">
        <v>164</v>
      </c>
      <c r="D86" s="192" t="s">
        <v>157</v>
      </c>
      <c r="E86" s="193">
        <v>142.88480000000001</v>
      </c>
      <c r="F86" s="194"/>
      <c r="G86" s="195">
        <f>ROUND(E86*F86,2)</f>
        <v>0</v>
      </c>
      <c r="H86" s="180"/>
      <c r="I86" s="181">
        <f>ROUND(E86*H86,2)</f>
        <v>0</v>
      </c>
      <c r="J86" s="180"/>
      <c r="K86" s="181">
        <f>ROUND(E86*J86,2)</f>
        <v>0</v>
      </c>
      <c r="L86" s="181">
        <v>21</v>
      </c>
      <c r="M86" s="181">
        <f>G86*(1+L86/100)</f>
        <v>0</v>
      </c>
      <c r="N86" s="182">
        <v>0</v>
      </c>
      <c r="O86" s="182">
        <f>ROUND(E86*N86,2)</f>
        <v>0</v>
      </c>
      <c r="P86" s="182">
        <v>0</v>
      </c>
      <c r="Q86" s="182">
        <f>ROUND(E86*P86,2)</f>
        <v>0</v>
      </c>
      <c r="R86" s="181"/>
      <c r="S86" s="181" t="s">
        <v>134</v>
      </c>
      <c r="T86" s="181" t="s">
        <v>134</v>
      </c>
      <c r="U86" s="181">
        <v>0</v>
      </c>
      <c r="V86" s="181">
        <f>ROUND(E86*U86,2)</f>
        <v>0</v>
      </c>
      <c r="W86" s="181"/>
      <c r="X86" s="181" t="s">
        <v>161</v>
      </c>
      <c r="Y86" s="183"/>
      <c r="Z86" s="183"/>
      <c r="AA86" s="183"/>
      <c r="AB86" s="183"/>
      <c r="AC86" s="183"/>
      <c r="AD86" s="183"/>
      <c r="AE86" s="183"/>
      <c r="AF86" s="183"/>
      <c r="AG86" s="183" t="s">
        <v>162</v>
      </c>
      <c r="AH86" s="183"/>
      <c r="AI86" s="183"/>
      <c r="AJ86" s="183"/>
      <c r="AK86" s="183"/>
      <c r="AL86" s="183"/>
      <c r="AM86" s="183"/>
      <c r="AN86" s="183"/>
      <c r="AO86" s="183"/>
      <c r="AP86" s="183"/>
      <c r="AQ86" s="183"/>
      <c r="AR86" s="183"/>
      <c r="AS86" s="183"/>
      <c r="AT86" s="183"/>
      <c r="AU86" s="183"/>
      <c r="AV86" s="183"/>
      <c r="AW86" s="183"/>
      <c r="AX86" s="183"/>
      <c r="AY86" s="183"/>
      <c r="AZ86" s="183"/>
      <c r="BA86" s="183"/>
      <c r="BB86" s="183"/>
      <c r="BC86" s="183"/>
      <c r="BD86" s="183"/>
      <c r="BE86" s="183"/>
      <c r="BF86" s="183"/>
      <c r="BG86" s="183"/>
      <c r="BH86" s="183"/>
    </row>
    <row r="87" spans="1:60" outlineLevel="1" x14ac:dyDescent="0.2">
      <c r="A87" s="189">
        <v>33</v>
      </c>
      <c r="B87" s="190" t="s">
        <v>249</v>
      </c>
      <c r="C87" s="191" t="s">
        <v>250</v>
      </c>
      <c r="D87" s="192" t="s">
        <v>157</v>
      </c>
      <c r="E87" s="193">
        <v>7.1442399999999999</v>
      </c>
      <c r="F87" s="194"/>
      <c r="G87" s="195">
        <f>ROUND(E87*F87,2)</f>
        <v>0</v>
      </c>
      <c r="H87" s="180"/>
      <c r="I87" s="181">
        <f>ROUND(E87*H87,2)</f>
        <v>0</v>
      </c>
      <c r="J87" s="180"/>
      <c r="K87" s="181">
        <f>ROUND(E87*J87,2)</f>
        <v>0</v>
      </c>
      <c r="L87" s="181">
        <v>21</v>
      </c>
      <c r="M87" s="181">
        <f>G87*(1+L87/100)</f>
        <v>0</v>
      </c>
      <c r="N87" s="182">
        <v>0</v>
      </c>
      <c r="O87" s="182">
        <f>ROUND(E87*N87,2)</f>
        <v>0</v>
      </c>
      <c r="P87" s="182">
        <v>0</v>
      </c>
      <c r="Q87" s="182">
        <f>ROUND(E87*P87,2)</f>
        <v>0</v>
      </c>
      <c r="R87" s="181"/>
      <c r="S87" s="181" t="s">
        <v>134</v>
      </c>
      <c r="T87" s="181" t="s">
        <v>134</v>
      </c>
      <c r="U87" s="181">
        <v>0.94199999999999995</v>
      </c>
      <c r="V87" s="181">
        <f>ROUND(E87*U87,2)</f>
        <v>6.73</v>
      </c>
      <c r="W87" s="181"/>
      <c r="X87" s="181" t="s">
        <v>161</v>
      </c>
      <c r="Y87" s="183"/>
      <c r="Z87" s="183"/>
      <c r="AA87" s="183"/>
      <c r="AB87" s="183"/>
      <c r="AC87" s="183"/>
      <c r="AD87" s="183"/>
      <c r="AE87" s="183"/>
      <c r="AF87" s="183"/>
      <c r="AG87" s="183" t="s">
        <v>162</v>
      </c>
      <c r="AH87" s="183"/>
      <c r="AI87" s="183"/>
      <c r="AJ87" s="183"/>
      <c r="AK87" s="183"/>
      <c r="AL87" s="183"/>
      <c r="AM87" s="183"/>
      <c r="AN87" s="183"/>
      <c r="AO87" s="183"/>
      <c r="AP87" s="183"/>
      <c r="AQ87" s="183"/>
      <c r="AR87" s="183"/>
      <c r="AS87" s="183"/>
      <c r="AT87" s="183"/>
      <c r="AU87" s="183"/>
      <c r="AV87" s="183"/>
      <c r="AW87" s="183"/>
      <c r="AX87" s="183"/>
      <c r="AY87" s="183"/>
      <c r="AZ87" s="183"/>
      <c r="BA87" s="183"/>
      <c r="BB87" s="183"/>
      <c r="BC87" s="183"/>
      <c r="BD87" s="183"/>
      <c r="BE87" s="183"/>
      <c r="BF87" s="183"/>
      <c r="BG87" s="183"/>
      <c r="BH87" s="183"/>
    </row>
    <row r="88" spans="1:60" ht="22.5" outlineLevel="1" x14ac:dyDescent="0.2">
      <c r="A88" s="189">
        <v>34</v>
      </c>
      <c r="B88" s="190" t="s">
        <v>165</v>
      </c>
      <c r="C88" s="191" t="s">
        <v>166</v>
      </c>
      <c r="D88" s="192" t="s">
        <v>157</v>
      </c>
      <c r="E88" s="193">
        <v>7.1442399999999999</v>
      </c>
      <c r="F88" s="194"/>
      <c r="G88" s="195">
        <f>ROUND(E88*F88,2)</f>
        <v>0</v>
      </c>
      <c r="H88" s="180"/>
      <c r="I88" s="181">
        <f>ROUND(E88*H88,2)</f>
        <v>0</v>
      </c>
      <c r="J88" s="180"/>
      <c r="K88" s="181">
        <f>ROUND(E88*J88,2)</f>
        <v>0</v>
      </c>
      <c r="L88" s="181">
        <v>21</v>
      </c>
      <c r="M88" s="181">
        <f>G88*(1+L88/100)</f>
        <v>0</v>
      </c>
      <c r="N88" s="182">
        <v>0</v>
      </c>
      <c r="O88" s="182">
        <f>ROUND(E88*N88,2)</f>
        <v>0</v>
      </c>
      <c r="P88" s="182">
        <v>0</v>
      </c>
      <c r="Q88" s="182">
        <f>ROUND(E88*P88,2)</f>
        <v>0</v>
      </c>
      <c r="R88" s="181"/>
      <c r="S88" s="181" t="s">
        <v>134</v>
      </c>
      <c r="T88" s="181" t="s">
        <v>134</v>
      </c>
      <c r="U88" s="181">
        <v>0</v>
      </c>
      <c r="V88" s="181">
        <f>ROUND(E88*U88,2)</f>
        <v>0</v>
      </c>
      <c r="W88" s="181"/>
      <c r="X88" s="181" t="s">
        <v>161</v>
      </c>
      <c r="Y88" s="183"/>
      <c r="Z88" s="183"/>
      <c r="AA88" s="183"/>
      <c r="AB88" s="183"/>
      <c r="AC88" s="183"/>
      <c r="AD88" s="183"/>
      <c r="AE88" s="183"/>
      <c r="AF88" s="183"/>
      <c r="AG88" s="183" t="s">
        <v>162</v>
      </c>
      <c r="AH88" s="183"/>
      <c r="AI88" s="183"/>
      <c r="AJ88" s="183"/>
      <c r="AK88" s="183"/>
      <c r="AL88" s="183"/>
      <c r="AM88" s="183"/>
      <c r="AN88" s="183"/>
      <c r="AO88" s="183"/>
      <c r="AP88" s="183"/>
      <c r="AQ88" s="183"/>
      <c r="AR88" s="183"/>
      <c r="AS88" s="183"/>
      <c r="AT88" s="183"/>
      <c r="AU88" s="183"/>
      <c r="AV88" s="183"/>
      <c r="AW88" s="183"/>
      <c r="AX88" s="183"/>
      <c r="AY88" s="183"/>
      <c r="AZ88" s="183"/>
      <c r="BA88" s="183"/>
      <c r="BB88" s="183"/>
      <c r="BC88" s="183"/>
      <c r="BD88" s="183"/>
      <c r="BE88" s="183"/>
      <c r="BF88" s="183"/>
      <c r="BG88" s="183"/>
      <c r="BH88" s="183"/>
    </row>
    <row r="89" spans="1:60" x14ac:dyDescent="0.2">
      <c r="A89" s="164" t="s">
        <v>129</v>
      </c>
      <c r="B89" s="165" t="s">
        <v>24</v>
      </c>
      <c r="C89" s="166" t="s">
        <v>25</v>
      </c>
      <c r="D89" s="167"/>
      <c r="E89" s="168"/>
      <c r="F89" s="169"/>
      <c r="G89" s="170">
        <f>SUMIF(AG90:AG91,"&lt;&gt;NOR",G90:G91)</f>
        <v>0</v>
      </c>
      <c r="H89" s="171"/>
      <c r="I89" s="171">
        <f>SUM(I90:I91)</f>
        <v>0</v>
      </c>
      <c r="J89" s="171"/>
      <c r="K89" s="171">
        <f>SUM(K90:K91)</f>
        <v>0</v>
      </c>
      <c r="L89" s="171"/>
      <c r="M89" s="171">
        <f>SUM(M90:M91)</f>
        <v>0</v>
      </c>
      <c r="N89" s="172"/>
      <c r="O89" s="172">
        <f>SUM(O90:O91)</f>
        <v>0</v>
      </c>
      <c r="P89" s="172"/>
      <c r="Q89" s="172">
        <f>SUM(Q90:Q91)</f>
        <v>0</v>
      </c>
      <c r="R89" s="171"/>
      <c r="S89" s="171"/>
      <c r="T89" s="171"/>
      <c r="U89" s="171"/>
      <c r="V89" s="171">
        <f>SUM(V90:V91)</f>
        <v>0</v>
      </c>
      <c r="W89" s="171"/>
      <c r="X89" s="171"/>
      <c r="AG89" t="s">
        <v>130</v>
      </c>
    </row>
    <row r="90" spans="1:60" ht="22.5" outlineLevel="1" x14ac:dyDescent="0.2">
      <c r="A90" s="173">
        <v>35</v>
      </c>
      <c r="B90" s="174" t="s">
        <v>251</v>
      </c>
      <c r="C90" s="175" t="s">
        <v>252</v>
      </c>
      <c r="D90" s="176" t="s">
        <v>253</v>
      </c>
      <c r="E90" s="177">
        <v>6</v>
      </c>
      <c r="F90" s="178"/>
      <c r="G90" s="179">
        <f>ROUND(E90*F90,2)</f>
        <v>0</v>
      </c>
      <c r="H90" s="180"/>
      <c r="I90" s="181">
        <f>ROUND(E90*H90,2)</f>
        <v>0</v>
      </c>
      <c r="J90" s="180"/>
      <c r="K90" s="181">
        <f>ROUND(E90*J90,2)</f>
        <v>0</v>
      </c>
      <c r="L90" s="181">
        <v>21</v>
      </c>
      <c r="M90" s="181">
        <f>G90*(1+L90/100)</f>
        <v>0</v>
      </c>
      <c r="N90" s="182">
        <v>0</v>
      </c>
      <c r="O90" s="182">
        <f>ROUND(E90*N90,2)</f>
        <v>0</v>
      </c>
      <c r="P90" s="182">
        <v>0</v>
      </c>
      <c r="Q90" s="182">
        <f>ROUND(E90*P90,2)</f>
        <v>0</v>
      </c>
      <c r="R90" s="181"/>
      <c r="S90" s="181" t="s">
        <v>134</v>
      </c>
      <c r="T90" s="181" t="s">
        <v>146</v>
      </c>
      <c r="U90" s="181">
        <v>0</v>
      </c>
      <c r="V90" s="181">
        <f>ROUND(E90*U90,2)</f>
        <v>0</v>
      </c>
      <c r="W90" s="181"/>
      <c r="X90" s="181" t="s">
        <v>150</v>
      </c>
      <c r="Y90" s="183"/>
      <c r="Z90" s="183"/>
      <c r="AA90" s="183"/>
      <c r="AB90" s="183"/>
      <c r="AC90" s="183"/>
      <c r="AD90" s="183"/>
      <c r="AE90" s="183"/>
      <c r="AF90" s="183"/>
      <c r="AG90" s="183" t="s">
        <v>174</v>
      </c>
      <c r="AH90" s="183"/>
      <c r="AI90" s="183"/>
      <c r="AJ90" s="183"/>
      <c r="AK90" s="183"/>
      <c r="AL90" s="183"/>
      <c r="AM90" s="183"/>
      <c r="AN90" s="183"/>
      <c r="AO90" s="183"/>
      <c r="AP90" s="183"/>
      <c r="AQ90" s="183"/>
      <c r="AR90" s="183"/>
      <c r="AS90" s="183"/>
      <c r="AT90" s="183"/>
      <c r="AU90" s="183"/>
      <c r="AV90" s="183"/>
      <c r="AW90" s="183"/>
      <c r="AX90" s="183"/>
      <c r="AY90" s="183"/>
      <c r="AZ90" s="183"/>
      <c r="BA90" s="183"/>
      <c r="BB90" s="183"/>
      <c r="BC90" s="183"/>
      <c r="BD90" s="183"/>
      <c r="BE90" s="183"/>
      <c r="BF90" s="183"/>
      <c r="BG90" s="183"/>
      <c r="BH90" s="183"/>
    </row>
    <row r="91" spans="1:60" outlineLevel="1" x14ac:dyDescent="0.2">
      <c r="A91" s="184"/>
      <c r="B91" s="185"/>
      <c r="C91" s="186" t="s">
        <v>280</v>
      </c>
      <c r="D91" s="187"/>
      <c r="E91" s="188">
        <v>6</v>
      </c>
      <c r="F91" s="181"/>
      <c r="G91" s="181"/>
      <c r="H91" s="181"/>
      <c r="I91" s="181"/>
      <c r="J91" s="181"/>
      <c r="K91" s="181"/>
      <c r="L91" s="181"/>
      <c r="M91" s="181"/>
      <c r="N91" s="182"/>
      <c r="O91" s="182"/>
      <c r="P91" s="182"/>
      <c r="Q91" s="182"/>
      <c r="R91" s="181"/>
      <c r="S91" s="181"/>
      <c r="T91" s="181"/>
      <c r="U91" s="181"/>
      <c r="V91" s="181"/>
      <c r="W91" s="181"/>
      <c r="X91" s="181"/>
      <c r="Y91" s="183"/>
      <c r="Z91" s="183"/>
      <c r="AA91" s="183"/>
      <c r="AB91" s="183"/>
      <c r="AC91" s="183"/>
      <c r="AD91" s="183"/>
      <c r="AE91" s="183"/>
      <c r="AF91" s="183"/>
      <c r="AG91" s="183" t="s">
        <v>137</v>
      </c>
      <c r="AH91" s="183">
        <v>0</v>
      </c>
      <c r="AI91" s="183"/>
      <c r="AJ91" s="183"/>
      <c r="AK91" s="183"/>
      <c r="AL91" s="183"/>
      <c r="AM91" s="183"/>
      <c r="AN91" s="183"/>
      <c r="AO91" s="183"/>
      <c r="AP91" s="183"/>
      <c r="AQ91" s="183"/>
      <c r="AR91" s="183"/>
      <c r="AS91" s="183"/>
      <c r="AT91" s="183"/>
      <c r="AU91" s="183"/>
      <c r="AV91" s="183"/>
      <c r="AW91" s="183"/>
      <c r="AX91" s="183"/>
      <c r="AY91" s="183"/>
      <c r="AZ91" s="183"/>
      <c r="BA91" s="183"/>
      <c r="BB91" s="183"/>
      <c r="BC91" s="183"/>
      <c r="BD91" s="183"/>
      <c r="BE91" s="183"/>
      <c r="BF91" s="183"/>
      <c r="BG91" s="183"/>
      <c r="BH91" s="183"/>
    </row>
    <row r="92" spans="1:60" x14ac:dyDescent="0.2">
      <c r="A92" s="164" t="s">
        <v>129</v>
      </c>
      <c r="B92" s="165" t="s">
        <v>26</v>
      </c>
      <c r="C92" s="166" t="s">
        <v>27</v>
      </c>
      <c r="D92" s="167"/>
      <c r="E92" s="168"/>
      <c r="F92" s="169"/>
      <c r="G92" s="170">
        <f>SUMIF(AG93:AG102,"&lt;&gt;NOR",G93:G102)</f>
        <v>0</v>
      </c>
      <c r="H92" s="171"/>
      <c r="I92" s="171">
        <f>SUM(I93:I102)</f>
        <v>0</v>
      </c>
      <c r="J92" s="171"/>
      <c r="K92" s="171">
        <f>SUM(K93:K102)</f>
        <v>0</v>
      </c>
      <c r="L92" s="171"/>
      <c r="M92" s="171">
        <f>SUM(M93:M102)</f>
        <v>0</v>
      </c>
      <c r="N92" s="172"/>
      <c r="O92" s="172">
        <f>SUM(O93:O102)</f>
        <v>0</v>
      </c>
      <c r="P92" s="172"/>
      <c r="Q92" s="172">
        <f>SUM(Q93:Q102)</f>
        <v>0</v>
      </c>
      <c r="R92" s="171"/>
      <c r="S92" s="171"/>
      <c r="T92" s="171"/>
      <c r="U92" s="171"/>
      <c r="V92" s="171">
        <f>SUM(V93:V102)</f>
        <v>0</v>
      </c>
      <c r="W92" s="171"/>
      <c r="X92" s="171"/>
      <c r="AG92" t="s">
        <v>130</v>
      </c>
    </row>
    <row r="93" spans="1:60" outlineLevel="1" x14ac:dyDescent="0.2">
      <c r="A93" s="173">
        <v>36</v>
      </c>
      <c r="B93" s="174" t="s">
        <v>168</v>
      </c>
      <c r="C93" s="175" t="s">
        <v>169</v>
      </c>
      <c r="D93" s="176" t="s">
        <v>167</v>
      </c>
      <c r="E93" s="177">
        <v>1</v>
      </c>
      <c r="F93" s="178"/>
      <c r="G93" s="179">
        <f>ROUND(E93*F93,2)</f>
        <v>0</v>
      </c>
      <c r="H93" s="180"/>
      <c r="I93" s="181">
        <f>ROUND(E93*H93,2)</f>
        <v>0</v>
      </c>
      <c r="J93" s="180"/>
      <c r="K93" s="181">
        <f>ROUND(E93*J93,2)</f>
        <v>0</v>
      </c>
      <c r="L93" s="181">
        <v>21</v>
      </c>
      <c r="M93" s="181">
        <f>G93*(1+L93/100)</f>
        <v>0</v>
      </c>
      <c r="N93" s="182">
        <v>0</v>
      </c>
      <c r="O93" s="182">
        <f>ROUND(E93*N93,2)</f>
        <v>0</v>
      </c>
      <c r="P93" s="182">
        <v>0</v>
      </c>
      <c r="Q93" s="182">
        <f>ROUND(E93*P93,2)</f>
        <v>0</v>
      </c>
      <c r="R93" s="181"/>
      <c r="S93" s="181" t="s">
        <v>134</v>
      </c>
      <c r="T93" s="181" t="s">
        <v>146</v>
      </c>
      <c r="U93" s="181">
        <v>0</v>
      </c>
      <c r="V93" s="181">
        <f>ROUND(E93*U93,2)</f>
        <v>0</v>
      </c>
      <c r="W93" s="181"/>
      <c r="X93" s="181" t="s">
        <v>150</v>
      </c>
      <c r="Y93" s="183"/>
      <c r="Z93" s="183"/>
      <c r="AA93" s="183"/>
      <c r="AB93" s="183"/>
      <c r="AC93" s="183"/>
      <c r="AD93" s="183"/>
      <c r="AE93" s="183"/>
      <c r="AF93" s="183"/>
      <c r="AG93" s="183" t="s">
        <v>170</v>
      </c>
      <c r="AH93" s="183"/>
      <c r="AI93" s="183"/>
      <c r="AJ93" s="183"/>
      <c r="AK93" s="183"/>
      <c r="AL93" s="183"/>
      <c r="AM93" s="183"/>
      <c r="AN93" s="183"/>
      <c r="AO93" s="183"/>
      <c r="AP93" s="183"/>
      <c r="AQ93" s="183"/>
      <c r="AR93" s="183"/>
      <c r="AS93" s="183"/>
      <c r="AT93" s="183"/>
      <c r="AU93" s="183"/>
      <c r="AV93" s="183"/>
      <c r="AW93" s="183"/>
      <c r="AX93" s="183"/>
      <c r="AY93" s="183"/>
      <c r="AZ93" s="183"/>
      <c r="BA93" s="183"/>
      <c r="BB93" s="183"/>
      <c r="BC93" s="183"/>
      <c r="BD93" s="183"/>
      <c r="BE93" s="183"/>
      <c r="BF93" s="183"/>
      <c r="BG93" s="183"/>
      <c r="BH93" s="183"/>
    </row>
    <row r="94" spans="1:60" ht="12.75" customHeight="1" outlineLevel="1" x14ac:dyDescent="0.2">
      <c r="A94" s="184"/>
      <c r="B94" s="185"/>
      <c r="C94" s="227" t="s">
        <v>171</v>
      </c>
      <c r="D94" s="227"/>
      <c r="E94" s="227"/>
      <c r="F94" s="227"/>
      <c r="G94" s="227"/>
      <c r="H94" s="181"/>
      <c r="I94" s="181"/>
      <c r="J94" s="181"/>
      <c r="K94" s="181"/>
      <c r="L94" s="181"/>
      <c r="M94" s="181"/>
      <c r="N94" s="182"/>
      <c r="O94" s="182"/>
      <c r="P94" s="182"/>
      <c r="Q94" s="182"/>
      <c r="R94" s="181"/>
      <c r="S94" s="181"/>
      <c r="T94" s="181"/>
      <c r="U94" s="181"/>
      <c r="V94" s="181"/>
      <c r="W94" s="181"/>
      <c r="X94" s="181"/>
      <c r="Y94" s="183"/>
      <c r="Z94" s="183"/>
      <c r="AA94" s="183"/>
      <c r="AB94" s="183"/>
      <c r="AC94" s="183"/>
      <c r="AD94" s="183"/>
      <c r="AE94" s="183"/>
      <c r="AF94" s="183"/>
      <c r="AG94" s="183" t="s">
        <v>141</v>
      </c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183"/>
      <c r="AT94" s="183"/>
      <c r="AU94" s="183"/>
      <c r="AV94" s="183"/>
      <c r="AW94" s="183"/>
      <c r="AX94" s="183"/>
      <c r="AY94" s="183"/>
      <c r="AZ94" s="183"/>
      <c r="BA94" s="183"/>
      <c r="BB94" s="183"/>
      <c r="BC94" s="183"/>
      <c r="BD94" s="183"/>
      <c r="BE94" s="183"/>
      <c r="BF94" s="183"/>
      <c r="BG94" s="183"/>
      <c r="BH94" s="183"/>
    </row>
    <row r="95" spans="1:60" outlineLevel="1" x14ac:dyDescent="0.2">
      <c r="A95" s="173">
        <v>37</v>
      </c>
      <c r="B95" s="174" t="s">
        <v>172</v>
      </c>
      <c r="C95" s="175" t="s">
        <v>173</v>
      </c>
      <c r="D95" s="176" t="s">
        <v>167</v>
      </c>
      <c r="E95" s="177">
        <v>1</v>
      </c>
      <c r="F95" s="178"/>
      <c r="G95" s="179">
        <f>ROUND(E95*F95,2)</f>
        <v>0</v>
      </c>
      <c r="H95" s="180"/>
      <c r="I95" s="181">
        <f>ROUND(E95*H95,2)</f>
        <v>0</v>
      </c>
      <c r="J95" s="180"/>
      <c r="K95" s="181">
        <f>ROUND(E95*J95,2)</f>
        <v>0</v>
      </c>
      <c r="L95" s="181">
        <v>21</v>
      </c>
      <c r="M95" s="181">
        <f>G95*(1+L95/100)</f>
        <v>0</v>
      </c>
      <c r="N95" s="182">
        <v>0</v>
      </c>
      <c r="O95" s="182">
        <f>ROUND(E95*N95,2)</f>
        <v>0</v>
      </c>
      <c r="P95" s="182">
        <v>0</v>
      </c>
      <c r="Q95" s="182">
        <f>ROUND(E95*P95,2)</f>
        <v>0</v>
      </c>
      <c r="R95" s="181"/>
      <c r="S95" s="181" t="s">
        <v>134</v>
      </c>
      <c r="T95" s="181" t="s">
        <v>146</v>
      </c>
      <c r="U95" s="181">
        <v>0</v>
      </c>
      <c r="V95" s="181">
        <f>ROUND(E95*U95,2)</f>
        <v>0</v>
      </c>
      <c r="W95" s="181"/>
      <c r="X95" s="181" t="s">
        <v>150</v>
      </c>
      <c r="Y95" s="183"/>
      <c r="Z95" s="183"/>
      <c r="AA95" s="183"/>
      <c r="AB95" s="183"/>
      <c r="AC95" s="183"/>
      <c r="AD95" s="183"/>
      <c r="AE95" s="183"/>
      <c r="AF95" s="183"/>
      <c r="AG95" s="183" t="s">
        <v>174</v>
      </c>
      <c r="AH95" s="183"/>
      <c r="AI95" s="183"/>
      <c r="AJ95" s="183"/>
      <c r="AK95" s="183"/>
      <c r="AL95" s="183"/>
      <c r="AM95" s="183"/>
      <c r="AN95" s="183"/>
      <c r="AO95" s="183"/>
      <c r="AP95" s="183"/>
      <c r="AQ95" s="183"/>
      <c r="AR95" s="183"/>
      <c r="AS95" s="183"/>
      <c r="AT95" s="183"/>
      <c r="AU95" s="183"/>
      <c r="AV95" s="183"/>
      <c r="AW95" s="183"/>
      <c r="AX95" s="183"/>
      <c r="AY95" s="183"/>
      <c r="AZ95" s="183"/>
      <c r="BA95" s="183"/>
      <c r="BB95" s="183"/>
      <c r="BC95" s="183"/>
      <c r="BD95" s="183"/>
      <c r="BE95" s="183"/>
      <c r="BF95" s="183"/>
      <c r="BG95" s="183"/>
      <c r="BH95" s="183"/>
    </row>
    <row r="96" spans="1:60" ht="33.75" customHeight="1" outlineLevel="1" x14ac:dyDescent="0.2">
      <c r="A96" s="184"/>
      <c r="B96" s="185"/>
      <c r="C96" s="227" t="s">
        <v>175</v>
      </c>
      <c r="D96" s="227"/>
      <c r="E96" s="227"/>
      <c r="F96" s="227"/>
      <c r="G96" s="227"/>
      <c r="H96" s="181"/>
      <c r="I96" s="181"/>
      <c r="J96" s="181"/>
      <c r="K96" s="181"/>
      <c r="L96" s="181"/>
      <c r="M96" s="181"/>
      <c r="N96" s="182"/>
      <c r="O96" s="182"/>
      <c r="P96" s="182"/>
      <c r="Q96" s="182"/>
      <c r="R96" s="181"/>
      <c r="S96" s="181"/>
      <c r="T96" s="181"/>
      <c r="U96" s="181"/>
      <c r="V96" s="181"/>
      <c r="W96" s="181"/>
      <c r="X96" s="181"/>
      <c r="Y96" s="183"/>
      <c r="Z96" s="183"/>
      <c r="AA96" s="183"/>
      <c r="AB96" s="183"/>
      <c r="AC96" s="183"/>
      <c r="AD96" s="183"/>
      <c r="AE96" s="183"/>
      <c r="AF96" s="183"/>
      <c r="AG96" s="183" t="s">
        <v>141</v>
      </c>
      <c r="AH96" s="183"/>
      <c r="AI96" s="183"/>
      <c r="AJ96" s="183"/>
      <c r="AK96" s="183"/>
      <c r="AL96" s="183"/>
      <c r="AM96" s="183"/>
      <c r="AN96" s="183"/>
      <c r="AO96" s="183"/>
      <c r="AP96" s="183"/>
      <c r="AQ96" s="183"/>
      <c r="AR96" s="183"/>
      <c r="AS96" s="183"/>
      <c r="AT96" s="183"/>
      <c r="AU96" s="183"/>
      <c r="AV96" s="183"/>
      <c r="AW96" s="183"/>
      <c r="AX96" s="183"/>
      <c r="AY96" s="183"/>
      <c r="AZ96" s="183"/>
      <c r="BA96" s="196" t="str">
        <f>C96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96" s="183"/>
      <c r="BC96" s="183"/>
      <c r="BD96" s="183"/>
      <c r="BE96" s="183"/>
      <c r="BF96" s="183"/>
      <c r="BG96" s="183"/>
      <c r="BH96" s="183"/>
    </row>
    <row r="97" spans="1:60" outlineLevel="1" x14ac:dyDescent="0.2">
      <c r="A97" s="173">
        <v>38</v>
      </c>
      <c r="B97" s="174" t="s">
        <v>176</v>
      </c>
      <c r="C97" s="175" t="s">
        <v>177</v>
      </c>
      <c r="D97" s="176" t="s">
        <v>167</v>
      </c>
      <c r="E97" s="177">
        <v>1</v>
      </c>
      <c r="F97" s="178"/>
      <c r="G97" s="179">
        <f>ROUND(E97*F97,2)</f>
        <v>0</v>
      </c>
      <c r="H97" s="180"/>
      <c r="I97" s="181">
        <f>ROUND(E97*H97,2)</f>
        <v>0</v>
      </c>
      <c r="J97" s="180"/>
      <c r="K97" s="181">
        <f>ROUND(E97*J97,2)</f>
        <v>0</v>
      </c>
      <c r="L97" s="181">
        <v>21</v>
      </c>
      <c r="M97" s="181">
        <f>G97*(1+L97/100)</f>
        <v>0</v>
      </c>
      <c r="N97" s="182">
        <v>0</v>
      </c>
      <c r="O97" s="182">
        <f>ROUND(E97*N97,2)</f>
        <v>0</v>
      </c>
      <c r="P97" s="182">
        <v>0</v>
      </c>
      <c r="Q97" s="182">
        <f>ROUND(E97*P97,2)</f>
        <v>0</v>
      </c>
      <c r="R97" s="181"/>
      <c r="S97" s="181" t="s">
        <v>134</v>
      </c>
      <c r="T97" s="181" t="s">
        <v>146</v>
      </c>
      <c r="U97" s="181">
        <v>0</v>
      </c>
      <c r="V97" s="181">
        <f>ROUND(E97*U97,2)</f>
        <v>0</v>
      </c>
      <c r="W97" s="181"/>
      <c r="X97" s="181" t="s">
        <v>150</v>
      </c>
      <c r="Y97" s="183"/>
      <c r="Z97" s="183"/>
      <c r="AA97" s="183"/>
      <c r="AB97" s="183"/>
      <c r="AC97" s="183"/>
      <c r="AD97" s="183"/>
      <c r="AE97" s="183"/>
      <c r="AF97" s="183"/>
      <c r="AG97" s="183" t="s">
        <v>174</v>
      </c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83"/>
      <c r="BB97" s="183"/>
      <c r="BC97" s="183"/>
      <c r="BD97" s="183"/>
      <c r="BE97" s="183"/>
      <c r="BF97" s="183"/>
      <c r="BG97" s="183"/>
      <c r="BH97" s="183"/>
    </row>
    <row r="98" spans="1:60" ht="45" customHeight="1" outlineLevel="1" x14ac:dyDescent="0.2">
      <c r="A98" s="184"/>
      <c r="B98" s="185"/>
      <c r="C98" s="227" t="s">
        <v>178</v>
      </c>
      <c r="D98" s="227"/>
      <c r="E98" s="227"/>
      <c r="F98" s="227"/>
      <c r="G98" s="227"/>
      <c r="H98" s="181"/>
      <c r="I98" s="181"/>
      <c r="J98" s="181"/>
      <c r="K98" s="181"/>
      <c r="L98" s="181"/>
      <c r="M98" s="181"/>
      <c r="N98" s="182"/>
      <c r="O98" s="182"/>
      <c r="P98" s="182"/>
      <c r="Q98" s="182"/>
      <c r="R98" s="181"/>
      <c r="S98" s="181"/>
      <c r="T98" s="181"/>
      <c r="U98" s="181"/>
      <c r="V98" s="181"/>
      <c r="W98" s="181"/>
      <c r="X98" s="181"/>
      <c r="Y98" s="183"/>
      <c r="Z98" s="183"/>
      <c r="AA98" s="183"/>
      <c r="AB98" s="183"/>
      <c r="AC98" s="183"/>
      <c r="AD98" s="183"/>
      <c r="AE98" s="183"/>
      <c r="AF98" s="183"/>
      <c r="AG98" s="183" t="s">
        <v>141</v>
      </c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96" t="str">
        <f>C98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8" s="183"/>
      <c r="BC98" s="183"/>
      <c r="BD98" s="183"/>
      <c r="BE98" s="183"/>
      <c r="BF98" s="183"/>
      <c r="BG98" s="183"/>
      <c r="BH98" s="183"/>
    </row>
    <row r="99" spans="1:60" outlineLevel="1" x14ac:dyDescent="0.2">
      <c r="A99" s="173">
        <v>39</v>
      </c>
      <c r="B99" s="174" t="s">
        <v>179</v>
      </c>
      <c r="C99" s="175" t="s">
        <v>180</v>
      </c>
      <c r="D99" s="176" t="s">
        <v>167</v>
      </c>
      <c r="E99" s="177">
        <v>1</v>
      </c>
      <c r="F99" s="178"/>
      <c r="G99" s="179">
        <f>ROUND(E99*F99,2)</f>
        <v>0</v>
      </c>
      <c r="H99" s="180"/>
      <c r="I99" s="181">
        <f>ROUND(E99*H99,2)</f>
        <v>0</v>
      </c>
      <c r="J99" s="180"/>
      <c r="K99" s="181">
        <f>ROUND(E99*J99,2)</f>
        <v>0</v>
      </c>
      <c r="L99" s="181">
        <v>21</v>
      </c>
      <c r="M99" s="181">
        <f>G99*(1+L99/100)</f>
        <v>0</v>
      </c>
      <c r="N99" s="182">
        <v>0</v>
      </c>
      <c r="O99" s="182">
        <f>ROUND(E99*N99,2)</f>
        <v>0</v>
      </c>
      <c r="P99" s="182">
        <v>0</v>
      </c>
      <c r="Q99" s="182">
        <f>ROUND(E99*P99,2)</f>
        <v>0</v>
      </c>
      <c r="R99" s="181"/>
      <c r="S99" s="181" t="s">
        <v>134</v>
      </c>
      <c r="T99" s="181" t="s">
        <v>146</v>
      </c>
      <c r="U99" s="181">
        <v>0</v>
      </c>
      <c r="V99" s="181">
        <f>ROUND(E99*U99,2)</f>
        <v>0</v>
      </c>
      <c r="W99" s="181"/>
      <c r="X99" s="181" t="s">
        <v>150</v>
      </c>
      <c r="Y99" s="183"/>
      <c r="Z99" s="183"/>
      <c r="AA99" s="183"/>
      <c r="AB99" s="183"/>
      <c r="AC99" s="183"/>
      <c r="AD99" s="183"/>
      <c r="AE99" s="183"/>
      <c r="AF99" s="183"/>
      <c r="AG99" s="183" t="s">
        <v>174</v>
      </c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83"/>
      <c r="BB99" s="183"/>
      <c r="BC99" s="183"/>
      <c r="BD99" s="183"/>
      <c r="BE99" s="183"/>
      <c r="BF99" s="183"/>
      <c r="BG99" s="183"/>
      <c r="BH99" s="183"/>
    </row>
    <row r="100" spans="1:60" ht="12.75" customHeight="1" outlineLevel="1" x14ac:dyDescent="0.2">
      <c r="A100" s="184"/>
      <c r="B100" s="185"/>
      <c r="C100" s="227" t="s">
        <v>181</v>
      </c>
      <c r="D100" s="227"/>
      <c r="E100" s="227"/>
      <c r="F100" s="227"/>
      <c r="G100" s="227"/>
      <c r="H100" s="181"/>
      <c r="I100" s="181"/>
      <c r="J100" s="181"/>
      <c r="K100" s="181"/>
      <c r="L100" s="181"/>
      <c r="M100" s="181"/>
      <c r="N100" s="182"/>
      <c r="O100" s="182"/>
      <c r="P100" s="182"/>
      <c r="Q100" s="182"/>
      <c r="R100" s="181"/>
      <c r="S100" s="181"/>
      <c r="T100" s="181"/>
      <c r="U100" s="181"/>
      <c r="V100" s="181"/>
      <c r="W100" s="181"/>
      <c r="X100" s="181"/>
      <c r="Y100" s="183"/>
      <c r="Z100" s="183"/>
      <c r="AA100" s="183"/>
      <c r="AB100" s="183"/>
      <c r="AC100" s="183"/>
      <c r="AD100" s="183"/>
      <c r="AE100" s="183"/>
      <c r="AF100" s="183"/>
      <c r="AG100" s="183" t="s">
        <v>141</v>
      </c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  <c r="BB100" s="183"/>
      <c r="BC100" s="183"/>
      <c r="BD100" s="183"/>
      <c r="BE100" s="183"/>
      <c r="BF100" s="183"/>
      <c r="BG100" s="183"/>
      <c r="BH100" s="183"/>
    </row>
    <row r="101" spans="1:60" outlineLevel="1" x14ac:dyDescent="0.2">
      <c r="A101" s="173">
        <v>40</v>
      </c>
      <c r="B101" s="174" t="s">
        <v>182</v>
      </c>
      <c r="C101" s="175" t="s">
        <v>183</v>
      </c>
      <c r="D101" s="176" t="s">
        <v>167</v>
      </c>
      <c r="E101" s="177">
        <v>1</v>
      </c>
      <c r="F101" s="178"/>
      <c r="G101" s="179">
        <f>ROUND(E101*F101,2)</f>
        <v>0</v>
      </c>
      <c r="H101" s="180"/>
      <c r="I101" s="181">
        <f>ROUND(E101*H101,2)</f>
        <v>0</v>
      </c>
      <c r="J101" s="180"/>
      <c r="K101" s="181">
        <f>ROUND(E101*J101,2)</f>
        <v>0</v>
      </c>
      <c r="L101" s="181">
        <v>21</v>
      </c>
      <c r="M101" s="181">
        <f>G101*(1+L101/100)</f>
        <v>0</v>
      </c>
      <c r="N101" s="182">
        <v>0</v>
      </c>
      <c r="O101" s="182">
        <f>ROUND(E101*N101,2)</f>
        <v>0</v>
      </c>
      <c r="P101" s="182">
        <v>0</v>
      </c>
      <c r="Q101" s="182">
        <f>ROUND(E101*P101,2)</f>
        <v>0</v>
      </c>
      <c r="R101" s="181"/>
      <c r="S101" s="181" t="s">
        <v>134</v>
      </c>
      <c r="T101" s="181" t="s">
        <v>146</v>
      </c>
      <c r="U101" s="181">
        <v>0</v>
      </c>
      <c r="V101" s="181">
        <f>ROUND(E101*U101,2)</f>
        <v>0</v>
      </c>
      <c r="W101" s="181"/>
      <c r="X101" s="181" t="s">
        <v>150</v>
      </c>
      <c r="Y101" s="183"/>
      <c r="Z101" s="183"/>
      <c r="AA101" s="183"/>
      <c r="AB101" s="183"/>
      <c r="AC101" s="183"/>
      <c r="AD101" s="183"/>
      <c r="AE101" s="183"/>
      <c r="AF101" s="183"/>
      <c r="AG101" s="183" t="s">
        <v>174</v>
      </c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  <c r="BB101" s="183"/>
      <c r="BC101" s="183"/>
      <c r="BD101" s="183"/>
      <c r="BE101" s="183"/>
      <c r="BF101" s="183"/>
      <c r="BG101" s="183"/>
      <c r="BH101" s="183"/>
    </row>
    <row r="102" spans="1:60" ht="12.75" customHeight="1" outlineLevel="1" x14ac:dyDescent="0.2">
      <c r="A102" s="184"/>
      <c r="B102" s="185"/>
      <c r="C102" s="227" t="s">
        <v>184</v>
      </c>
      <c r="D102" s="227"/>
      <c r="E102" s="227"/>
      <c r="F102" s="227"/>
      <c r="G102" s="227"/>
      <c r="H102" s="181"/>
      <c r="I102" s="181"/>
      <c r="J102" s="181"/>
      <c r="K102" s="181"/>
      <c r="L102" s="181"/>
      <c r="M102" s="181"/>
      <c r="N102" s="182"/>
      <c r="O102" s="182"/>
      <c r="P102" s="182"/>
      <c r="Q102" s="182"/>
      <c r="R102" s="181"/>
      <c r="S102" s="181"/>
      <c r="T102" s="181"/>
      <c r="U102" s="181"/>
      <c r="V102" s="181"/>
      <c r="W102" s="181"/>
      <c r="X102" s="181"/>
      <c r="Y102" s="183"/>
      <c r="Z102" s="183"/>
      <c r="AA102" s="183"/>
      <c r="AB102" s="183"/>
      <c r="AC102" s="183"/>
      <c r="AD102" s="183"/>
      <c r="AE102" s="183"/>
      <c r="AF102" s="183"/>
      <c r="AG102" s="183" t="s">
        <v>141</v>
      </c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96" t="str">
        <f>C102</f>
        <v>Náklady zhotovitele, které vzniknou v souvislosti s povinnostmi zhotovitele při předání a převzetí díla.</v>
      </c>
      <c r="BB102" s="183"/>
      <c r="BC102" s="183"/>
      <c r="BD102" s="183"/>
      <c r="BE102" s="183"/>
      <c r="BF102" s="183"/>
      <c r="BG102" s="183"/>
      <c r="BH102" s="183"/>
    </row>
    <row r="103" spans="1:60" x14ac:dyDescent="0.2">
      <c r="A103" s="147"/>
      <c r="B103" s="151"/>
      <c r="C103" s="197"/>
      <c r="D103" s="153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AE103">
        <v>15</v>
      </c>
      <c r="AF103">
        <v>21</v>
      </c>
      <c r="AG103" t="s">
        <v>116</v>
      </c>
    </row>
    <row r="104" spans="1:60" x14ac:dyDescent="0.2">
      <c r="A104" s="198"/>
      <c r="B104" s="199" t="s">
        <v>20</v>
      </c>
      <c r="C104" s="200"/>
      <c r="D104" s="201"/>
      <c r="E104" s="202"/>
      <c r="F104" s="202"/>
      <c r="G104" s="203">
        <f>G8+G15+G21+G33+G36+G41+G48+G57+G60+G67+G76+G78+G83+G89+G92</f>
        <v>0</v>
      </c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AE104">
        <f>SUMIF(L7:L102,AE103,G7:G102)</f>
        <v>0</v>
      </c>
      <c r="AF104">
        <f>SUMIF(L7:L102,AF103,G7:G102)</f>
        <v>0</v>
      </c>
      <c r="AG104" t="s">
        <v>185</v>
      </c>
    </row>
    <row r="105" spans="1:60" x14ac:dyDescent="0.2">
      <c r="A105" s="147"/>
      <c r="B105" s="151"/>
      <c r="C105" s="197"/>
      <c r="D105" s="153"/>
      <c r="E105" s="147"/>
      <c r="F105" s="147"/>
      <c r="G105" s="147"/>
      <c r="H105" s="147"/>
      <c r="I105" s="147"/>
      <c r="J105" s="147"/>
      <c r="K105" s="147"/>
      <c r="L105" s="147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</row>
    <row r="106" spans="1:60" x14ac:dyDescent="0.2">
      <c r="A106" s="147"/>
      <c r="B106" s="151"/>
      <c r="C106" s="197"/>
      <c r="D106" s="153"/>
      <c r="E106" s="147"/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/>
      <c r="X106" s="147"/>
    </row>
    <row r="107" spans="1:60" x14ac:dyDescent="0.2">
      <c r="A107" s="228" t="s">
        <v>186</v>
      </c>
      <c r="B107" s="228"/>
      <c r="C107" s="228"/>
      <c r="D107" s="153"/>
      <c r="E107" s="147"/>
      <c r="F107" s="147"/>
      <c r="G107" s="147"/>
      <c r="H107" s="147"/>
      <c r="I107" s="147"/>
      <c r="J107" s="147"/>
      <c r="K107" s="147"/>
      <c r="L107" s="147"/>
      <c r="M107" s="147"/>
      <c r="N107" s="147"/>
      <c r="O107" s="147"/>
      <c r="P107" s="147"/>
      <c r="Q107" s="147"/>
      <c r="R107" s="147"/>
      <c r="S107" s="147"/>
      <c r="T107" s="147"/>
      <c r="U107" s="147"/>
      <c r="V107" s="147"/>
      <c r="W107" s="147"/>
      <c r="X107" s="147"/>
    </row>
    <row r="108" spans="1:60" x14ac:dyDescent="0.2">
      <c r="A108" s="229"/>
      <c r="B108" s="229"/>
      <c r="C108" s="229"/>
      <c r="D108" s="229"/>
      <c r="E108" s="229"/>
      <c r="F108" s="229"/>
      <c r="G108" s="229"/>
      <c r="H108" s="147"/>
      <c r="I108" s="147"/>
      <c r="J108" s="147"/>
      <c r="K108" s="147"/>
      <c r="L108" s="147"/>
      <c r="M108" s="147"/>
      <c r="N108" s="147"/>
      <c r="O108" s="147"/>
      <c r="P108" s="147"/>
      <c r="Q108" s="147"/>
      <c r="R108" s="147"/>
      <c r="S108" s="147"/>
      <c r="T108" s="147"/>
      <c r="U108" s="147"/>
      <c r="V108" s="147"/>
      <c r="W108" s="147"/>
      <c r="X108" s="147"/>
      <c r="AG108" t="s">
        <v>187</v>
      </c>
    </row>
    <row r="109" spans="1:60" x14ac:dyDescent="0.2">
      <c r="A109" s="229"/>
      <c r="B109" s="229"/>
      <c r="C109" s="229"/>
      <c r="D109" s="229"/>
      <c r="E109" s="229"/>
      <c r="F109" s="229"/>
      <c r="G109" s="229"/>
      <c r="H109" s="147"/>
      <c r="I109" s="147"/>
      <c r="J109" s="147"/>
      <c r="K109" s="147"/>
      <c r="L109" s="147"/>
      <c r="M109" s="147"/>
      <c r="N109" s="147"/>
      <c r="O109" s="147"/>
      <c r="P109" s="147"/>
      <c r="Q109" s="147"/>
      <c r="R109" s="147"/>
      <c r="S109" s="147"/>
      <c r="T109" s="147"/>
      <c r="U109" s="147"/>
      <c r="V109" s="147"/>
      <c r="W109" s="147"/>
      <c r="X109" s="147"/>
    </row>
    <row r="110" spans="1:60" x14ac:dyDescent="0.2">
      <c r="A110" s="229"/>
      <c r="B110" s="229"/>
      <c r="C110" s="229"/>
      <c r="D110" s="229"/>
      <c r="E110" s="229"/>
      <c r="F110" s="229"/>
      <c r="G110" s="229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/>
      <c r="U110" s="147"/>
      <c r="V110" s="147"/>
      <c r="W110" s="147"/>
      <c r="X110" s="147"/>
    </row>
    <row r="111" spans="1:60" x14ac:dyDescent="0.2">
      <c r="A111" s="229"/>
      <c r="B111" s="229"/>
      <c r="C111" s="229"/>
      <c r="D111" s="229"/>
      <c r="E111" s="229"/>
      <c r="F111" s="229"/>
      <c r="G111" s="229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  <c r="V111" s="147"/>
      <c r="W111" s="147"/>
      <c r="X111" s="147"/>
    </row>
    <row r="112" spans="1:60" x14ac:dyDescent="0.2">
      <c r="A112" s="229"/>
      <c r="B112" s="229"/>
      <c r="C112" s="229"/>
      <c r="D112" s="229"/>
      <c r="E112" s="229"/>
      <c r="F112" s="229"/>
      <c r="G112" s="229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</row>
    <row r="113" spans="1:33" x14ac:dyDescent="0.2">
      <c r="A113" s="147"/>
      <c r="B113" s="151"/>
      <c r="C113" s="197"/>
      <c r="D113" s="153"/>
      <c r="E113" s="147"/>
      <c r="F113" s="147"/>
      <c r="G113" s="147"/>
      <c r="H113" s="147"/>
      <c r="I113" s="147"/>
      <c r="J113" s="147"/>
      <c r="K113" s="147"/>
      <c r="L113" s="147"/>
      <c r="M113" s="147"/>
      <c r="N113" s="147"/>
      <c r="O113" s="147"/>
      <c r="P113" s="147"/>
      <c r="Q113" s="147"/>
      <c r="R113" s="147"/>
      <c r="S113" s="147"/>
      <c r="T113" s="147"/>
      <c r="U113" s="147"/>
      <c r="V113" s="147"/>
      <c r="W113" s="147"/>
      <c r="X113" s="147"/>
    </row>
    <row r="114" spans="1:33" x14ac:dyDescent="0.2">
      <c r="C114" s="204"/>
      <c r="D114" s="99"/>
      <c r="AG114" t="s">
        <v>188</v>
      </c>
    </row>
    <row r="115" spans="1:33" x14ac:dyDescent="0.2">
      <c r="D115" s="99"/>
    </row>
    <row r="116" spans="1:33" x14ac:dyDescent="0.2">
      <c r="D116" s="99"/>
    </row>
    <row r="117" spans="1:33" x14ac:dyDescent="0.2">
      <c r="D117" s="99"/>
    </row>
    <row r="118" spans="1:33" x14ac:dyDescent="0.2">
      <c r="D118" s="99"/>
    </row>
    <row r="119" spans="1:33" x14ac:dyDescent="0.2">
      <c r="D119" s="99"/>
    </row>
    <row r="120" spans="1:33" x14ac:dyDescent="0.2">
      <c r="D120" s="99"/>
    </row>
    <row r="121" spans="1:33" x14ac:dyDescent="0.2">
      <c r="D121" s="99"/>
    </row>
    <row r="122" spans="1:33" x14ac:dyDescent="0.2">
      <c r="D122" s="99"/>
    </row>
    <row r="123" spans="1:33" x14ac:dyDescent="0.2">
      <c r="D123" s="99"/>
    </row>
    <row r="124" spans="1:33" x14ac:dyDescent="0.2">
      <c r="D124" s="99"/>
    </row>
    <row r="125" spans="1:33" x14ac:dyDescent="0.2">
      <c r="D125" s="99"/>
    </row>
    <row r="126" spans="1:33" x14ac:dyDescent="0.2">
      <c r="D126" s="99"/>
    </row>
    <row r="127" spans="1:33" x14ac:dyDescent="0.2">
      <c r="D127" s="99"/>
    </row>
    <row r="128" spans="1:33" x14ac:dyDescent="0.2">
      <c r="D128" s="99"/>
    </row>
    <row r="129" spans="4:4" x14ac:dyDescent="0.2">
      <c r="D129" s="99"/>
    </row>
    <row r="130" spans="4:4" x14ac:dyDescent="0.2">
      <c r="D130" s="99"/>
    </row>
    <row r="131" spans="4:4" x14ac:dyDescent="0.2">
      <c r="D131" s="99"/>
    </row>
    <row r="132" spans="4:4" x14ac:dyDescent="0.2">
      <c r="D132" s="99"/>
    </row>
    <row r="133" spans="4:4" x14ac:dyDescent="0.2">
      <c r="D133" s="99"/>
    </row>
    <row r="134" spans="4:4" x14ac:dyDescent="0.2">
      <c r="D134" s="99"/>
    </row>
    <row r="135" spans="4:4" x14ac:dyDescent="0.2">
      <c r="D135" s="99"/>
    </row>
    <row r="136" spans="4:4" x14ac:dyDescent="0.2">
      <c r="D136" s="99"/>
    </row>
    <row r="137" spans="4:4" x14ac:dyDescent="0.2">
      <c r="D137" s="99"/>
    </row>
    <row r="138" spans="4:4" x14ac:dyDescent="0.2">
      <c r="D138" s="99"/>
    </row>
    <row r="139" spans="4:4" x14ac:dyDescent="0.2">
      <c r="D139" s="99"/>
    </row>
    <row r="140" spans="4:4" x14ac:dyDescent="0.2">
      <c r="D140" s="99"/>
    </row>
    <row r="141" spans="4:4" x14ac:dyDescent="0.2">
      <c r="D141" s="99"/>
    </row>
    <row r="142" spans="4:4" x14ac:dyDescent="0.2">
      <c r="D142" s="99"/>
    </row>
    <row r="143" spans="4:4" x14ac:dyDescent="0.2">
      <c r="D143" s="99"/>
    </row>
    <row r="144" spans="4:4" x14ac:dyDescent="0.2">
      <c r="D144" s="99"/>
    </row>
    <row r="145" spans="4:4" x14ac:dyDescent="0.2">
      <c r="D145" s="99"/>
    </row>
    <row r="146" spans="4:4" x14ac:dyDescent="0.2">
      <c r="D146" s="99"/>
    </row>
    <row r="147" spans="4:4" x14ac:dyDescent="0.2">
      <c r="D147" s="99"/>
    </row>
    <row r="148" spans="4:4" x14ac:dyDescent="0.2">
      <c r="D148" s="99"/>
    </row>
    <row r="149" spans="4:4" x14ac:dyDescent="0.2">
      <c r="D149" s="99"/>
    </row>
    <row r="150" spans="4:4" x14ac:dyDescent="0.2">
      <c r="D150" s="99"/>
    </row>
    <row r="151" spans="4:4" x14ac:dyDescent="0.2">
      <c r="D151" s="99"/>
    </row>
    <row r="152" spans="4:4" x14ac:dyDescent="0.2">
      <c r="D152" s="99"/>
    </row>
    <row r="153" spans="4:4" x14ac:dyDescent="0.2">
      <c r="D153" s="99"/>
    </row>
    <row r="154" spans="4:4" x14ac:dyDescent="0.2">
      <c r="D154" s="99"/>
    </row>
    <row r="155" spans="4:4" x14ac:dyDescent="0.2">
      <c r="D155" s="99"/>
    </row>
    <row r="156" spans="4:4" x14ac:dyDescent="0.2">
      <c r="D156" s="99"/>
    </row>
    <row r="157" spans="4:4" x14ac:dyDescent="0.2">
      <c r="D157" s="99"/>
    </row>
    <row r="158" spans="4:4" x14ac:dyDescent="0.2">
      <c r="D158" s="99"/>
    </row>
    <row r="159" spans="4:4" x14ac:dyDescent="0.2">
      <c r="D159" s="99"/>
    </row>
    <row r="160" spans="4:4" x14ac:dyDescent="0.2">
      <c r="D160" s="99"/>
    </row>
    <row r="161" spans="4:4" x14ac:dyDescent="0.2">
      <c r="D161" s="99"/>
    </row>
    <row r="162" spans="4:4" x14ac:dyDescent="0.2">
      <c r="D162" s="99"/>
    </row>
    <row r="163" spans="4:4" x14ac:dyDescent="0.2">
      <c r="D163" s="99"/>
    </row>
    <row r="164" spans="4:4" x14ac:dyDescent="0.2">
      <c r="D164" s="99"/>
    </row>
    <row r="165" spans="4:4" x14ac:dyDescent="0.2">
      <c r="D165" s="99"/>
    </row>
    <row r="166" spans="4:4" x14ac:dyDescent="0.2">
      <c r="D166" s="99"/>
    </row>
    <row r="167" spans="4:4" x14ac:dyDescent="0.2">
      <c r="D167" s="99"/>
    </row>
    <row r="168" spans="4:4" x14ac:dyDescent="0.2">
      <c r="D168" s="99"/>
    </row>
    <row r="169" spans="4:4" x14ac:dyDescent="0.2">
      <c r="D169" s="99"/>
    </row>
    <row r="170" spans="4:4" x14ac:dyDescent="0.2">
      <c r="D170" s="99"/>
    </row>
    <row r="171" spans="4:4" x14ac:dyDescent="0.2">
      <c r="D171" s="99"/>
    </row>
    <row r="172" spans="4:4" x14ac:dyDescent="0.2">
      <c r="D172" s="99"/>
    </row>
    <row r="173" spans="4:4" x14ac:dyDescent="0.2">
      <c r="D173" s="99"/>
    </row>
    <row r="174" spans="4:4" x14ac:dyDescent="0.2">
      <c r="D174" s="99"/>
    </row>
    <row r="175" spans="4:4" x14ac:dyDescent="0.2">
      <c r="D175" s="99"/>
    </row>
    <row r="176" spans="4:4" x14ac:dyDescent="0.2">
      <c r="D176" s="99"/>
    </row>
    <row r="177" spans="4:4" x14ac:dyDescent="0.2">
      <c r="D177" s="99"/>
    </row>
    <row r="178" spans="4:4" x14ac:dyDescent="0.2">
      <c r="D178" s="99"/>
    </row>
    <row r="179" spans="4:4" x14ac:dyDescent="0.2">
      <c r="D179" s="99"/>
    </row>
    <row r="180" spans="4:4" x14ac:dyDescent="0.2">
      <c r="D180" s="99"/>
    </row>
    <row r="181" spans="4:4" x14ac:dyDescent="0.2">
      <c r="D181" s="99"/>
    </row>
    <row r="182" spans="4:4" x14ac:dyDescent="0.2">
      <c r="D182" s="99"/>
    </row>
    <row r="183" spans="4:4" x14ac:dyDescent="0.2">
      <c r="D183" s="99"/>
    </row>
    <row r="184" spans="4:4" x14ac:dyDescent="0.2">
      <c r="D184" s="99"/>
    </row>
    <row r="185" spans="4:4" x14ac:dyDescent="0.2">
      <c r="D185" s="99"/>
    </row>
    <row r="186" spans="4:4" x14ac:dyDescent="0.2">
      <c r="D186" s="99"/>
    </row>
    <row r="187" spans="4:4" x14ac:dyDescent="0.2">
      <c r="D187" s="99"/>
    </row>
    <row r="188" spans="4:4" x14ac:dyDescent="0.2">
      <c r="D188" s="99"/>
    </row>
    <row r="189" spans="4:4" x14ac:dyDescent="0.2">
      <c r="D189" s="99"/>
    </row>
    <row r="190" spans="4:4" x14ac:dyDescent="0.2">
      <c r="D190" s="99"/>
    </row>
    <row r="191" spans="4:4" x14ac:dyDescent="0.2">
      <c r="D191" s="99"/>
    </row>
    <row r="192" spans="4:4" x14ac:dyDescent="0.2">
      <c r="D192" s="99"/>
    </row>
    <row r="193" spans="4:4" x14ac:dyDescent="0.2">
      <c r="D193" s="99"/>
    </row>
    <row r="194" spans="4:4" x14ac:dyDescent="0.2">
      <c r="D194" s="99"/>
    </row>
    <row r="195" spans="4:4" x14ac:dyDescent="0.2">
      <c r="D195" s="99"/>
    </row>
    <row r="196" spans="4:4" x14ac:dyDescent="0.2">
      <c r="D196" s="99"/>
    </row>
    <row r="197" spans="4:4" x14ac:dyDescent="0.2">
      <c r="D197" s="99"/>
    </row>
    <row r="198" spans="4:4" x14ac:dyDescent="0.2">
      <c r="D198" s="99"/>
    </row>
    <row r="199" spans="4:4" x14ac:dyDescent="0.2">
      <c r="D199" s="99"/>
    </row>
    <row r="200" spans="4:4" x14ac:dyDescent="0.2">
      <c r="D200" s="99"/>
    </row>
    <row r="201" spans="4:4" x14ac:dyDescent="0.2">
      <c r="D201" s="99"/>
    </row>
    <row r="202" spans="4:4" x14ac:dyDescent="0.2">
      <c r="D202" s="99"/>
    </row>
    <row r="203" spans="4:4" x14ac:dyDescent="0.2">
      <c r="D203" s="99"/>
    </row>
    <row r="204" spans="4:4" x14ac:dyDescent="0.2">
      <c r="D204" s="99"/>
    </row>
    <row r="205" spans="4:4" x14ac:dyDescent="0.2">
      <c r="D205" s="99"/>
    </row>
    <row r="206" spans="4:4" x14ac:dyDescent="0.2">
      <c r="D206" s="99"/>
    </row>
    <row r="207" spans="4:4" x14ac:dyDescent="0.2">
      <c r="D207" s="99"/>
    </row>
    <row r="208" spans="4:4" x14ac:dyDescent="0.2">
      <c r="D208" s="99"/>
    </row>
    <row r="209" spans="4:4" x14ac:dyDescent="0.2">
      <c r="D209" s="99"/>
    </row>
    <row r="210" spans="4:4" x14ac:dyDescent="0.2">
      <c r="D210" s="99"/>
    </row>
    <row r="211" spans="4:4" x14ac:dyDescent="0.2">
      <c r="D211" s="99"/>
    </row>
    <row r="212" spans="4:4" x14ac:dyDescent="0.2">
      <c r="D212" s="99"/>
    </row>
    <row r="213" spans="4:4" x14ac:dyDescent="0.2">
      <c r="D213" s="99"/>
    </row>
    <row r="214" spans="4:4" x14ac:dyDescent="0.2">
      <c r="D214" s="99"/>
    </row>
    <row r="215" spans="4:4" x14ac:dyDescent="0.2">
      <c r="D215" s="99"/>
    </row>
    <row r="216" spans="4:4" x14ac:dyDescent="0.2">
      <c r="D216" s="99"/>
    </row>
    <row r="217" spans="4:4" x14ac:dyDescent="0.2">
      <c r="D217" s="99"/>
    </row>
    <row r="218" spans="4:4" x14ac:dyDescent="0.2">
      <c r="D218" s="99"/>
    </row>
    <row r="219" spans="4:4" x14ac:dyDescent="0.2">
      <c r="D219" s="99"/>
    </row>
    <row r="220" spans="4:4" x14ac:dyDescent="0.2">
      <c r="D220" s="99"/>
    </row>
    <row r="221" spans="4:4" x14ac:dyDescent="0.2">
      <c r="D221" s="99"/>
    </row>
    <row r="222" spans="4:4" x14ac:dyDescent="0.2">
      <c r="D222" s="99"/>
    </row>
    <row r="223" spans="4:4" x14ac:dyDescent="0.2">
      <c r="D223" s="99"/>
    </row>
    <row r="224" spans="4:4" x14ac:dyDescent="0.2">
      <c r="D224" s="99"/>
    </row>
    <row r="225" spans="4:4" x14ac:dyDescent="0.2">
      <c r="D225" s="99"/>
    </row>
    <row r="226" spans="4:4" x14ac:dyDescent="0.2">
      <c r="D226" s="99"/>
    </row>
    <row r="227" spans="4:4" x14ac:dyDescent="0.2">
      <c r="D227" s="99"/>
    </row>
    <row r="228" spans="4:4" x14ac:dyDescent="0.2">
      <c r="D228" s="99"/>
    </row>
    <row r="229" spans="4:4" x14ac:dyDescent="0.2">
      <c r="D229" s="99"/>
    </row>
    <row r="230" spans="4:4" x14ac:dyDescent="0.2">
      <c r="D230" s="99"/>
    </row>
    <row r="231" spans="4:4" x14ac:dyDescent="0.2">
      <c r="D231" s="99"/>
    </row>
    <row r="232" spans="4:4" x14ac:dyDescent="0.2">
      <c r="D232" s="99"/>
    </row>
    <row r="233" spans="4:4" x14ac:dyDescent="0.2">
      <c r="D233" s="99"/>
    </row>
    <row r="234" spans="4:4" x14ac:dyDescent="0.2">
      <c r="D234" s="99"/>
    </row>
    <row r="235" spans="4:4" x14ac:dyDescent="0.2">
      <c r="D235" s="99"/>
    </row>
    <row r="236" spans="4:4" x14ac:dyDescent="0.2">
      <c r="D236" s="99"/>
    </row>
    <row r="237" spans="4:4" x14ac:dyDescent="0.2">
      <c r="D237" s="99"/>
    </row>
    <row r="238" spans="4:4" x14ac:dyDescent="0.2">
      <c r="D238" s="99"/>
    </row>
    <row r="239" spans="4:4" x14ac:dyDescent="0.2">
      <c r="D239" s="99"/>
    </row>
    <row r="240" spans="4:4" x14ac:dyDescent="0.2">
      <c r="D240" s="99"/>
    </row>
    <row r="241" spans="4:4" x14ac:dyDescent="0.2">
      <c r="D241" s="99"/>
    </row>
    <row r="242" spans="4:4" x14ac:dyDescent="0.2">
      <c r="D242" s="99"/>
    </row>
    <row r="243" spans="4:4" x14ac:dyDescent="0.2">
      <c r="D243" s="99"/>
    </row>
    <row r="244" spans="4:4" x14ac:dyDescent="0.2">
      <c r="D244" s="99"/>
    </row>
    <row r="245" spans="4:4" x14ac:dyDescent="0.2">
      <c r="D245" s="99"/>
    </row>
    <row r="246" spans="4:4" x14ac:dyDescent="0.2">
      <c r="D246" s="99"/>
    </row>
    <row r="247" spans="4:4" x14ac:dyDescent="0.2">
      <c r="D247" s="99"/>
    </row>
    <row r="248" spans="4:4" x14ac:dyDescent="0.2">
      <c r="D248" s="99"/>
    </row>
    <row r="249" spans="4:4" x14ac:dyDescent="0.2">
      <c r="D249" s="99"/>
    </row>
    <row r="250" spans="4:4" x14ac:dyDescent="0.2">
      <c r="D250" s="99"/>
    </row>
    <row r="251" spans="4:4" x14ac:dyDescent="0.2">
      <c r="D251" s="99"/>
    </row>
    <row r="252" spans="4:4" x14ac:dyDescent="0.2">
      <c r="D252" s="99"/>
    </row>
    <row r="253" spans="4:4" x14ac:dyDescent="0.2">
      <c r="D253" s="99"/>
    </row>
    <row r="254" spans="4:4" x14ac:dyDescent="0.2">
      <c r="D254" s="99"/>
    </row>
    <row r="255" spans="4:4" x14ac:dyDescent="0.2">
      <c r="D255" s="99"/>
    </row>
    <row r="256" spans="4:4" x14ac:dyDescent="0.2">
      <c r="D256" s="99"/>
    </row>
    <row r="257" spans="4:4" x14ac:dyDescent="0.2">
      <c r="D257" s="99"/>
    </row>
    <row r="258" spans="4:4" x14ac:dyDescent="0.2">
      <c r="D258" s="99"/>
    </row>
    <row r="259" spans="4:4" x14ac:dyDescent="0.2">
      <c r="D259" s="99"/>
    </row>
    <row r="260" spans="4:4" x14ac:dyDescent="0.2">
      <c r="D260" s="99"/>
    </row>
    <row r="261" spans="4:4" x14ac:dyDescent="0.2">
      <c r="D261" s="99"/>
    </row>
    <row r="262" spans="4:4" x14ac:dyDescent="0.2">
      <c r="D262" s="99"/>
    </row>
    <row r="263" spans="4:4" x14ac:dyDescent="0.2">
      <c r="D263" s="99"/>
    </row>
    <row r="264" spans="4:4" x14ac:dyDescent="0.2">
      <c r="D264" s="99"/>
    </row>
    <row r="265" spans="4:4" x14ac:dyDescent="0.2">
      <c r="D265" s="99"/>
    </row>
    <row r="266" spans="4:4" x14ac:dyDescent="0.2">
      <c r="D266" s="99"/>
    </row>
    <row r="267" spans="4:4" x14ac:dyDescent="0.2">
      <c r="D267" s="99"/>
    </row>
    <row r="268" spans="4:4" x14ac:dyDescent="0.2">
      <c r="D268" s="99"/>
    </row>
    <row r="269" spans="4:4" x14ac:dyDescent="0.2">
      <c r="D269" s="99"/>
    </row>
    <row r="270" spans="4:4" x14ac:dyDescent="0.2">
      <c r="D270" s="99"/>
    </row>
    <row r="271" spans="4:4" x14ac:dyDescent="0.2">
      <c r="D271" s="99"/>
    </row>
    <row r="272" spans="4:4" x14ac:dyDescent="0.2">
      <c r="D272" s="99"/>
    </row>
    <row r="273" spans="4:4" x14ac:dyDescent="0.2">
      <c r="D273" s="99"/>
    </row>
    <row r="274" spans="4:4" x14ac:dyDescent="0.2">
      <c r="D274" s="99"/>
    </row>
    <row r="275" spans="4:4" x14ac:dyDescent="0.2">
      <c r="D275" s="99"/>
    </row>
    <row r="276" spans="4:4" x14ac:dyDescent="0.2">
      <c r="D276" s="99"/>
    </row>
    <row r="277" spans="4:4" x14ac:dyDescent="0.2">
      <c r="D277" s="99"/>
    </row>
    <row r="278" spans="4:4" x14ac:dyDescent="0.2">
      <c r="D278" s="99"/>
    </row>
    <row r="279" spans="4:4" x14ac:dyDescent="0.2">
      <c r="D279" s="99"/>
    </row>
    <row r="280" spans="4:4" x14ac:dyDescent="0.2">
      <c r="D280" s="99"/>
    </row>
    <row r="281" spans="4:4" x14ac:dyDescent="0.2">
      <c r="D281" s="99"/>
    </row>
    <row r="282" spans="4:4" x14ac:dyDescent="0.2">
      <c r="D282" s="99"/>
    </row>
    <row r="283" spans="4:4" x14ac:dyDescent="0.2">
      <c r="D283" s="99"/>
    </row>
    <row r="284" spans="4:4" x14ac:dyDescent="0.2">
      <c r="D284" s="99"/>
    </row>
    <row r="285" spans="4:4" x14ac:dyDescent="0.2">
      <c r="D285" s="99"/>
    </row>
    <row r="286" spans="4:4" x14ac:dyDescent="0.2">
      <c r="D286" s="99"/>
    </row>
    <row r="287" spans="4:4" x14ac:dyDescent="0.2">
      <c r="D287" s="99"/>
    </row>
    <row r="288" spans="4:4" x14ac:dyDescent="0.2">
      <c r="D288" s="99"/>
    </row>
    <row r="289" spans="4:4" x14ac:dyDescent="0.2">
      <c r="D289" s="99"/>
    </row>
    <row r="290" spans="4:4" x14ac:dyDescent="0.2">
      <c r="D290" s="99"/>
    </row>
    <row r="291" spans="4:4" x14ac:dyDescent="0.2">
      <c r="D291" s="99"/>
    </row>
    <row r="292" spans="4:4" x14ac:dyDescent="0.2">
      <c r="D292" s="99"/>
    </row>
    <row r="293" spans="4:4" x14ac:dyDescent="0.2">
      <c r="D293" s="99"/>
    </row>
    <row r="294" spans="4:4" x14ac:dyDescent="0.2">
      <c r="D294" s="99"/>
    </row>
    <row r="295" spans="4:4" x14ac:dyDescent="0.2">
      <c r="D295" s="99"/>
    </row>
    <row r="296" spans="4:4" x14ac:dyDescent="0.2">
      <c r="D296" s="99"/>
    </row>
    <row r="297" spans="4:4" x14ac:dyDescent="0.2">
      <c r="D297" s="99"/>
    </row>
    <row r="298" spans="4:4" x14ac:dyDescent="0.2">
      <c r="D298" s="99"/>
    </row>
    <row r="299" spans="4:4" x14ac:dyDescent="0.2">
      <c r="D299" s="99"/>
    </row>
    <row r="300" spans="4:4" x14ac:dyDescent="0.2">
      <c r="D300" s="99"/>
    </row>
    <row r="301" spans="4:4" x14ac:dyDescent="0.2">
      <c r="D301" s="99"/>
    </row>
    <row r="302" spans="4:4" x14ac:dyDescent="0.2">
      <c r="D302" s="99"/>
    </row>
    <row r="303" spans="4:4" x14ac:dyDescent="0.2">
      <c r="D303" s="99"/>
    </row>
    <row r="304" spans="4:4" x14ac:dyDescent="0.2">
      <c r="D304" s="99"/>
    </row>
    <row r="305" spans="4:4" x14ac:dyDescent="0.2">
      <c r="D305" s="99"/>
    </row>
    <row r="306" spans="4:4" x14ac:dyDescent="0.2">
      <c r="D306" s="99"/>
    </row>
    <row r="307" spans="4:4" x14ac:dyDescent="0.2">
      <c r="D307" s="99"/>
    </row>
    <row r="308" spans="4:4" x14ac:dyDescent="0.2">
      <c r="D308" s="99"/>
    </row>
    <row r="309" spans="4:4" x14ac:dyDescent="0.2">
      <c r="D309" s="99"/>
    </row>
    <row r="310" spans="4:4" x14ac:dyDescent="0.2">
      <c r="D310" s="99"/>
    </row>
    <row r="311" spans="4:4" x14ac:dyDescent="0.2">
      <c r="D311" s="99"/>
    </row>
    <row r="312" spans="4:4" x14ac:dyDescent="0.2">
      <c r="D312" s="99"/>
    </row>
    <row r="313" spans="4:4" x14ac:dyDescent="0.2">
      <c r="D313" s="99"/>
    </row>
    <row r="314" spans="4:4" x14ac:dyDescent="0.2">
      <c r="D314" s="99"/>
    </row>
    <row r="315" spans="4:4" x14ac:dyDescent="0.2">
      <c r="D315" s="99"/>
    </row>
    <row r="316" spans="4:4" x14ac:dyDescent="0.2">
      <c r="D316" s="99"/>
    </row>
    <row r="317" spans="4:4" x14ac:dyDescent="0.2">
      <c r="D317" s="99"/>
    </row>
    <row r="318" spans="4:4" x14ac:dyDescent="0.2">
      <c r="D318" s="99"/>
    </row>
    <row r="319" spans="4:4" x14ac:dyDescent="0.2">
      <c r="D319" s="99"/>
    </row>
    <row r="320" spans="4:4" x14ac:dyDescent="0.2">
      <c r="D320" s="99"/>
    </row>
    <row r="321" spans="4:4" x14ac:dyDescent="0.2">
      <c r="D321" s="99"/>
    </row>
    <row r="322" spans="4:4" x14ac:dyDescent="0.2">
      <c r="D322" s="99"/>
    </row>
    <row r="323" spans="4:4" x14ac:dyDescent="0.2">
      <c r="D323" s="99"/>
    </row>
    <row r="324" spans="4:4" x14ac:dyDescent="0.2">
      <c r="D324" s="99"/>
    </row>
    <row r="325" spans="4:4" x14ac:dyDescent="0.2">
      <c r="D325" s="99"/>
    </row>
    <row r="326" spans="4:4" x14ac:dyDescent="0.2">
      <c r="D326" s="99"/>
    </row>
    <row r="327" spans="4:4" x14ac:dyDescent="0.2">
      <c r="D327" s="99"/>
    </row>
    <row r="328" spans="4:4" x14ac:dyDescent="0.2">
      <c r="D328" s="99"/>
    </row>
    <row r="329" spans="4:4" x14ac:dyDescent="0.2">
      <c r="D329" s="99"/>
    </row>
    <row r="330" spans="4:4" x14ac:dyDescent="0.2">
      <c r="D330" s="99"/>
    </row>
    <row r="331" spans="4:4" x14ac:dyDescent="0.2">
      <c r="D331" s="99"/>
    </row>
    <row r="332" spans="4:4" x14ac:dyDescent="0.2">
      <c r="D332" s="99"/>
    </row>
    <row r="333" spans="4:4" x14ac:dyDescent="0.2">
      <c r="D333" s="99"/>
    </row>
    <row r="334" spans="4:4" x14ac:dyDescent="0.2">
      <c r="D334" s="99"/>
    </row>
    <row r="335" spans="4:4" x14ac:dyDescent="0.2">
      <c r="D335" s="99"/>
    </row>
    <row r="336" spans="4:4" x14ac:dyDescent="0.2">
      <c r="D336" s="99"/>
    </row>
    <row r="337" spans="4:4" x14ac:dyDescent="0.2">
      <c r="D337" s="99"/>
    </row>
    <row r="338" spans="4:4" x14ac:dyDescent="0.2">
      <c r="D338" s="99"/>
    </row>
    <row r="339" spans="4:4" x14ac:dyDescent="0.2">
      <c r="D339" s="99"/>
    </row>
    <row r="340" spans="4:4" x14ac:dyDescent="0.2">
      <c r="D340" s="99"/>
    </row>
    <row r="341" spans="4:4" x14ac:dyDescent="0.2">
      <c r="D341" s="99"/>
    </row>
    <row r="342" spans="4:4" x14ac:dyDescent="0.2">
      <c r="D342" s="99"/>
    </row>
    <row r="343" spans="4:4" x14ac:dyDescent="0.2">
      <c r="D343" s="99"/>
    </row>
    <row r="344" spans="4:4" x14ac:dyDescent="0.2">
      <c r="D344" s="99"/>
    </row>
    <row r="345" spans="4:4" x14ac:dyDescent="0.2">
      <c r="D345" s="99"/>
    </row>
    <row r="346" spans="4:4" x14ac:dyDescent="0.2">
      <c r="D346" s="99"/>
    </row>
    <row r="347" spans="4:4" x14ac:dyDescent="0.2">
      <c r="D347" s="99"/>
    </row>
    <row r="348" spans="4:4" x14ac:dyDescent="0.2">
      <c r="D348" s="99"/>
    </row>
    <row r="349" spans="4:4" x14ac:dyDescent="0.2">
      <c r="D349" s="99"/>
    </row>
    <row r="350" spans="4:4" x14ac:dyDescent="0.2">
      <c r="D350" s="99"/>
    </row>
    <row r="351" spans="4:4" x14ac:dyDescent="0.2">
      <c r="D351" s="99"/>
    </row>
    <row r="352" spans="4:4" x14ac:dyDescent="0.2">
      <c r="D352" s="99"/>
    </row>
    <row r="353" spans="4:4" x14ac:dyDescent="0.2">
      <c r="D353" s="99"/>
    </row>
    <row r="354" spans="4:4" x14ac:dyDescent="0.2">
      <c r="D354" s="99"/>
    </row>
    <row r="355" spans="4:4" x14ac:dyDescent="0.2">
      <c r="D355" s="99"/>
    </row>
    <row r="356" spans="4:4" x14ac:dyDescent="0.2">
      <c r="D356" s="99"/>
    </row>
    <row r="357" spans="4:4" x14ac:dyDescent="0.2">
      <c r="D357" s="99"/>
    </row>
    <row r="358" spans="4:4" x14ac:dyDescent="0.2">
      <c r="D358" s="99"/>
    </row>
    <row r="359" spans="4:4" x14ac:dyDescent="0.2">
      <c r="D359" s="99"/>
    </row>
    <row r="360" spans="4:4" x14ac:dyDescent="0.2">
      <c r="D360" s="99"/>
    </row>
    <row r="361" spans="4:4" x14ac:dyDescent="0.2">
      <c r="D361" s="99"/>
    </row>
    <row r="362" spans="4:4" x14ac:dyDescent="0.2">
      <c r="D362" s="99"/>
    </row>
    <row r="363" spans="4:4" x14ac:dyDescent="0.2">
      <c r="D363" s="99"/>
    </row>
    <row r="364" spans="4:4" x14ac:dyDescent="0.2">
      <c r="D364" s="99"/>
    </row>
    <row r="365" spans="4:4" x14ac:dyDescent="0.2">
      <c r="D365" s="99"/>
    </row>
    <row r="366" spans="4:4" x14ac:dyDescent="0.2">
      <c r="D366" s="99"/>
    </row>
    <row r="367" spans="4:4" x14ac:dyDescent="0.2">
      <c r="D367" s="99"/>
    </row>
    <row r="368" spans="4:4" x14ac:dyDescent="0.2">
      <c r="D368" s="99"/>
    </row>
    <row r="369" spans="4:4" x14ac:dyDescent="0.2">
      <c r="D369" s="99"/>
    </row>
    <row r="370" spans="4:4" x14ac:dyDescent="0.2">
      <c r="D370" s="99"/>
    </row>
    <row r="371" spans="4:4" x14ac:dyDescent="0.2">
      <c r="D371" s="99"/>
    </row>
    <row r="372" spans="4:4" x14ac:dyDescent="0.2">
      <c r="D372" s="99"/>
    </row>
    <row r="373" spans="4:4" x14ac:dyDescent="0.2">
      <c r="D373" s="99"/>
    </row>
    <row r="374" spans="4:4" x14ac:dyDescent="0.2">
      <c r="D374" s="99"/>
    </row>
    <row r="375" spans="4:4" x14ac:dyDescent="0.2">
      <c r="D375" s="99"/>
    </row>
    <row r="376" spans="4:4" x14ac:dyDescent="0.2">
      <c r="D376" s="99"/>
    </row>
    <row r="377" spans="4:4" x14ac:dyDescent="0.2">
      <c r="D377" s="99"/>
    </row>
    <row r="378" spans="4:4" x14ac:dyDescent="0.2">
      <c r="D378" s="99"/>
    </row>
    <row r="379" spans="4:4" x14ac:dyDescent="0.2">
      <c r="D379" s="99"/>
    </row>
    <row r="380" spans="4:4" x14ac:dyDescent="0.2">
      <c r="D380" s="99"/>
    </row>
    <row r="381" spans="4:4" x14ac:dyDescent="0.2">
      <c r="D381" s="99"/>
    </row>
    <row r="382" spans="4:4" x14ac:dyDescent="0.2">
      <c r="D382" s="99"/>
    </row>
    <row r="383" spans="4:4" x14ac:dyDescent="0.2">
      <c r="D383" s="99"/>
    </row>
    <row r="384" spans="4:4" x14ac:dyDescent="0.2">
      <c r="D384" s="99"/>
    </row>
    <row r="385" spans="4:4" x14ac:dyDescent="0.2">
      <c r="D385" s="99"/>
    </row>
    <row r="386" spans="4:4" x14ac:dyDescent="0.2">
      <c r="D386" s="99"/>
    </row>
    <row r="387" spans="4:4" x14ac:dyDescent="0.2">
      <c r="D387" s="99"/>
    </row>
    <row r="388" spans="4:4" x14ac:dyDescent="0.2">
      <c r="D388" s="99"/>
    </row>
    <row r="389" spans="4:4" x14ac:dyDescent="0.2">
      <c r="D389" s="99"/>
    </row>
    <row r="390" spans="4:4" x14ac:dyDescent="0.2">
      <c r="D390" s="99"/>
    </row>
    <row r="391" spans="4:4" x14ac:dyDescent="0.2">
      <c r="D391" s="99"/>
    </row>
    <row r="392" spans="4:4" x14ac:dyDescent="0.2">
      <c r="D392" s="99"/>
    </row>
    <row r="393" spans="4:4" x14ac:dyDescent="0.2">
      <c r="D393" s="99"/>
    </row>
    <row r="394" spans="4:4" x14ac:dyDescent="0.2">
      <c r="D394" s="99"/>
    </row>
    <row r="395" spans="4:4" x14ac:dyDescent="0.2">
      <c r="D395" s="99"/>
    </row>
    <row r="396" spans="4:4" x14ac:dyDescent="0.2">
      <c r="D396" s="99"/>
    </row>
    <row r="397" spans="4:4" x14ac:dyDescent="0.2">
      <c r="D397" s="99"/>
    </row>
    <row r="398" spans="4:4" x14ac:dyDescent="0.2">
      <c r="D398" s="99"/>
    </row>
    <row r="399" spans="4:4" x14ac:dyDescent="0.2">
      <c r="D399" s="99"/>
    </row>
    <row r="400" spans="4:4" x14ac:dyDescent="0.2">
      <c r="D400" s="99"/>
    </row>
    <row r="401" spans="4:4" x14ac:dyDescent="0.2">
      <c r="D401" s="99"/>
    </row>
    <row r="402" spans="4:4" x14ac:dyDescent="0.2">
      <c r="D402" s="99"/>
    </row>
    <row r="403" spans="4:4" x14ac:dyDescent="0.2">
      <c r="D403" s="99"/>
    </row>
    <row r="404" spans="4:4" x14ac:dyDescent="0.2">
      <c r="D404" s="99"/>
    </row>
    <row r="405" spans="4:4" x14ac:dyDescent="0.2">
      <c r="D405" s="99"/>
    </row>
    <row r="406" spans="4:4" x14ac:dyDescent="0.2">
      <c r="D406" s="99"/>
    </row>
    <row r="407" spans="4:4" x14ac:dyDescent="0.2">
      <c r="D407" s="99"/>
    </row>
    <row r="408" spans="4:4" x14ac:dyDescent="0.2">
      <c r="D408" s="99"/>
    </row>
    <row r="409" spans="4:4" x14ac:dyDescent="0.2">
      <c r="D409" s="99"/>
    </row>
    <row r="410" spans="4:4" x14ac:dyDescent="0.2">
      <c r="D410" s="99"/>
    </row>
    <row r="411" spans="4:4" x14ac:dyDescent="0.2">
      <c r="D411" s="99"/>
    </row>
    <row r="412" spans="4:4" x14ac:dyDescent="0.2">
      <c r="D412" s="99"/>
    </row>
    <row r="413" spans="4:4" x14ac:dyDescent="0.2">
      <c r="D413" s="99"/>
    </row>
    <row r="414" spans="4:4" x14ac:dyDescent="0.2">
      <c r="D414" s="99"/>
    </row>
    <row r="415" spans="4:4" x14ac:dyDescent="0.2">
      <c r="D415" s="99"/>
    </row>
    <row r="416" spans="4:4" x14ac:dyDescent="0.2">
      <c r="D416" s="99"/>
    </row>
    <row r="417" spans="4:4" x14ac:dyDescent="0.2">
      <c r="D417" s="99"/>
    </row>
    <row r="418" spans="4:4" x14ac:dyDescent="0.2">
      <c r="D418" s="99"/>
    </row>
    <row r="419" spans="4:4" x14ac:dyDescent="0.2">
      <c r="D419" s="99"/>
    </row>
    <row r="420" spans="4:4" x14ac:dyDescent="0.2">
      <c r="D420" s="99"/>
    </row>
    <row r="421" spans="4:4" x14ac:dyDescent="0.2">
      <c r="D421" s="99"/>
    </row>
    <row r="422" spans="4:4" x14ac:dyDescent="0.2">
      <c r="D422" s="99"/>
    </row>
    <row r="423" spans="4:4" x14ac:dyDescent="0.2">
      <c r="D423" s="99"/>
    </row>
    <row r="424" spans="4:4" x14ac:dyDescent="0.2">
      <c r="D424" s="99"/>
    </row>
    <row r="425" spans="4:4" x14ac:dyDescent="0.2">
      <c r="D425" s="99"/>
    </row>
    <row r="426" spans="4:4" x14ac:dyDescent="0.2">
      <c r="D426" s="99"/>
    </row>
    <row r="427" spans="4:4" x14ac:dyDescent="0.2">
      <c r="D427" s="99"/>
    </row>
    <row r="428" spans="4:4" x14ac:dyDescent="0.2">
      <c r="D428" s="99"/>
    </row>
    <row r="429" spans="4:4" x14ac:dyDescent="0.2">
      <c r="D429" s="99"/>
    </row>
    <row r="430" spans="4:4" x14ac:dyDescent="0.2">
      <c r="D430" s="99"/>
    </row>
    <row r="431" spans="4:4" x14ac:dyDescent="0.2">
      <c r="D431" s="99"/>
    </row>
    <row r="432" spans="4:4" x14ac:dyDescent="0.2">
      <c r="D432" s="99"/>
    </row>
    <row r="433" spans="4:4" x14ac:dyDescent="0.2">
      <c r="D433" s="99"/>
    </row>
    <row r="434" spans="4:4" x14ac:dyDescent="0.2">
      <c r="D434" s="99"/>
    </row>
    <row r="435" spans="4:4" x14ac:dyDescent="0.2">
      <c r="D435" s="99"/>
    </row>
    <row r="436" spans="4:4" x14ac:dyDescent="0.2">
      <c r="D436" s="99"/>
    </row>
    <row r="437" spans="4:4" x14ac:dyDescent="0.2">
      <c r="D437" s="99"/>
    </row>
    <row r="438" spans="4:4" x14ac:dyDescent="0.2">
      <c r="D438" s="99"/>
    </row>
    <row r="439" spans="4:4" x14ac:dyDescent="0.2">
      <c r="D439" s="99"/>
    </row>
    <row r="440" spans="4:4" x14ac:dyDescent="0.2">
      <c r="D440" s="99"/>
    </row>
    <row r="441" spans="4:4" x14ac:dyDescent="0.2">
      <c r="D441" s="99"/>
    </row>
    <row r="442" spans="4:4" x14ac:dyDescent="0.2">
      <c r="D442" s="99"/>
    </row>
    <row r="443" spans="4:4" x14ac:dyDescent="0.2">
      <c r="D443" s="99"/>
    </row>
    <row r="444" spans="4:4" x14ac:dyDescent="0.2">
      <c r="D444" s="99"/>
    </row>
    <row r="445" spans="4:4" x14ac:dyDescent="0.2">
      <c r="D445" s="99"/>
    </row>
    <row r="446" spans="4:4" x14ac:dyDescent="0.2">
      <c r="D446" s="99"/>
    </row>
    <row r="447" spans="4:4" x14ac:dyDescent="0.2">
      <c r="D447" s="99"/>
    </row>
    <row r="448" spans="4:4" x14ac:dyDescent="0.2">
      <c r="D448" s="99"/>
    </row>
    <row r="449" spans="4:4" x14ac:dyDescent="0.2">
      <c r="D449" s="99"/>
    </row>
    <row r="450" spans="4:4" x14ac:dyDescent="0.2">
      <c r="D450" s="99"/>
    </row>
    <row r="451" spans="4:4" x14ac:dyDescent="0.2">
      <c r="D451" s="99"/>
    </row>
    <row r="452" spans="4:4" x14ac:dyDescent="0.2">
      <c r="D452" s="99"/>
    </row>
    <row r="453" spans="4:4" x14ac:dyDescent="0.2">
      <c r="D453" s="99"/>
    </row>
    <row r="454" spans="4:4" x14ac:dyDescent="0.2">
      <c r="D454" s="99"/>
    </row>
    <row r="455" spans="4:4" x14ac:dyDescent="0.2">
      <c r="D455" s="99"/>
    </row>
    <row r="456" spans="4:4" x14ac:dyDescent="0.2">
      <c r="D456" s="99"/>
    </row>
    <row r="457" spans="4:4" x14ac:dyDescent="0.2">
      <c r="D457" s="99"/>
    </row>
    <row r="458" spans="4:4" x14ac:dyDescent="0.2">
      <c r="D458" s="99"/>
    </row>
    <row r="459" spans="4:4" x14ac:dyDescent="0.2">
      <c r="D459" s="99"/>
    </row>
    <row r="460" spans="4:4" x14ac:dyDescent="0.2">
      <c r="D460" s="99"/>
    </row>
    <row r="461" spans="4:4" x14ac:dyDescent="0.2">
      <c r="D461" s="99"/>
    </row>
    <row r="462" spans="4:4" x14ac:dyDescent="0.2">
      <c r="D462" s="99"/>
    </row>
    <row r="463" spans="4:4" x14ac:dyDescent="0.2">
      <c r="D463" s="99"/>
    </row>
    <row r="464" spans="4:4" x14ac:dyDescent="0.2">
      <c r="D464" s="99"/>
    </row>
    <row r="465" spans="4:4" x14ac:dyDescent="0.2">
      <c r="D465" s="99"/>
    </row>
    <row r="466" spans="4:4" x14ac:dyDescent="0.2">
      <c r="D466" s="99"/>
    </row>
    <row r="467" spans="4:4" x14ac:dyDescent="0.2">
      <c r="D467" s="99"/>
    </row>
    <row r="468" spans="4:4" x14ac:dyDescent="0.2">
      <c r="D468" s="99"/>
    </row>
    <row r="469" spans="4:4" x14ac:dyDescent="0.2">
      <c r="D469" s="99"/>
    </row>
    <row r="470" spans="4:4" x14ac:dyDescent="0.2">
      <c r="D470" s="99"/>
    </row>
    <row r="471" spans="4:4" x14ac:dyDescent="0.2">
      <c r="D471" s="99"/>
    </row>
    <row r="472" spans="4:4" x14ac:dyDescent="0.2">
      <c r="D472" s="99"/>
    </row>
    <row r="473" spans="4:4" x14ac:dyDescent="0.2">
      <c r="D473" s="99"/>
    </row>
    <row r="474" spans="4:4" x14ac:dyDescent="0.2">
      <c r="D474" s="99"/>
    </row>
    <row r="475" spans="4:4" x14ac:dyDescent="0.2">
      <c r="D475" s="99"/>
    </row>
    <row r="476" spans="4:4" x14ac:dyDescent="0.2">
      <c r="D476" s="99"/>
    </row>
    <row r="477" spans="4:4" x14ac:dyDescent="0.2">
      <c r="D477" s="99"/>
    </row>
    <row r="478" spans="4:4" x14ac:dyDescent="0.2">
      <c r="D478" s="99"/>
    </row>
    <row r="479" spans="4:4" x14ac:dyDescent="0.2">
      <c r="D479" s="99"/>
    </row>
    <row r="480" spans="4:4" x14ac:dyDescent="0.2">
      <c r="D480" s="99"/>
    </row>
    <row r="481" spans="4:4" x14ac:dyDescent="0.2">
      <c r="D481" s="99"/>
    </row>
    <row r="482" spans="4:4" x14ac:dyDescent="0.2">
      <c r="D482" s="99"/>
    </row>
    <row r="483" spans="4:4" x14ac:dyDescent="0.2">
      <c r="D483" s="99"/>
    </row>
    <row r="484" spans="4:4" x14ac:dyDescent="0.2">
      <c r="D484" s="99"/>
    </row>
    <row r="485" spans="4:4" x14ac:dyDescent="0.2">
      <c r="D485" s="99"/>
    </row>
    <row r="486" spans="4:4" x14ac:dyDescent="0.2">
      <c r="D486" s="99"/>
    </row>
    <row r="487" spans="4:4" x14ac:dyDescent="0.2">
      <c r="D487" s="99"/>
    </row>
    <row r="488" spans="4:4" x14ac:dyDescent="0.2">
      <c r="D488" s="99"/>
    </row>
    <row r="489" spans="4:4" x14ac:dyDescent="0.2">
      <c r="D489" s="99"/>
    </row>
    <row r="490" spans="4:4" x14ac:dyDescent="0.2">
      <c r="D490" s="99"/>
    </row>
    <row r="491" spans="4:4" x14ac:dyDescent="0.2">
      <c r="D491" s="99"/>
    </row>
    <row r="492" spans="4:4" x14ac:dyDescent="0.2">
      <c r="D492" s="99"/>
    </row>
    <row r="493" spans="4:4" x14ac:dyDescent="0.2">
      <c r="D493" s="99"/>
    </row>
    <row r="494" spans="4:4" x14ac:dyDescent="0.2">
      <c r="D494" s="99"/>
    </row>
    <row r="495" spans="4:4" x14ac:dyDescent="0.2">
      <c r="D495" s="99"/>
    </row>
    <row r="496" spans="4:4" x14ac:dyDescent="0.2">
      <c r="D496" s="99"/>
    </row>
    <row r="497" spans="4:4" x14ac:dyDescent="0.2">
      <c r="D497" s="99"/>
    </row>
    <row r="498" spans="4:4" x14ac:dyDescent="0.2">
      <c r="D498" s="99"/>
    </row>
    <row r="499" spans="4:4" x14ac:dyDescent="0.2">
      <c r="D499" s="99"/>
    </row>
    <row r="500" spans="4:4" x14ac:dyDescent="0.2">
      <c r="D500" s="99"/>
    </row>
    <row r="501" spans="4:4" x14ac:dyDescent="0.2">
      <c r="D501" s="99"/>
    </row>
    <row r="502" spans="4:4" x14ac:dyDescent="0.2">
      <c r="D502" s="99"/>
    </row>
    <row r="503" spans="4:4" x14ac:dyDescent="0.2">
      <c r="D503" s="99"/>
    </row>
    <row r="504" spans="4:4" x14ac:dyDescent="0.2">
      <c r="D504" s="99"/>
    </row>
    <row r="505" spans="4:4" x14ac:dyDescent="0.2">
      <c r="D505" s="99"/>
    </row>
    <row r="506" spans="4:4" x14ac:dyDescent="0.2">
      <c r="D506" s="99"/>
    </row>
    <row r="507" spans="4:4" x14ac:dyDescent="0.2">
      <c r="D507" s="99"/>
    </row>
    <row r="508" spans="4:4" x14ac:dyDescent="0.2">
      <c r="D508" s="99"/>
    </row>
    <row r="509" spans="4:4" x14ac:dyDescent="0.2">
      <c r="D509" s="99"/>
    </row>
    <row r="510" spans="4:4" x14ac:dyDescent="0.2">
      <c r="D510" s="99"/>
    </row>
    <row r="511" spans="4:4" x14ac:dyDescent="0.2">
      <c r="D511" s="99"/>
    </row>
    <row r="512" spans="4:4" x14ac:dyDescent="0.2">
      <c r="D512" s="99"/>
    </row>
    <row r="513" spans="4:4" x14ac:dyDescent="0.2">
      <c r="D513" s="99"/>
    </row>
    <row r="514" spans="4:4" x14ac:dyDescent="0.2">
      <c r="D514" s="99"/>
    </row>
    <row r="515" spans="4:4" x14ac:dyDescent="0.2">
      <c r="D515" s="99"/>
    </row>
    <row r="516" spans="4:4" x14ac:dyDescent="0.2">
      <c r="D516" s="99"/>
    </row>
    <row r="517" spans="4:4" x14ac:dyDescent="0.2">
      <c r="D517" s="99"/>
    </row>
    <row r="518" spans="4:4" x14ac:dyDescent="0.2">
      <c r="D518" s="99"/>
    </row>
    <row r="519" spans="4:4" x14ac:dyDescent="0.2">
      <c r="D519" s="99"/>
    </row>
    <row r="520" spans="4:4" x14ac:dyDescent="0.2">
      <c r="D520" s="99"/>
    </row>
    <row r="521" spans="4:4" x14ac:dyDescent="0.2">
      <c r="D521" s="99"/>
    </row>
    <row r="522" spans="4:4" x14ac:dyDescent="0.2">
      <c r="D522" s="99"/>
    </row>
    <row r="523" spans="4:4" x14ac:dyDescent="0.2">
      <c r="D523" s="99"/>
    </row>
    <row r="524" spans="4:4" x14ac:dyDescent="0.2">
      <c r="D524" s="99"/>
    </row>
    <row r="525" spans="4:4" x14ac:dyDescent="0.2">
      <c r="D525" s="99"/>
    </row>
    <row r="526" spans="4:4" x14ac:dyDescent="0.2">
      <c r="D526" s="99"/>
    </row>
    <row r="527" spans="4:4" x14ac:dyDescent="0.2">
      <c r="D527" s="99"/>
    </row>
    <row r="528" spans="4:4" x14ac:dyDescent="0.2">
      <c r="D528" s="99"/>
    </row>
    <row r="529" spans="4:4" x14ac:dyDescent="0.2">
      <c r="D529" s="99"/>
    </row>
    <row r="530" spans="4:4" x14ac:dyDescent="0.2">
      <c r="D530" s="99"/>
    </row>
    <row r="531" spans="4:4" x14ac:dyDescent="0.2">
      <c r="D531" s="99"/>
    </row>
    <row r="532" spans="4:4" x14ac:dyDescent="0.2">
      <c r="D532" s="99"/>
    </row>
    <row r="533" spans="4:4" x14ac:dyDescent="0.2">
      <c r="D533" s="99"/>
    </row>
    <row r="534" spans="4:4" x14ac:dyDescent="0.2">
      <c r="D534" s="99"/>
    </row>
    <row r="535" spans="4:4" x14ac:dyDescent="0.2">
      <c r="D535" s="99"/>
    </row>
    <row r="536" spans="4:4" x14ac:dyDescent="0.2">
      <c r="D536" s="99"/>
    </row>
    <row r="537" spans="4:4" x14ac:dyDescent="0.2">
      <c r="D537" s="99"/>
    </row>
    <row r="538" spans="4:4" x14ac:dyDescent="0.2">
      <c r="D538" s="99"/>
    </row>
    <row r="539" spans="4:4" x14ac:dyDescent="0.2">
      <c r="D539" s="99"/>
    </row>
    <row r="540" spans="4:4" x14ac:dyDescent="0.2">
      <c r="D540" s="99"/>
    </row>
    <row r="541" spans="4:4" x14ac:dyDescent="0.2">
      <c r="D541" s="99"/>
    </row>
    <row r="542" spans="4:4" x14ac:dyDescent="0.2">
      <c r="D542" s="99"/>
    </row>
    <row r="543" spans="4:4" x14ac:dyDescent="0.2">
      <c r="D543" s="99"/>
    </row>
    <row r="544" spans="4:4" x14ac:dyDescent="0.2">
      <c r="D544" s="99"/>
    </row>
    <row r="545" spans="4:4" x14ac:dyDescent="0.2">
      <c r="D545" s="99"/>
    </row>
    <row r="546" spans="4:4" x14ac:dyDescent="0.2">
      <c r="D546" s="99"/>
    </row>
    <row r="547" spans="4:4" x14ac:dyDescent="0.2">
      <c r="D547" s="99"/>
    </row>
    <row r="548" spans="4:4" x14ac:dyDescent="0.2">
      <c r="D548" s="99"/>
    </row>
    <row r="549" spans="4:4" x14ac:dyDescent="0.2">
      <c r="D549" s="99"/>
    </row>
    <row r="550" spans="4:4" x14ac:dyDescent="0.2">
      <c r="D550" s="99"/>
    </row>
    <row r="551" spans="4:4" x14ac:dyDescent="0.2">
      <c r="D551" s="99"/>
    </row>
    <row r="552" spans="4:4" x14ac:dyDescent="0.2">
      <c r="D552" s="99"/>
    </row>
    <row r="553" spans="4:4" x14ac:dyDescent="0.2">
      <c r="D553" s="99"/>
    </row>
    <row r="554" spans="4:4" x14ac:dyDescent="0.2">
      <c r="D554" s="99"/>
    </row>
    <row r="555" spans="4:4" x14ac:dyDescent="0.2">
      <c r="D555" s="99"/>
    </row>
    <row r="556" spans="4:4" x14ac:dyDescent="0.2">
      <c r="D556" s="99"/>
    </row>
    <row r="557" spans="4:4" x14ac:dyDescent="0.2">
      <c r="D557" s="99"/>
    </row>
    <row r="558" spans="4:4" x14ac:dyDescent="0.2">
      <c r="D558" s="99"/>
    </row>
    <row r="559" spans="4:4" x14ac:dyDescent="0.2">
      <c r="D559" s="99"/>
    </row>
    <row r="560" spans="4:4" x14ac:dyDescent="0.2">
      <c r="D560" s="99"/>
    </row>
    <row r="561" spans="4:4" x14ac:dyDescent="0.2">
      <c r="D561" s="99"/>
    </row>
    <row r="562" spans="4:4" x14ac:dyDescent="0.2">
      <c r="D562" s="99"/>
    </row>
    <row r="563" spans="4:4" x14ac:dyDescent="0.2">
      <c r="D563" s="99"/>
    </row>
    <row r="564" spans="4:4" x14ac:dyDescent="0.2">
      <c r="D564" s="99"/>
    </row>
    <row r="565" spans="4:4" x14ac:dyDescent="0.2">
      <c r="D565" s="99"/>
    </row>
    <row r="566" spans="4:4" x14ac:dyDescent="0.2">
      <c r="D566" s="99"/>
    </row>
    <row r="567" spans="4:4" x14ac:dyDescent="0.2">
      <c r="D567" s="99"/>
    </row>
    <row r="568" spans="4:4" x14ac:dyDescent="0.2">
      <c r="D568" s="99"/>
    </row>
    <row r="569" spans="4:4" x14ac:dyDescent="0.2">
      <c r="D569" s="99"/>
    </row>
    <row r="570" spans="4:4" x14ac:dyDescent="0.2">
      <c r="D570" s="99"/>
    </row>
    <row r="571" spans="4:4" x14ac:dyDescent="0.2">
      <c r="D571" s="99"/>
    </row>
    <row r="572" spans="4:4" x14ac:dyDescent="0.2">
      <c r="D572" s="99"/>
    </row>
    <row r="573" spans="4:4" x14ac:dyDescent="0.2">
      <c r="D573" s="99"/>
    </row>
    <row r="574" spans="4:4" x14ac:dyDescent="0.2">
      <c r="D574" s="99"/>
    </row>
    <row r="575" spans="4:4" x14ac:dyDescent="0.2">
      <c r="D575" s="99"/>
    </row>
    <row r="576" spans="4:4" x14ac:dyDescent="0.2">
      <c r="D576" s="99"/>
    </row>
    <row r="577" spans="4:4" x14ac:dyDescent="0.2">
      <c r="D577" s="99"/>
    </row>
    <row r="578" spans="4:4" x14ac:dyDescent="0.2">
      <c r="D578" s="99"/>
    </row>
    <row r="579" spans="4:4" x14ac:dyDescent="0.2">
      <c r="D579" s="99"/>
    </row>
    <row r="580" spans="4:4" x14ac:dyDescent="0.2">
      <c r="D580" s="99"/>
    </row>
    <row r="581" spans="4:4" x14ac:dyDescent="0.2">
      <c r="D581" s="99"/>
    </row>
    <row r="582" spans="4:4" x14ac:dyDescent="0.2">
      <c r="D582" s="99"/>
    </row>
    <row r="583" spans="4:4" x14ac:dyDescent="0.2">
      <c r="D583" s="99"/>
    </row>
    <row r="584" spans="4:4" x14ac:dyDescent="0.2">
      <c r="D584" s="99"/>
    </row>
    <row r="585" spans="4:4" x14ac:dyDescent="0.2">
      <c r="D585" s="99"/>
    </row>
    <row r="586" spans="4:4" x14ac:dyDescent="0.2">
      <c r="D586" s="99"/>
    </row>
    <row r="587" spans="4:4" x14ac:dyDescent="0.2">
      <c r="D587" s="99"/>
    </row>
    <row r="588" spans="4:4" x14ac:dyDescent="0.2">
      <c r="D588" s="99"/>
    </row>
    <row r="589" spans="4:4" x14ac:dyDescent="0.2">
      <c r="D589" s="99"/>
    </row>
    <row r="590" spans="4:4" x14ac:dyDescent="0.2">
      <c r="D590" s="99"/>
    </row>
    <row r="591" spans="4:4" x14ac:dyDescent="0.2">
      <c r="D591" s="99"/>
    </row>
    <row r="592" spans="4:4" x14ac:dyDescent="0.2">
      <c r="D592" s="99"/>
    </row>
    <row r="593" spans="4:4" x14ac:dyDescent="0.2">
      <c r="D593" s="99"/>
    </row>
    <row r="594" spans="4:4" x14ac:dyDescent="0.2">
      <c r="D594" s="99"/>
    </row>
    <row r="595" spans="4:4" x14ac:dyDescent="0.2">
      <c r="D595" s="99"/>
    </row>
    <row r="596" spans="4:4" x14ac:dyDescent="0.2">
      <c r="D596" s="99"/>
    </row>
    <row r="597" spans="4:4" x14ac:dyDescent="0.2">
      <c r="D597" s="99"/>
    </row>
    <row r="598" spans="4:4" x14ac:dyDescent="0.2">
      <c r="D598" s="99"/>
    </row>
    <row r="599" spans="4:4" x14ac:dyDescent="0.2">
      <c r="D599" s="99"/>
    </row>
    <row r="600" spans="4:4" x14ac:dyDescent="0.2">
      <c r="D600" s="99"/>
    </row>
    <row r="601" spans="4:4" x14ac:dyDescent="0.2">
      <c r="D601" s="99"/>
    </row>
    <row r="602" spans="4:4" x14ac:dyDescent="0.2">
      <c r="D602" s="99"/>
    </row>
    <row r="603" spans="4:4" x14ac:dyDescent="0.2">
      <c r="D603" s="99"/>
    </row>
    <row r="604" spans="4:4" x14ac:dyDescent="0.2">
      <c r="D604" s="99"/>
    </row>
    <row r="605" spans="4:4" x14ac:dyDescent="0.2">
      <c r="D605" s="99"/>
    </row>
    <row r="606" spans="4:4" x14ac:dyDescent="0.2">
      <c r="D606" s="99"/>
    </row>
    <row r="607" spans="4:4" x14ac:dyDescent="0.2">
      <c r="D607" s="99"/>
    </row>
    <row r="608" spans="4:4" x14ac:dyDescent="0.2">
      <c r="D608" s="99"/>
    </row>
    <row r="609" spans="4:4" x14ac:dyDescent="0.2">
      <c r="D609" s="99"/>
    </row>
    <row r="610" spans="4:4" x14ac:dyDescent="0.2">
      <c r="D610" s="99"/>
    </row>
    <row r="611" spans="4:4" x14ac:dyDescent="0.2">
      <c r="D611" s="99"/>
    </row>
    <row r="612" spans="4:4" x14ac:dyDescent="0.2">
      <c r="D612" s="99"/>
    </row>
    <row r="613" spans="4:4" x14ac:dyDescent="0.2">
      <c r="D613" s="99"/>
    </row>
    <row r="614" spans="4:4" x14ac:dyDescent="0.2">
      <c r="D614" s="99"/>
    </row>
    <row r="615" spans="4:4" x14ac:dyDescent="0.2">
      <c r="D615" s="99"/>
    </row>
    <row r="616" spans="4:4" x14ac:dyDescent="0.2">
      <c r="D616" s="99"/>
    </row>
    <row r="617" spans="4:4" x14ac:dyDescent="0.2">
      <c r="D617" s="99"/>
    </row>
    <row r="618" spans="4:4" x14ac:dyDescent="0.2">
      <c r="D618" s="99"/>
    </row>
    <row r="619" spans="4:4" x14ac:dyDescent="0.2">
      <c r="D619" s="99"/>
    </row>
    <row r="620" spans="4:4" x14ac:dyDescent="0.2">
      <c r="D620" s="99"/>
    </row>
    <row r="621" spans="4:4" x14ac:dyDescent="0.2">
      <c r="D621" s="99"/>
    </row>
    <row r="622" spans="4:4" x14ac:dyDescent="0.2">
      <c r="D622" s="99"/>
    </row>
    <row r="623" spans="4:4" x14ac:dyDescent="0.2">
      <c r="D623" s="99"/>
    </row>
    <row r="624" spans="4:4" x14ac:dyDescent="0.2">
      <c r="D624" s="99"/>
    </row>
    <row r="625" spans="4:4" x14ac:dyDescent="0.2">
      <c r="D625" s="99"/>
    </row>
    <row r="626" spans="4:4" x14ac:dyDescent="0.2">
      <c r="D626" s="99"/>
    </row>
    <row r="627" spans="4:4" x14ac:dyDescent="0.2">
      <c r="D627" s="99"/>
    </row>
    <row r="628" spans="4:4" x14ac:dyDescent="0.2">
      <c r="D628" s="99"/>
    </row>
    <row r="629" spans="4:4" x14ac:dyDescent="0.2">
      <c r="D629" s="99"/>
    </row>
    <row r="630" spans="4:4" x14ac:dyDescent="0.2">
      <c r="D630" s="99"/>
    </row>
    <row r="631" spans="4:4" x14ac:dyDescent="0.2">
      <c r="D631" s="99"/>
    </row>
    <row r="632" spans="4:4" x14ac:dyDescent="0.2">
      <c r="D632" s="99"/>
    </row>
    <row r="633" spans="4:4" x14ac:dyDescent="0.2">
      <c r="D633" s="99"/>
    </row>
    <row r="634" spans="4:4" x14ac:dyDescent="0.2">
      <c r="D634" s="99"/>
    </row>
    <row r="635" spans="4:4" x14ac:dyDescent="0.2">
      <c r="D635" s="99"/>
    </row>
    <row r="636" spans="4:4" x14ac:dyDescent="0.2">
      <c r="D636" s="99"/>
    </row>
    <row r="637" spans="4:4" x14ac:dyDescent="0.2">
      <c r="D637" s="99"/>
    </row>
    <row r="638" spans="4:4" x14ac:dyDescent="0.2">
      <c r="D638" s="99"/>
    </row>
    <row r="639" spans="4:4" x14ac:dyDescent="0.2">
      <c r="D639" s="99"/>
    </row>
    <row r="640" spans="4:4" x14ac:dyDescent="0.2">
      <c r="D640" s="99"/>
    </row>
    <row r="641" spans="4:4" x14ac:dyDescent="0.2">
      <c r="D641" s="99"/>
    </row>
    <row r="642" spans="4:4" x14ac:dyDescent="0.2">
      <c r="D642" s="99"/>
    </row>
    <row r="643" spans="4:4" x14ac:dyDescent="0.2">
      <c r="D643" s="99"/>
    </row>
    <row r="644" spans="4:4" x14ac:dyDescent="0.2">
      <c r="D644" s="99"/>
    </row>
    <row r="645" spans="4:4" x14ac:dyDescent="0.2">
      <c r="D645" s="99"/>
    </row>
    <row r="646" spans="4:4" x14ac:dyDescent="0.2">
      <c r="D646" s="99"/>
    </row>
    <row r="647" spans="4:4" x14ac:dyDescent="0.2">
      <c r="D647" s="99"/>
    </row>
    <row r="648" spans="4:4" x14ac:dyDescent="0.2">
      <c r="D648" s="99"/>
    </row>
    <row r="649" spans="4:4" x14ac:dyDescent="0.2">
      <c r="D649" s="99"/>
    </row>
    <row r="650" spans="4:4" x14ac:dyDescent="0.2">
      <c r="D650" s="99"/>
    </row>
    <row r="651" spans="4:4" x14ac:dyDescent="0.2">
      <c r="D651" s="99"/>
    </row>
    <row r="652" spans="4:4" x14ac:dyDescent="0.2">
      <c r="D652" s="99"/>
    </row>
    <row r="653" spans="4:4" x14ac:dyDescent="0.2">
      <c r="D653" s="99"/>
    </row>
    <row r="654" spans="4:4" x14ac:dyDescent="0.2">
      <c r="D654" s="99"/>
    </row>
    <row r="655" spans="4:4" x14ac:dyDescent="0.2">
      <c r="D655" s="99"/>
    </row>
    <row r="656" spans="4:4" x14ac:dyDescent="0.2">
      <c r="D656" s="99"/>
    </row>
    <row r="657" spans="4:4" x14ac:dyDescent="0.2">
      <c r="D657" s="99"/>
    </row>
    <row r="658" spans="4:4" x14ac:dyDescent="0.2">
      <c r="D658" s="99"/>
    </row>
    <row r="659" spans="4:4" x14ac:dyDescent="0.2">
      <c r="D659" s="99"/>
    </row>
    <row r="660" spans="4:4" x14ac:dyDescent="0.2">
      <c r="D660" s="99"/>
    </row>
    <row r="661" spans="4:4" x14ac:dyDescent="0.2">
      <c r="D661" s="99"/>
    </row>
    <row r="662" spans="4:4" x14ac:dyDescent="0.2">
      <c r="D662" s="99"/>
    </row>
    <row r="663" spans="4:4" x14ac:dyDescent="0.2">
      <c r="D663" s="99"/>
    </row>
    <row r="664" spans="4:4" x14ac:dyDescent="0.2">
      <c r="D664" s="99"/>
    </row>
    <row r="665" spans="4:4" x14ac:dyDescent="0.2">
      <c r="D665" s="99"/>
    </row>
    <row r="666" spans="4:4" x14ac:dyDescent="0.2">
      <c r="D666" s="99"/>
    </row>
    <row r="667" spans="4:4" x14ac:dyDescent="0.2">
      <c r="D667" s="99"/>
    </row>
    <row r="668" spans="4:4" x14ac:dyDescent="0.2">
      <c r="D668" s="99"/>
    </row>
    <row r="669" spans="4:4" x14ac:dyDescent="0.2">
      <c r="D669" s="99"/>
    </row>
    <row r="670" spans="4:4" x14ac:dyDescent="0.2">
      <c r="D670" s="99"/>
    </row>
    <row r="671" spans="4:4" x14ac:dyDescent="0.2">
      <c r="D671" s="99"/>
    </row>
    <row r="672" spans="4:4" x14ac:dyDescent="0.2">
      <c r="D672" s="99"/>
    </row>
    <row r="673" spans="4:4" x14ac:dyDescent="0.2">
      <c r="D673" s="99"/>
    </row>
    <row r="674" spans="4:4" x14ac:dyDescent="0.2">
      <c r="D674" s="99"/>
    </row>
    <row r="675" spans="4:4" x14ac:dyDescent="0.2">
      <c r="D675" s="99"/>
    </row>
    <row r="676" spans="4:4" x14ac:dyDescent="0.2">
      <c r="D676" s="99"/>
    </row>
    <row r="677" spans="4:4" x14ac:dyDescent="0.2">
      <c r="D677" s="99"/>
    </row>
    <row r="678" spans="4:4" x14ac:dyDescent="0.2">
      <c r="D678" s="99"/>
    </row>
    <row r="679" spans="4:4" x14ac:dyDescent="0.2">
      <c r="D679" s="99"/>
    </row>
    <row r="680" spans="4:4" x14ac:dyDescent="0.2">
      <c r="D680" s="99"/>
    </row>
    <row r="681" spans="4:4" x14ac:dyDescent="0.2">
      <c r="D681" s="99"/>
    </row>
    <row r="682" spans="4:4" x14ac:dyDescent="0.2">
      <c r="D682" s="99"/>
    </row>
    <row r="683" spans="4:4" x14ac:dyDescent="0.2">
      <c r="D683" s="99"/>
    </row>
    <row r="684" spans="4:4" x14ac:dyDescent="0.2">
      <c r="D684" s="99"/>
    </row>
    <row r="685" spans="4:4" x14ac:dyDescent="0.2">
      <c r="D685" s="99"/>
    </row>
    <row r="686" spans="4:4" x14ac:dyDescent="0.2">
      <c r="D686" s="99"/>
    </row>
    <row r="687" spans="4:4" x14ac:dyDescent="0.2">
      <c r="D687" s="99"/>
    </row>
    <row r="688" spans="4:4" x14ac:dyDescent="0.2">
      <c r="D688" s="99"/>
    </row>
    <row r="689" spans="4:4" x14ac:dyDescent="0.2">
      <c r="D689" s="99"/>
    </row>
    <row r="690" spans="4:4" x14ac:dyDescent="0.2">
      <c r="D690" s="99"/>
    </row>
    <row r="691" spans="4:4" x14ac:dyDescent="0.2">
      <c r="D691" s="99"/>
    </row>
    <row r="692" spans="4:4" x14ac:dyDescent="0.2">
      <c r="D692" s="99"/>
    </row>
    <row r="693" spans="4:4" x14ac:dyDescent="0.2">
      <c r="D693" s="99"/>
    </row>
    <row r="694" spans="4:4" x14ac:dyDescent="0.2">
      <c r="D694" s="99"/>
    </row>
    <row r="695" spans="4:4" x14ac:dyDescent="0.2">
      <c r="D695" s="99"/>
    </row>
    <row r="696" spans="4:4" x14ac:dyDescent="0.2">
      <c r="D696" s="99"/>
    </row>
    <row r="697" spans="4:4" x14ac:dyDescent="0.2">
      <c r="D697" s="99"/>
    </row>
    <row r="698" spans="4:4" x14ac:dyDescent="0.2">
      <c r="D698" s="99"/>
    </row>
    <row r="699" spans="4:4" x14ac:dyDescent="0.2">
      <c r="D699" s="99"/>
    </row>
    <row r="700" spans="4:4" x14ac:dyDescent="0.2">
      <c r="D700" s="99"/>
    </row>
    <row r="701" spans="4:4" x14ac:dyDescent="0.2">
      <c r="D701" s="99"/>
    </row>
    <row r="702" spans="4:4" x14ac:dyDescent="0.2">
      <c r="D702" s="99"/>
    </row>
    <row r="703" spans="4:4" x14ac:dyDescent="0.2">
      <c r="D703" s="99"/>
    </row>
    <row r="704" spans="4:4" x14ac:dyDescent="0.2">
      <c r="D704" s="99"/>
    </row>
    <row r="705" spans="4:4" x14ac:dyDescent="0.2">
      <c r="D705" s="99"/>
    </row>
    <row r="706" spans="4:4" x14ac:dyDescent="0.2">
      <c r="D706" s="99"/>
    </row>
    <row r="707" spans="4:4" x14ac:dyDescent="0.2">
      <c r="D707" s="99"/>
    </row>
    <row r="708" spans="4:4" x14ac:dyDescent="0.2">
      <c r="D708" s="99"/>
    </row>
    <row r="709" spans="4:4" x14ac:dyDescent="0.2">
      <c r="D709" s="99"/>
    </row>
    <row r="710" spans="4:4" x14ac:dyDescent="0.2">
      <c r="D710" s="99"/>
    </row>
    <row r="711" spans="4:4" x14ac:dyDescent="0.2">
      <c r="D711" s="99"/>
    </row>
    <row r="712" spans="4:4" x14ac:dyDescent="0.2">
      <c r="D712" s="99"/>
    </row>
    <row r="713" spans="4:4" x14ac:dyDescent="0.2">
      <c r="D713" s="99"/>
    </row>
    <row r="714" spans="4:4" x14ac:dyDescent="0.2">
      <c r="D714" s="99"/>
    </row>
    <row r="715" spans="4:4" x14ac:dyDescent="0.2">
      <c r="D715" s="99"/>
    </row>
    <row r="716" spans="4:4" x14ac:dyDescent="0.2">
      <c r="D716" s="99"/>
    </row>
    <row r="717" spans="4:4" x14ac:dyDescent="0.2">
      <c r="D717" s="99"/>
    </row>
    <row r="718" spans="4:4" x14ac:dyDescent="0.2">
      <c r="D718" s="99"/>
    </row>
    <row r="719" spans="4:4" x14ac:dyDescent="0.2">
      <c r="D719" s="99"/>
    </row>
    <row r="720" spans="4:4" x14ac:dyDescent="0.2">
      <c r="D720" s="99"/>
    </row>
    <row r="721" spans="4:4" x14ac:dyDescent="0.2">
      <c r="D721" s="99"/>
    </row>
    <row r="722" spans="4:4" x14ac:dyDescent="0.2">
      <c r="D722" s="99"/>
    </row>
    <row r="723" spans="4:4" x14ac:dyDescent="0.2">
      <c r="D723" s="99"/>
    </row>
    <row r="724" spans="4:4" x14ac:dyDescent="0.2">
      <c r="D724" s="99"/>
    </row>
    <row r="725" spans="4:4" x14ac:dyDescent="0.2">
      <c r="D725" s="99"/>
    </row>
    <row r="726" spans="4:4" x14ac:dyDescent="0.2">
      <c r="D726" s="99"/>
    </row>
    <row r="727" spans="4:4" x14ac:dyDescent="0.2">
      <c r="D727" s="99"/>
    </row>
    <row r="728" spans="4:4" x14ac:dyDescent="0.2">
      <c r="D728" s="99"/>
    </row>
    <row r="729" spans="4:4" x14ac:dyDescent="0.2">
      <c r="D729" s="99"/>
    </row>
    <row r="730" spans="4:4" x14ac:dyDescent="0.2">
      <c r="D730" s="99"/>
    </row>
    <row r="731" spans="4:4" x14ac:dyDescent="0.2">
      <c r="D731" s="99"/>
    </row>
    <row r="732" spans="4:4" x14ac:dyDescent="0.2">
      <c r="D732" s="99"/>
    </row>
    <row r="733" spans="4:4" x14ac:dyDescent="0.2">
      <c r="D733" s="99"/>
    </row>
    <row r="734" spans="4:4" x14ac:dyDescent="0.2">
      <c r="D734" s="99"/>
    </row>
    <row r="735" spans="4:4" x14ac:dyDescent="0.2">
      <c r="D735" s="99"/>
    </row>
    <row r="736" spans="4:4" x14ac:dyDescent="0.2">
      <c r="D736" s="99"/>
    </row>
    <row r="737" spans="4:4" x14ac:dyDescent="0.2">
      <c r="D737" s="99"/>
    </row>
    <row r="738" spans="4:4" x14ac:dyDescent="0.2">
      <c r="D738" s="99"/>
    </row>
    <row r="739" spans="4:4" x14ac:dyDescent="0.2">
      <c r="D739" s="99"/>
    </row>
    <row r="740" spans="4:4" x14ac:dyDescent="0.2">
      <c r="D740" s="99"/>
    </row>
    <row r="741" spans="4:4" x14ac:dyDescent="0.2">
      <c r="D741" s="99"/>
    </row>
    <row r="742" spans="4:4" x14ac:dyDescent="0.2">
      <c r="D742" s="99"/>
    </row>
    <row r="743" spans="4:4" x14ac:dyDescent="0.2">
      <c r="D743" s="99"/>
    </row>
    <row r="744" spans="4:4" x14ac:dyDescent="0.2">
      <c r="D744" s="99"/>
    </row>
    <row r="745" spans="4:4" x14ac:dyDescent="0.2">
      <c r="D745" s="99"/>
    </row>
    <row r="746" spans="4:4" x14ac:dyDescent="0.2">
      <c r="D746" s="99"/>
    </row>
    <row r="747" spans="4:4" x14ac:dyDescent="0.2">
      <c r="D747" s="99"/>
    </row>
    <row r="748" spans="4:4" x14ac:dyDescent="0.2">
      <c r="D748" s="99"/>
    </row>
    <row r="749" spans="4:4" x14ac:dyDescent="0.2">
      <c r="D749" s="99"/>
    </row>
    <row r="750" spans="4:4" x14ac:dyDescent="0.2">
      <c r="D750" s="99"/>
    </row>
    <row r="751" spans="4:4" x14ac:dyDescent="0.2">
      <c r="D751" s="99"/>
    </row>
    <row r="752" spans="4:4" x14ac:dyDescent="0.2">
      <c r="D752" s="99"/>
    </row>
    <row r="753" spans="4:4" x14ac:dyDescent="0.2">
      <c r="D753" s="99"/>
    </row>
    <row r="754" spans="4:4" x14ac:dyDescent="0.2">
      <c r="D754" s="99"/>
    </row>
    <row r="755" spans="4:4" x14ac:dyDescent="0.2">
      <c r="D755" s="99"/>
    </row>
    <row r="756" spans="4:4" x14ac:dyDescent="0.2">
      <c r="D756" s="99"/>
    </row>
    <row r="757" spans="4:4" x14ac:dyDescent="0.2">
      <c r="D757" s="99"/>
    </row>
    <row r="758" spans="4:4" x14ac:dyDescent="0.2">
      <c r="D758" s="99"/>
    </row>
    <row r="759" spans="4:4" x14ac:dyDescent="0.2">
      <c r="D759" s="99"/>
    </row>
    <row r="760" spans="4:4" x14ac:dyDescent="0.2">
      <c r="D760" s="99"/>
    </row>
    <row r="761" spans="4:4" x14ac:dyDescent="0.2">
      <c r="D761" s="99"/>
    </row>
    <row r="762" spans="4:4" x14ac:dyDescent="0.2">
      <c r="D762" s="99"/>
    </row>
    <row r="763" spans="4:4" x14ac:dyDescent="0.2">
      <c r="D763" s="99"/>
    </row>
    <row r="764" spans="4:4" x14ac:dyDescent="0.2">
      <c r="D764" s="99"/>
    </row>
    <row r="765" spans="4:4" x14ac:dyDescent="0.2">
      <c r="D765" s="99"/>
    </row>
    <row r="766" spans="4:4" x14ac:dyDescent="0.2">
      <c r="D766" s="99"/>
    </row>
    <row r="767" spans="4:4" x14ac:dyDescent="0.2">
      <c r="D767" s="99"/>
    </row>
    <row r="768" spans="4:4" x14ac:dyDescent="0.2">
      <c r="D768" s="99"/>
    </row>
    <row r="769" spans="4:4" x14ac:dyDescent="0.2">
      <c r="D769" s="99"/>
    </row>
    <row r="770" spans="4:4" x14ac:dyDescent="0.2">
      <c r="D770" s="99"/>
    </row>
    <row r="771" spans="4:4" x14ac:dyDescent="0.2">
      <c r="D771" s="99"/>
    </row>
    <row r="772" spans="4:4" x14ac:dyDescent="0.2">
      <c r="D772" s="99"/>
    </row>
    <row r="773" spans="4:4" x14ac:dyDescent="0.2">
      <c r="D773" s="99"/>
    </row>
    <row r="774" spans="4:4" x14ac:dyDescent="0.2">
      <c r="D774" s="99"/>
    </row>
    <row r="775" spans="4:4" x14ac:dyDescent="0.2">
      <c r="D775" s="99"/>
    </row>
    <row r="776" spans="4:4" x14ac:dyDescent="0.2">
      <c r="D776" s="99"/>
    </row>
    <row r="777" spans="4:4" x14ac:dyDescent="0.2">
      <c r="D777" s="99"/>
    </row>
    <row r="778" spans="4:4" x14ac:dyDescent="0.2">
      <c r="D778" s="99"/>
    </row>
    <row r="779" spans="4:4" x14ac:dyDescent="0.2">
      <c r="D779" s="99"/>
    </row>
    <row r="780" spans="4:4" x14ac:dyDescent="0.2">
      <c r="D780" s="99"/>
    </row>
    <row r="781" spans="4:4" x14ac:dyDescent="0.2">
      <c r="D781" s="99"/>
    </row>
    <row r="782" spans="4:4" x14ac:dyDescent="0.2">
      <c r="D782" s="99"/>
    </row>
    <row r="783" spans="4:4" x14ac:dyDescent="0.2">
      <c r="D783" s="99"/>
    </row>
    <row r="784" spans="4:4" x14ac:dyDescent="0.2">
      <c r="D784" s="99"/>
    </row>
    <row r="785" spans="4:4" x14ac:dyDescent="0.2">
      <c r="D785" s="99"/>
    </row>
    <row r="786" spans="4:4" x14ac:dyDescent="0.2">
      <c r="D786" s="99"/>
    </row>
    <row r="787" spans="4:4" x14ac:dyDescent="0.2">
      <c r="D787" s="99"/>
    </row>
    <row r="788" spans="4:4" x14ac:dyDescent="0.2">
      <c r="D788" s="99"/>
    </row>
    <row r="789" spans="4:4" x14ac:dyDescent="0.2">
      <c r="D789" s="99"/>
    </row>
    <row r="790" spans="4:4" x14ac:dyDescent="0.2">
      <c r="D790" s="99"/>
    </row>
    <row r="791" spans="4:4" x14ac:dyDescent="0.2">
      <c r="D791" s="99"/>
    </row>
    <row r="792" spans="4:4" x14ac:dyDescent="0.2">
      <c r="D792" s="99"/>
    </row>
    <row r="793" spans="4:4" x14ac:dyDescent="0.2">
      <c r="D793" s="99"/>
    </row>
    <row r="794" spans="4:4" x14ac:dyDescent="0.2">
      <c r="D794" s="99"/>
    </row>
    <row r="795" spans="4:4" x14ac:dyDescent="0.2">
      <c r="D795" s="99"/>
    </row>
    <row r="796" spans="4:4" x14ac:dyDescent="0.2">
      <c r="D796" s="99"/>
    </row>
    <row r="797" spans="4:4" x14ac:dyDescent="0.2">
      <c r="D797" s="99"/>
    </row>
    <row r="798" spans="4:4" x14ac:dyDescent="0.2">
      <c r="D798" s="99"/>
    </row>
    <row r="799" spans="4:4" x14ac:dyDescent="0.2">
      <c r="D799" s="99"/>
    </row>
    <row r="800" spans="4:4" x14ac:dyDescent="0.2">
      <c r="D800" s="99"/>
    </row>
    <row r="801" spans="4:4" x14ac:dyDescent="0.2">
      <c r="D801" s="99"/>
    </row>
    <row r="802" spans="4:4" x14ac:dyDescent="0.2">
      <c r="D802" s="99"/>
    </row>
    <row r="803" spans="4:4" x14ac:dyDescent="0.2">
      <c r="D803" s="99"/>
    </row>
    <row r="804" spans="4:4" x14ac:dyDescent="0.2">
      <c r="D804" s="99"/>
    </row>
    <row r="805" spans="4:4" x14ac:dyDescent="0.2">
      <c r="D805" s="99"/>
    </row>
    <row r="806" spans="4:4" x14ac:dyDescent="0.2">
      <c r="D806" s="99"/>
    </row>
    <row r="807" spans="4:4" x14ac:dyDescent="0.2">
      <c r="D807" s="99"/>
    </row>
    <row r="808" spans="4:4" x14ac:dyDescent="0.2">
      <c r="D808" s="99"/>
    </row>
    <row r="809" spans="4:4" x14ac:dyDescent="0.2">
      <c r="D809" s="99"/>
    </row>
    <row r="810" spans="4:4" x14ac:dyDescent="0.2">
      <c r="D810" s="99"/>
    </row>
    <row r="811" spans="4:4" x14ac:dyDescent="0.2">
      <c r="D811" s="99"/>
    </row>
    <row r="812" spans="4:4" x14ac:dyDescent="0.2">
      <c r="D812" s="99"/>
    </row>
    <row r="813" spans="4:4" x14ac:dyDescent="0.2">
      <c r="D813" s="99"/>
    </row>
    <row r="814" spans="4:4" x14ac:dyDescent="0.2">
      <c r="D814" s="99"/>
    </row>
    <row r="815" spans="4:4" x14ac:dyDescent="0.2">
      <c r="D815" s="99"/>
    </row>
    <row r="816" spans="4:4" x14ac:dyDescent="0.2">
      <c r="D816" s="99"/>
    </row>
    <row r="817" spans="4:4" x14ac:dyDescent="0.2">
      <c r="D817" s="99"/>
    </row>
    <row r="818" spans="4:4" x14ac:dyDescent="0.2">
      <c r="D818" s="99"/>
    </row>
    <row r="819" spans="4:4" x14ac:dyDescent="0.2">
      <c r="D819" s="99"/>
    </row>
    <row r="820" spans="4:4" x14ac:dyDescent="0.2">
      <c r="D820" s="99"/>
    </row>
    <row r="821" spans="4:4" x14ac:dyDescent="0.2">
      <c r="D821" s="99"/>
    </row>
    <row r="822" spans="4:4" x14ac:dyDescent="0.2">
      <c r="D822" s="99"/>
    </row>
    <row r="823" spans="4:4" x14ac:dyDescent="0.2">
      <c r="D823" s="99"/>
    </row>
    <row r="824" spans="4:4" x14ac:dyDescent="0.2">
      <c r="D824" s="99"/>
    </row>
    <row r="825" spans="4:4" x14ac:dyDescent="0.2">
      <c r="D825" s="99"/>
    </row>
    <row r="826" spans="4:4" x14ac:dyDescent="0.2">
      <c r="D826" s="99"/>
    </row>
    <row r="827" spans="4:4" x14ac:dyDescent="0.2">
      <c r="D827" s="99"/>
    </row>
    <row r="828" spans="4:4" x14ac:dyDescent="0.2">
      <c r="D828" s="99"/>
    </row>
    <row r="829" spans="4:4" x14ac:dyDescent="0.2">
      <c r="D829" s="99"/>
    </row>
    <row r="830" spans="4:4" x14ac:dyDescent="0.2">
      <c r="D830" s="99"/>
    </row>
    <row r="831" spans="4:4" x14ac:dyDescent="0.2">
      <c r="D831" s="99"/>
    </row>
    <row r="832" spans="4:4" x14ac:dyDescent="0.2">
      <c r="D832" s="99"/>
    </row>
    <row r="833" spans="4:4" x14ac:dyDescent="0.2">
      <c r="D833" s="99"/>
    </row>
    <row r="834" spans="4:4" x14ac:dyDescent="0.2">
      <c r="D834" s="99"/>
    </row>
    <row r="835" spans="4:4" x14ac:dyDescent="0.2">
      <c r="D835" s="99"/>
    </row>
    <row r="836" spans="4:4" x14ac:dyDescent="0.2">
      <c r="D836" s="99"/>
    </row>
    <row r="837" spans="4:4" x14ac:dyDescent="0.2">
      <c r="D837" s="99"/>
    </row>
    <row r="838" spans="4:4" x14ac:dyDescent="0.2">
      <c r="D838" s="99"/>
    </row>
    <row r="839" spans="4:4" x14ac:dyDescent="0.2">
      <c r="D839" s="99"/>
    </row>
    <row r="840" spans="4:4" x14ac:dyDescent="0.2">
      <c r="D840" s="99"/>
    </row>
    <row r="841" spans="4:4" x14ac:dyDescent="0.2">
      <c r="D841" s="99"/>
    </row>
    <row r="842" spans="4:4" x14ac:dyDescent="0.2">
      <c r="D842" s="99"/>
    </row>
    <row r="843" spans="4:4" x14ac:dyDescent="0.2">
      <c r="D843" s="99"/>
    </row>
    <row r="844" spans="4:4" x14ac:dyDescent="0.2">
      <c r="D844" s="99"/>
    </row>
    <row r="845" spans="4:4" x14ac:dyDescent="0.2">
      <c r="D845" s="99"/>
    </row>
    <row r="846" spans="4:4" x14ac:dyDescent="0.2">
      <c r="D846" s="99"/>
    </row>
    <row r="847" spans="4:4" x14ac:dyDescent="0.2">
      <c r="D847" s="99"/>
    </row>
    <row r="848" spans="4:4" x14ac:dyDescent="0.2">
      <c r="D848" s="99"/>
    </row>
    <row r="849" spans="4:4" x14ac:dyDescent="0.2">
      <c r="D849" s="99"/>
    </row>
    <row r="850" spans="4:4" x14ac:dyDescent="0.2">
      <c r="D850" s="99"/>
    </row>
    <row r="851" spans="4:4" x14ac:dyDescent="0.2">
      <c r="D851" s="99"/>
    </row>
    <row r="852" spans="4:4" x14ac:dyDescent="0.2">
      <c r="D852" s="99"/>
    </row>
    <row r="853" spans="4:4" x14ac:dyDescent="0.2">
      <c r="D853" s="99"/>
    </row>
    <row r="854" spans="4:4" x14ac:dyDescent="0.2">
      <c r="D854" s="99"/>
    </row>
    <row r="855" spans="4:4" x14ac:dyDescent="0.2">
      <c r="D855" s="99"/>
    </row>
    <row r="856" spans="4:4" x14ac:dyDescent="0.2">
      <c r="D856" s="99"/>
    </row>
    <row r="857" spans="4:4" x14ac:dyDescent="0.2">
      <c r="D857" s="99"/>
    </row>
    <row r="858" spans="4:4" x14ac:dyDescent="0.2">
      <c r="D858" s="99"/>
    </row>
    <row r="859" spans="4:4" x14ac:dyDescent="0.2">
      <c r="D859" s="99"/>
    </row>
    <row r="860" spans="4:4" x14ac:dyDescent="0.2">
      <c r="D860" s="99"/>
    </row>
    <row r="861" spans="4:4" x14ac:dyDescent="0.2">
      <c r="D861" s="99"/>
    </row>
    <row r="862" spans="4:4" x14ac:dyDescent="0.2">
      <c r="D862" s="99"/>
    </row>
    <row r="863" spans="4:4" x14ac:dyDescent="0.2">
      <c r="D863" s="99"/>
    </row>
    <row r="864" spans="4:4" x14ac:dyDescent="0.2">
      <c r="D864" s="99"/>
    </row>
    <row r="865" spans="4:4" x14ac:dyDescent="0.2">
      <c r="D865" s="99"/>
    </row>
    <row r="866" spans="4:4" x14ac:dyDescent="0.2">
      <c r="D866" s="99"/>
    </row>
    <row r="867" spans="4:4" x14ac:dyDescent="0.2">
      <c r="D867" s="99"/>
    </row>
    <row r="868" spans="4:4" x14ac:dyDescent="0.2">
      <c r="D868" s="99"/>
    </row>
    <row r="869" spans="4:4" x14ac:dyDescent="0.2">
      <c r="D869" s="99"/>
    </row>
    <row r="870" spans="4:4" x14ac:dyDescent="0.2">
      <c r="D870" s="99"/>
    </row>
    <row r="871" spans="4:4" x14ac:dyDescent="0.2">
      <c r="D871" s="99"/>
    </row>
    <row r="872" spans="4:4" x14ac:dyDescent="0.2">
      <c r="D872" s="99"/>
    </row>
    <row r="873" spans="4:4" x14ac:dyDescent="0.2">
      <c r="D873" s="99"/>
    </row>
    <row r="874" spans="4:4" x14ac:dyDescent="0.2">
      <c r="D874" s="99"/>
    </row>
    <row r="875" spans="4:4" x14ac:dyDescent="0.2">
      <c r="D875" s="99"/>
    </row>
    <row r="876" spans="4:4" x14ac:dyDescent="0.2">
      <c r="D876" s="99"/>
    </row>
    <row r="877" spans="4:4" x14ac:dyDescent="0.2">
      <c r="D877" s="99"/>
    </row>
    <row r="878" spans="4:4" x14ac:dyDescent="0.2">
      <c r="D878" s="99"/>
    </row>
    <row r="879" spans="4:4" x14ac:dyDescent="0.2">
      <c r="D879" s="99"/>
    </row>
    <row r="880" spans="4:4" x14ac:dyDescent="0.2">
      <c r="D880" s="99"/>
    </row>
    <row r="881" spans="4:4" x14ac:dyDescent="0.2">
      <c r="D881" s="99"/>
    </row>
    <row r="882" spans="4:4" x14ac:dyDescent="0.2">
      <c r="D882" s="99"/>
    </row>
    <row r="883" spans="4:4" x14ac:dyDescent="0.2">
      <c r="D883" s="99"/>
    </row>
    <row r="884" spans="4:4" x14ac:dyDescent="0.2">
      <c r="D884" s="99"/>
    </row>
    <row r="885" spans="4:4" x14ac:dyDescent="0.2">
      <c r="D885" s="99"/>
    </row>
    <row r="886" spans="4:4" x14ac:dyDescent="0.2">
      <c r="D886" s="99"/>
    </row>
    <row r="887" spans="4:4" x14ac:dyDescent="0.2">
      <c r="D887" s="99"/>
    </row>
    <row r="888" spans="4:4" x14ac:dyDescent="0.2">
      <c r="D888" s="99"/>
    </row>
    <row r="889" spans="4:4" x14ac:dyDescent="0.2">
      <c r="D889" s="99"/>
    </row>
    <row r="890" spans="4:4" x14ac:dyDescent="0.2">
      <c r="D890" s="99"/>
    </row>
    <row r="891" spans="4:4" x14ac:dyDescent="0.2">
      <c r="D891" s="99"/>
    </row>
    <row r="892" spans="4:4" x14ac:dyDescent="0.2">
      <c r="D892" s="99"/>
    </row>
    <row r="893" spans="4:4" x14ac:dyDescent="0.2">
      <c r="D893" s="99"/>
    </row>
    <row r="894" spans="4:4" x14ac:dyDescent="0.2">
      <c r="D894" s="99"/>
    </row>
    <row r="895" spans="4:4" x14ac:dyDescent="0.2">
      <c r="D895" s="99"/>
    </row>
    <row r="896" spans="4:4" x14ac:dyDescent="0.2">
      <c r="D896" s="99"/>
    </row>
    <row r="897" spans="4:4" x14ac:dyDescent="0.2">
      <c r="D897" s="99"/>
    </row>
    <row r="898" spans="4:4" x14ac:dyDescent="0.2">
      <c r="D898" s="99"/>
    </row>
    <row r="899" spans="4:4" x14ac:dyDescent="0.2">
      <c r="D899" s="99"/>
    </row>
    <row r="900" spans="4:4" x14ac:dyDescent="0.2">
      <c r="D900" s="99"/>
    </row>
    <row r="901" spans="4:4" x14ac:dyDescent="0.2">
      <c r="D901" s="99"/>
    </row>
    <row r="902" spans="4:4" x14ac:dyDescent="0.2">
      <c r="D902" s="99"/>
    </row>
    <row r="903" spans="4:4" x14ac:dyDescent="0.2">
      <c r="D903" s="99"/>
    </row>
    <row r="904" spans="4:4" x14ac:dyDescent="0.2">
      <c r="D904" s="99"/>
    </row>
    <row r="905" spans="4:4" x14ac:dyDescent="0.2">
      <c r="D905" s="99"/>
    </row>
    <row r="906" spans="4:4" x14ac:dyDescent="0.2">
      <c r="D906" s="99"/>
    </row>
    <row r="907" spans="4:4" x14ac:dyDescent="0.2">
      <c r="D907" s="99"/>
    </row>
    <row r="908" spans="4:4" x14ac:dyDescent="0.2">
      <c r="D908" s="99"/>
    </row>
    <row r="909" spans="4:4" x14ac:dyDescent="0.2">
      <c r="D909" s="99"/>
    </row>
    <row r="910" spans="4:4" x14ac:dyDescent="0.2">
      <c r="D910" s="99"/>
    </row>
    <row r="911" spans="4:4" x14ac:dyDescent="0.2">
      <c r="D911" s="99"/>
    </row>
    <row r="912" spans="4:4" x14ac:dyDescent="0.2">
      <c r="D912" s="99"/>
    </row>
    <row r="913" spans="4:4" x14ac:dyDescent="0.2">
      <c r="D913" s="99"/>
    </row>
    <row r="914" spans="4:4" x14ac:dyDescent="0.2">
      <c r="D914" s="99"/>
    </row>
    <row r="915" spans="4:4" x14ac:dyDescent="0.2">
      <c r="D915" s="99"/>
    </row>
    <row r="916" spans="4:4" x14ac:dyDescent="0.2">
      <c r="D916" s="99"/>
    </row>
    <row r="917" spans="4:4" x14ac:dyDescent="0.2">
      <c r="D917" s="99"/>
    </row>
    <row r="918" spans="4:4" x14ac:dyDescent="0.2">
      <c r="D918" s="99"/>
    </row>
    <row r="919" spans="4:4" x14ac:dyDescent="0.2">
      <c r="D919" s="99"/>
    </row>
    <row r="920" spans="4:4" x14ac:dyDescent="0.2">
      <c r="D920" s="99"/>
    </row>
    <row r="921" spans="4:4" x14ac:dyDescent="0.2">
      <c r="D921" s="99"/>
    </row>
    <row r="922" spans="4:4" x14ac:dyDescent="0.2">
      <c r="D922" s="99"/>
    </row>
    <row r="923" spans="4:4" x14ac:dyDescent="0.2">
      <c r="D923" s="99"/>
    </row>
    <row r="924" spans="4:4" x14ac:dyDescent="0.2">
      <c r="D924" s="99"/>
    </row>
    <row r="925" spans="4:4" x14ac:dyDescent="0.2">
      <c r="D925" s="99"/>
    </row>
    <row r="926" spans="4:4" x14ac:dyDescent="0.2">
      <c r="D926" s="99"/>
    </row>
    <row r="927" spans="4:4" x14ac:dyDescent="0.2">
      <c r="D927" s="99"/>
    </row>
    <row r="928" spans="4:4" x14ac:dyDescent="0.2">
      <c r="D928" s="99"/>
    </row>
    <row r="929" spans="4:4" x14ac:dyDescent="0.2">
      <c r="D929" s="99"/>
    </row>
    <row r="930" spans="4:4" x14ac:dyDescent="0.2">
      <c r="D930" s="99"/>
    </row>
    <row r="931" spans="4:4" x14ac:dyDescent="0.2">
      <c r="D931" s="99"/>
    </row>
    <row r="932" spans="4:4" x14ac:dyDescent="0.2">
      <c r="D932" s="99"/>
    </row>
    <row r="933" spans="4:4" x14ac:dyDescent="0.2">
      <c r="D933" s="99"/>
    </row>
    <row r="934" spans="4:4" x14ac:dyDescent="0.2">
      <c r="D934" s="99"/>
    </row>
    <row r="935" spans="4:4" x14ac:dyDescent="0.2">
      <c r="D935" s="99"/>
    </row>
    <row r="936" spans="4:4" x14ac:dyDescent="0.2">
      <c r="D936" s="99"/>
    </row>
    <row r="937" spans="4:4" x14ac:dyDescent="0.2">
      <c r="D937" s="99"/>
    </row>
    <row r="938" spans="4:4" x14ac:dyDescent="0.2">
      <c r="D938" s="99"/>
    </row>
    <row r="939" spans="4:4" x14ac:dyDescent="0.2">
      <c r="D939" s="99"/>
    </row>
    <row r="940" spans="4:4" x14ac:dyDescent="0.2">
      <c r="D940" s="99"/>
    </row>
    <row r="941" spans="4:4" x14ac:dyDescent="0.2">
      <c r="D941" s="99"/>
    </row>
    <row r="942" spans="4:4" x14ac:dyDescent="0.2">
      <c r="D942" s="99"/>
    </row>
    <row r="943" spans="4:4" x14ac:dyDescent="0.2">
      <c r="D943" s="99"/>
    </row>
    <row r="944" spans="4:4" x14ac:dyDescent="0.2">
      <c r="D944" s="99"/>
    </row>
    <row r="945" spans="4:4" x14ac:dyDescent="0.2">
      <c r="D945" s="99"/>
    </row>
    <row r="946" spans="4:4" x14ac:dyDescent="0.2">
      <c r="D946" s="99"/>
    </row>
    <row r="947" spans="4:4" x14ac:dyDescent="0.2">
      <c r="D947" s="99"/>
    </row>
    <row r="948" spans="4:4" x14ac:dyDescent="0.2">
      <c r="D948" s="99"/>
    </row>
    <row r="949" spans="4:4" x14ac:dyDescent="0.2">
      <c r="D949" s="99"/>
    </row>
    <row r="950" spans="4:4" x14ac:dyDescent="0.2">
      <c r="D950" s="99"/>
    </row>
    <row r="951" spans="4:4" x14ac:dyDescent="0.2">
      <c r="D951" s="99"/>
    </row>
    <row r="952" spans="4:4" x14ac:dyDescent="0.2">
      <c r="D952" s="99"/>
    </row>
    <row r="953" spans="4:4" x14ac:dyDescent="0.2">
      <c r="D953" s="99"/>
    </row>
    <row r="954" spans="4:4" x14ac:dyDescent="0.2">
      <c r="D954" s="99"/>
    </row>
    <row r="955" spans="4:4" x14ac:dyDescent="0.2">
      <c r="D955" s="99"/>
    </row>
    <row r="956" spans="4:4" x14ac:dyDescent="0.2">
      <c r="D956" s="99"/>
    </row>
    <row r="957" spans="4:4" x14ac:dyDescent="0.2">
      <c r="D957" s="99"/>
    </row>
    <row r="958" spans="4:4" x14ac:dyDescent="0.2">
      <c r="D958" s="99"/>
    </row>
    <row r="959" spans="4:4" x14ac:dyDescent="0.2">
      <c r="D959" s="99"/>
    </row>
    <row r="960" spans="4:4" x14ac:dyDescent="0.2">
      <c r="D960" s="99"/>
    </row>
    <row r="961" spans="4:4" x14ac:dyDescent="0.2">
      <c r="D961" s="99"/>
    </row>
    <row r="962" spans="4:4" x14ac:dyDescent="0.2">
      <c r="D962" s="99"/>
    </row>
    <row r="963" spans="4:4" x14ac:dyDescent="0.2">
      <c r="D963" s="99"/>
    </row>
    <row r="964" spans="4:4" x14ac:dyDescent="0.2">
      <c r="D964" s="99"/>
    </row>
    <row r="965" spans="4:4" x14ac:dyDescent="0.2">
      <c r="D965" s="99"/>
    </row>
    <row r="966" spans="4:4" x14ac:dyDescent="0.2">
      <c r="D966" s="99"/>
    </row>
    <row r="967" spans="4:4" x14ac:dyDescent="0.2">
      <c r="D967" s="99"/>
    </row>
    <row r="968" spans="4:4" x14ac:dyDescent="0.2">
      <c r="D968" s="99"/>
    </row>
    <row r="969" spans="4:4" x14ac:dyDescent="0.2">
      <c r="D969" s="99"/>
    </row>
    <row r="970" spans="4:4" x14ac:dyDescent="0.2">
      <c r="D970" s="99"/>
    </row>
    <row r="971" spans="4:4" x14ac:dyDescent="0.2">
      <c r="D971" s="99"/>
    </row>
    <row r="972" spans="4:4" x14ac:dyDescent="0.2">
      <c r="D972" s="99"/>
    </row>
    <row r="973" spans="4:4" x14ac:dyDescent="0.2">
      <c r="D973" s="99"/>
    </row>
    <row r="974" spans="4:4" x14ac:dyDescent="0.2">
      <c r="D974" s="99"/>
    </row>
    <row r="975" spans="4:4" x14ac:dyDescent="0.2">
      <c r="D975" s="99"/>
    </row>
    <row r="976" spans="4:4" x14ac:dyDescent="0.2">
      <c r="D976" s="99"/>
    </row>
    <row r="977" spans="4:4" x14ac:dyDescent="0.2">
      <c r="D977" s="99"/>
    </row>
    <row r="978" spans="4:4" x14ac:dyDescent="0.2">
      <c r="D978" s="99"/>
    </row>
    <row r="979" spans="4:4" x14ac:dyDescent="0.2">
      <c r="D979" s="99"/>
    </row>
    <row r="980" spans="4:4" x14ac:dyDescent="0.2">
      <c r="D980" s="99"/>
    </row>
    <row r="981" spans="4:4" x14ac:dyDescent="0.2">
      <c r="D981" s="99"/>
    </row>
    <row r="982" spans="4:4" x14ac:dyDescent="0.2">
      <c r="D982" s="99"/>
    </row>
    <row r="983" spans="4:4" x14ac:dyDescent="0.2">
      <c r="D983" s="99"/>
    </row>
    <row r="984" spans="4:4" x14ac:dyDescent="0.2">
      <c r="D984" s="99"/>
    </row>
    <row r="985" spans="4:4" x14ac:dyDescent="0.2">
      <c r="D985" s="99"/>
    </row>
    <row r="986" spans="4:4" x14ac:dyDescent="0.2">
      <c r="D986" s="99"/>
    </row>
    <row r="987" spans="4:4" x14ac:dyDescent="0.2">
      <c r="D987" s="99"/>
    </row>
    <row r="988" spans="4:4" x14ac:dyDescent="0.2">
      <c r="D988" s="99"/>
    </row>
    <row r="989" spans="4:4" x14ac:dyDescent="0.2">
      <c r="D989" s="99"/>
    </row>
    <row r="990" spans="4:4" x14ac:dyDescent="0.2">
      <c r="D990" s="99"/>
    </row>
    <row r="991" spans="4:4" x14ac:dyDescent="0.2">
      <c r="D991" s="99"/>
    </row>
    <row r="992" spans="4:4" x14ac:dyDescent="0.2">
      <c r="D992" s="99"/>
    </row>
    <row r="993" spans="4:4" x14ac:dyDescent="0.2">
      <c r="D993" s="99"/>
    </row>
    <row r="994" spans="4:4" x14ac:dyDescent="0.2">
      <c r="D994" s="99"/>
    </row>
    <row r="995" spans="4:4" x14ac:dyDescent="0.2">
      <c r="D995" s="99"/>
    </row>
    <row r="996" spans="4:4" x14ac:dyDescent="0.2">
      <c r="D996" s="99"/>
    </row>
    <row r="997" spans="4:4" x14ac:dyDescent="0.2">
      <c r="D997" s="99"/>
    </row>
    <row r="998" spans="4:4" x14ac:dyDescent="0.2">
      <c r="D998" s="99"/>
    </row>
    <row r="999" spans="4:4" x14ac:dyDescent="0.2">
      <c r="D999" s="99"/>
    </row>
    <row r="1000" spans="4:4" x14ac:dyDescent="0.2">
      <c r="D1000" s="99"/>
    </row>
    <row r="1001" spans="4:4" x14ac:dyDescent="0.2">
      <c r="D1001" s="99"/>
    </row>
    <row r="1002" spans="4:4" x14ac:dyDescent="0.2">
      <c r="D1002" s="99"/>
    </row>
    <row r="1003" spans="4:4" x14ac:dyDescent="0.2">
      <c r="D1003" s="99"/>
    </row>
    <row r="1004" spans="4:4" x14ac:dyDescent="0.2">
      <c r="D1004" s="99"/>
    </row>
    <row r="1005" spans="4:4" x14ac:dyDescent="0.2">
      <c r="D1005" s="99"/>
    </row>
    <row r="1006" spans="4:4" x14ac:dyDescent="0.2">
      <c r="D1006" s="99"/>
    </row>
    <row r="1007" spans="4:4" x14ac:dyDescent="0.2">
      <c r="D1007" s="99"/>
    </row>
    <row r="1008" spans="4:4" x14ac:dyDescent="0.2">
      <c r="D1008" s="99"/>
    </row>
    <row r="1009" spans="4:4" x14ac:dyDescent="0.2">
      <c r="D1009" s="99"/>
    </row>
    <row r="1010" spans="4:4" x14ac:dyDescent="0.2">
      <c r="D1010" s="99"/>
    </row>
    <row r="1011" spans="4:4" x14ac:dyDescent="0.2">
      <c r="D1011" s="99"/>
    </row>
    <row r="1012" spans="4:4" x14ac:dyDescent="0.2">
      <c r="D1012" s="99"/>
    </row>
    <row r="1013" spans="4:4" x14ac:dyDescent="0.2">
      <c r="D1013" s="99"/>
    </row>
    <row r="1014" spans="4:4" x14ac:dyDescent="0.2">
      <c r="D1014" s="99"/>
    </row>
    <row r="1015" spans="4:4" x14ac:dyDescent="0.2">
      <c r="D1015" s="99"/>
    </row>
    <row r="1016" spans="4:4" x14ac:dyDescent="0.2">
      <c r="D1016" s="99"/>
    </row>
    <row r="1017" spans="4:4" x14ac:dyDescent="0.2">
      <c r="D1017" s="99"/>
    </row>
    <row r="1018" spans="4:4" x14ac:dyDescent="0.2">
      <c r="D1018" s="99"/>
    </row>
    <row r="1019" spans="4:4" x14ac:dyDescent="0.2">
      <c r="D1019" s="99"/>
    </row>
    <row r="1020" spans="4:4" x14ac:dyDescent="0.2">
      <c r="D1020" s="99"/>
    </row>
    <row r="1021" spans="4:4" x14ac:dyDescent="0.2">
      <c r="D1021" s="99"/>
    </row>
    <row r="1022" spans="4:4" x14ac:dyDescent="0.2">
      <c r="D1022" s="99"/>
    </row>
    <row r="1023" spans="4:4" x14ac:dyDescent="0.2">
      <c r="D1023" s="99"/>
    </row>
    <row r="1024" spans="4:4" x14ac:dyDescent="0.2">
      <c r="D1024" s="99"/>
    </row>
    <row r="1025" spans="4:4" x14ac:dyDescent="0.2">
      <c r="D1025" s="99"/>
    </row>
    <row r="1026" spans="4:4" x14ac:dyDescent="0.2">
      <c r="D1026" s="99"/>
    </row>
    <row r="1027" spans="4:4" x14ac:dyDescent="0.2">
      <c r="D1027" s="99"/>
    </row>
    <row r="1028" spans="4:4" x14ac:dyDescent="0.2">
      <c r="D1028" s="99"/>
    </row>
    <row r="1029" spans="4:4" x14ac:dyDescent="0.2">
      <c r="D1029" s="99"/>
    </row>
    <row r="1030" spans="4:4" x14ac:dyDescent="0.2">
      <c r="D1030" s="99"/>
    </row>
    <row r="1031" spans="4:4" x14ac:dyDescent="0.2">
      <c r="D1031" s="99"/>
    </row>
    <row r="1032" spans="4:4" x14ac:dyDescent="0.2">
      <c r="D1032" s="99"/>
    </row>
    <row r="1033" spans="4:4" x14ac:dyDescent="0.2">
      <c r="D1033" s="99"/>
    </row>
    <row r="1034" spans="4:4" x14ac:dyDescent="0.2">
      <c r="D1034" s="99"/>
    </row>
    <row r="1035" spans="4:4" x14ac:dyDescent="0.2">
      <c r="D1035" s="99"/>
    </row>
    <row r="1036" spans="4:4" x14ac:dyDescent="0.2">
      <c r="D1036" s="99"/>
    </row>
    <row r="1037" spans="4:4" x14ac:dyDescent="0.2">
      <c r="D1037" s="99"/>
    </row>
    <row r="1038" spans="4:4" x14ac:dyDescent="0.2">
      <c r="D1038" s="99"/>
    </row>
    <row r="1039" spans="4:4" x14ac:dyDescent="0.2">
      <c r="D1039" s="99"/>
    </row>
    <row r="1040" spans="4:4" x14ac:dyDescent="0.2">
      <c r="D1040" s="99"/>
    </row>
    <row r="1041" spans="4:4" x14ac:dyDescent="0.2">
      <c r="D1041" s="99"/>
    </row>
    <row r="1042" spans="4:4" x14ac:dyDescent="0.2">
      <c r="D1042" s="99"/>
    </row>
    <row r="1043" spans="4:4" x14ac:dyDescent="0.2">
      <c r="D1043" s="99"/>
    </row>
    <row r="1044" spans="4:4" x14ac:dyDescent="0.2">
      <c r="D1044" s="99"/>
    </row>
    <row r="1045" spans="4:4" x14ac:dyDescent="0.2">
      <c r="D1045" s="99"/>
    </row>
    <row r="1046" spans="4:4" x14ac:dyDescent="0.2">
      <c r="D1046" s="99"/>
    </row>
    <row r="1047" spans="4:4" x14ac:dyDescent="0.2">
      <c r="D1047" s="99"/>
    </row>
    <row r="1048" spans="4:4" x14ac:dyDescent="0.2">
      <c r="D1048" s="99"/>
    </row>
    <row r="1049" spans="4:4" x14ac:dyDescent="0.2">
      <c r="D1049" s="99"/>
    </row>
    <row r="1050" spans="4:4" x14ac:dyDescent="0.2">
      <c r="D1050" s="99"/>
    </row>
    <row r="1051" spans="4:4" x14ac:dyDescent="0.2">
      <c r="D1051" s="99"/>
    </row>
    <row r="1052" spans="4:4" x14ac:dyDescent="0.2">
      <c r="D1052" s="99"/>
    </row>
    <row r="1053" spans="4:4" x14ac:dyDescent="0.2">
      <c r="D1053" s="99"/>
    </row>
    <row r="1054" spans="4:4" x14ac:dyDescent="0.2">
      <c r="D1054" s="99"/>
    </row>
    <row r="1055" spans="4:4" x14ac:dyDescent="0.2">
      <c r="D1055" s="99"/>
    </row>
    <row r="1056" spans="4:4" x14ac:dyDescent="0.2">
      <c r="D1056" s="99"/>
    </row>
    <row r="1057" spans="4:4" x14ac:dyDescent="0.2">
      <c r="D1057" s="99"/>
    </row>
    <row r="1058" spans="4:4" x14ac:dyDescent="0.2">
      <c r="D1058" s="99"/>
    </row>
    <row r="1059" spans="4:4" x14ac:dyDescent="0.2">
      <c r="D1059" s="99"/>
    </row>
    <row r="1060" spans="4:4" x14ac:dyDescent="0.2">
      <c r="D1060" s="99"/>
    </row>
    <row r="1061" spans="4:4" x14ac:dyDescent="0.2">
      <c r="D1061" s="99"/>
    </row>
    <row r="1062" spans="4:4" x14ac:dyDescent="0.2">
      <c r="D1062" s="99"/>
    </row>
    <row r="1063" spans="4:4" x14ac:dyDescent="0.2">
      <c r="D1063" s="99"/>
    </row>
    <row r="1064" spans="4:4" x14ac:dyDescent="0.2">
      <c r="D1064" s="99"/>
    </row>
    <row r="1065" spans="4:4" x14ac:dyDescent="0.2">
      <c r="D1065" s="99"/>
    </row>
    <row r="1066" spans="4:4" x14ac:dyDescent="0.2">
      <c r="D1066" s="99"/>
    </row>
    <row r="1067" spans="4:4" x14ac:dyDescent="0.2">
      <c r="D1067" s="99"/>
    </row>
    <row r="1068" spans="4:4" x14ac:dyDescent="0.2">
      <c r="D1068" s="99"/>
    </row>
    <row r="1069" spans="4:4" x14ac:dyDescent="0.2">
      <c r="D1069" s="99"/>
    </row>
    <row r="1070" spans="4:4" x14ac:dyDescent="0.2">
      <c r="D1070" s="99"/>
    </row>
    <row r="1071" spans="4:4" x14ac:dyDescent="0.2">
      <c r="D1071" s="99"/>
    </row>
    <row r="1072" spans="4:4" x14ac:dyDescent="0.2">
      <c r="D1072" s="99"/>
    </row>
    <row r="1073" spans="4:4" x14ac:dyDescent="0.2">
      <c r="D1073" s="99"/>
    </row>
    <row r="1074" spans="4:4" x14ac:dyDescent="0.2">
      <c r="D1074" s="99"/>
    </row>
    <row r="1075" spans="4:4" x14ac:dyDescent="0.2">
      <c r="D1075" s="99"/>
    </row>
    <row r="1076" spans="4:4" x14ac:dyDescent="0.2">
      <c r="D1076" s="99"/>
    </row>
    <row r="1077" spans="4:4" x14ac:dyDescent="0.2">
      <c r="D1077" s="99"/>
    </row>
    <row r="1078" spans="4:4" x14ac:dyDescent="0.2">
      <c r="D1078" s="99"/>
    </row>
    <row r="1079" spans="4:4" x14ac:dyDescent="0.2">
      <c r="D1079" s="99"/>
    </row>
    <row r="1080" spans="4:4" x14ac:dyDescent="0.2">
      <c r="D1080" s="99"/>
    </row>
    <row r="1081" spans="4:4" x14ac:dyDescent="0.2">
      <c r="D1081" s="99"/>
    </row>
    <row r="1082" spans="4:4" x14ac:dyDescent="0.2">
      <c r="D1082" s="99"/>
    </row>
    <row r="1083" spans="4:4" x14ac:dyDescent="0.2">
      <c r="D1083" s="99"/>
    </row>
    <row r="1084" spans="4:4" x14ac:dyDescent="0.2">
      <c r="D1084" s="99"/>
    </row>
    <row r="1085" spans="4:4" x14ac:dyDescent="0.2">
      <c r="D1085" s="99"/>
    </row>
    <row r="1086" spans="4:4" x14ac:dyDescent="0.2">
      <c r="D1086" s="99"/>
    </row>
    <row r="1087" spans="4:4" x14ac:dyDescent="0.2">
      <c r="D1087" s="99"/>
    </row>
    <row r="1088" spans="4:4" x14ac:dyDescent="0.2">
      <c r="D1088" s="99"/>
    </row>
    <row r="1089" spans="4:4" x14ac:dyDescent="0.2">
      <c r="D1089" s="99"/>
    </row>
    <row r="1090" spans="4:4" x14ac:dyDescent="0.2">
      <c r="D1090" s="99"/>
    </row>
    <row r="1091" spans="4:4" x14ac:dyDescent="0.2">
      <c r="D1091" s="99"/>
    </row>
    <row r="1092" spans="4:4" x14ac:dyDescent="0.2">
      <c r="D1092" s="99"/>
    </row>
    <row r="1093" spans="4:4" x14ac:dyDescent="0.2">
      <c r="D1093" s="99"/>
    </row>
    <row r="1094" spans="4:4" x14ac:dyDescent="0.2">
      <c r="D1094" s="99"/>
    </row>
    <row r="1095" spans="4:4" x14ac:dyDescent="0.2">
      <c r="D1095" s="99"/>
    </row>
    <row r="1096" spans="4:4" x14ac:dyDescent="0.2">
      <c r="D1096" s="99"/>
    </row>
    <row r="1097" spans="4:4" x14ac:dyDescent="0.2">
      <c r="D1097" s="99"/>
    </row>
    <row r="1098" spans="4:4" x14ac:dyDescent="0.2">
      <c r="D1098" s="99"/>
    </row>
    <row r="1099" spans="4:4" x14ac:dyDescent="0.2">
      <c r="D1099" s="99"/>
    </row>
    <row r="1100" spans="4:4" x14ac:dyDescent="0.2">
      <c r="D1100" s="99"/>
    </row>
    <row r="1101" spans="4:4" x14ac:dyDescent="0.2">
      <c r="D1101" s="99"/>
    </row>
    <row r="1102" spans="4:4" x14ac:dyDescent="0.2">
      <c r="D1102" s="99"/>
    </row>
    <row r="1103" spans="4:4" x14ac:dyDescent="0.2">
      <c r="D1103" s="99"/>
    </row>
    <row r="1104" spans="4:4" x14ac:dyDescent="0.2">
      <c r="D1104" s="99"/>
    </row>
    <row r="1105" spans="4:4" x14ac:dyDescent="0.2">
      <c r="D1105" s="99"/>
    </row>
    <row r="1106" spans="4:4" x14ac:dyDescent="0.2">
      <c r="D1106" s="99"/>
    </row>
    <row r="1107" spans="4:4" x14ac:dyDescent="0.2">
      <c r="D1107" s="99"/>
    </row>
    <row r="1108" spans="4:4" x14ac:dyDescent="0.2">
      <c r="D1108" s="99"/>
    </row>
    <row r="1109" spans="4:4" x14ac:dyDescent="0.2">
      <c r="D1109" s="99"/>
    </row>
    <row r="1110" spans="4:4" x14ac:dyDescent="0.2">
      <c r="D1110" s="99"/>
    </row>
    <row r="1111" spans="4:4" x14ac:dyDescent="0.2">
      <c r="D1111" s="99"/>
    </row>
    <row r="1112" spans="4:4" x14ac:dyDescent="0.2">
      <c r="D1112" s="99"/>
    </row>
  </sheetData>
  <mergeCells count="13">
    <mergeCell ref="C102:G102"/>
    <mergeCell ref="A107:C107"/>
    <mergeCell ref="A108:G112"/>
    <mergeCell ref="C85:G85"/>
    <mergeCell ref="C94:G94"/>
    <mergeCell ref="C96:G96"/>
    <mergeCell ref="C98:G98"/>
    <mergeCell ref="C100:G100"/>
    <mergeCell ref="A1:G1"/>
    <mergeCell ref="C2:G2"/>
    <mergeCell ref="C3:G3"/>
    <mergeCell ref="C4:G4"/>
    <mergeCell ref="C52:G52"/>
  </mergeCells>
  <pageMargins left="0.59027777777777801" right="0.196527777777778" top="0.78749999999999998" bottom="0.78749999999999998" header="0.511811023622047" footer="0.3"/>
  <pageSetup paperSize="9" orientation="portrait" horizontalDpi="300" verticalDpi="300"/>
  <headerFooter>
    <oddFooter>&amp;LZpracováno programem BUILDpower S,  © RTS, a.s.&amp;RStránka &amp;P z &amp;N</oddFooter>
  </headerFooter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H1113"/>
  <sheetViews>
    <sheetView zoomScaleNormal="100" workbookViewId="0">
      <pane ySplit="7" topLeftCell="A8" activePane="bottomLeft" state="frozen"/>
      <selection pane="bottomLeft" sqref="A1:G1"/>
    </sheetView>
  </sheetViews>
  <sheetFormatPr defaultColWidth="8.7109375" defaultRowHeight="12.75" outlineLevelRow="1" x14ac:dyDescent="0.2"/>
  <cols>
    <col min="1" max="1" width="3.42578125" customWidth="1"/>
    <col min="2" max="2" width="12.5703125" style="154" customWidth="1"/>
    <col min="3" max="3" width="38.28515625" style="15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11.5703125" hidden="1" customWidth="1"/>
    <col min="29" max="29" width="11.5703125" hidden="1" customWidth="1"/>
    <col min="31" max="41" width="11.5703125" hidden="1" customWidth="1"/>
    <col min="53" max="53" width="73.7109375" customWidth="1"/>
  </cols>
  <sheetData>
    <row r="1" spans="1:60" ht="15.75" customHeight="1" x14ac:dyDescent="0.25">
      <c r="A1" s="224" t="s">
        <v>98</v>
      </c>
      <c r="B1" s="224"/>
      <c r="C1" s="224"/>
      <c r="D1" s="224"/>
      <c r="E1" s="224"/>
      <c r="F1" s="224"/>
      <c r="G1" s="224"/>
      <c r="AG1" t="s">
        <v>102</v>
      </c>
    </row>
    <row r="2" spans="1:60" ht="24.95" customHeight="1" x14ac:dyDescent="0.2">
      <c r="A2" s="149" t="s">
        <v>99</v>
      </c>
      <c r="B2" s="150" t="s">
        <v>5</v>
      </c>
      <c r="C2" s="225" t="s">
        <v>6</v>
      </c>
      <c r="D2" s="225"/>
      <c r="E2" s="225"/>
      <c r="F2" s="225"/>
      <c r="G2" s="225"/>
      <c r="AG2" t="s">
        <v>103</v>
      </c>
    </row>
    <row r="3" spans="1:60" ht="24.95" customHeight="1" x14ac:dyDescent="0.2">
      <c r="A3" s="149" t="s">
        <v>100</v>
      </c>
      <c r="B3" s="150" t="s">
        <v>50</v>
      </c>
      <c r="C3" s="225" t="s">
        <v>51</v>
      </c>
      <c r="D3" s="225"/>
      <c r="E3" s="225"/>
      <c r="F3" s="225"/>
      <c r="G3" s="225"/>
      <c r="AC3" s="154" t="s">
        <v>103</v>
      </c>
      <c r="AG3" t="s">
        <v>104</v>
      </c>
    </row>
    <row r="4" spans="1:60" ht="24.95" customHeight="1" x14ac:dyDescent="0.2">
      <c r="A4" s="155" t="s">
        <v>101</v>
      </c>
      <c r="B4" s="156" t="s">
        <v>53</v>
      </c>
      <c r="C4" s="226" t="s">
        <v>54</v>
      </c>
      <c r="D4" s="226"/>
      <c r="E4" s="226"/>
      <c r="F4" s="226"/>
      <c r="G4" s="226"/>
      <c r="AG4" t="s">
        <v>105</v>
      </c>
    </row>
    <row r="5" spans="1:60" x14ac:dyDescent="0.2">
      <c r="D5" s="99"/>
    </row>
    <row r="6" spans="1:60" ht="38.25" x14ac:dyDescent="0.2">
      <c r="A6" s="157" t="s">
        <v>106</v>
      </c>
      <c r="B6" s="158" t="s">
        <v>107</v>
      </c>
      <c r="C6" s="158" t="s">
        <v>108</v>
      </c>
      <c r="D6" s="159" t="s">
        <v>109</v>
      </c>
      <c r="E6" s="157" t="s">
        <v>110</v>
      </c>
      <c r="F6" s="160" t="s">
        <v>111</v>
      </c>
      <c r="G6" s="157" t="s">
        <v>20</v>
      </c>
      <c r="H6" s="161" t="s">
        <v>112</v>
      </c>
      <c r="I6" s="161" t="s">
        <v>113</v>
      </c>
      <c r="J6" s="161" t="s">
        <v>114</v>
      </c>
      <c r="K6" s="161" t="s">
        <v>115</v>
      </c>
      <c r="L6" s="161" t="s">
        <v>116</v>
      </c>
      <c r="M6" s="161" t="s">
        <v>117</v>
      </c>
      <c r="N6" s="161" t="s">
        <v>118</v>
      </c>
      <c r="O6" s="161" t="s">
        <v>119</v>
      </c>
      <c r="P6" s="161" t="s">
        <v>120</v>
      </c>
      <c r="Q6" s="161" t="s">
        <v>121</v>
      </c>
      <c r="R6" s="161" t="s">
        <v>122</v>
      </c>
      <c r="S6" s="161" t="s">
        <v>123</v>
      </c>
      <c r="T6" s="161" t="s">
        <v>124</v>
      </c>
      <c r="U6" s="161" t="s">
        <v>125</v>
      </c>
      <c r="V6" s="161" t="s">
        <v>126</v>
      </c>
      <c r="W6" s="161" t="s">
        <v>127</v>
      </c>
      <c r="X6" s="161" t="s">
        <v>128</v>
      </c>
    </row>
    <row r="7" spans="1:60" hidden="1" x14ac:dyDescent="0.2">
      <c r="A7" s="147"/>
      <c r="B7" s="151"/>
      <c r="C7" s="151"/>
      <c r="D7" s="153"/>
      <c r="E7" s="162"/>
      <c r="F7" s="163"/>
      <c r="G7" s="163"/>
      <c r="H7" s="163"/>
      <c r="I7" s="163"/>
      <c r="J7" s="163"/>
      <c r="K7" s="163"/>
      <c r="L7" s="163"/>
      <c r="M7" s="163"/>
      <c r="N7" s="162"/>
      <c r="O7" s="162"/>
      <c r="P7" s="162"/>
      <c r="Q7" s="162"/>
      <c r="R7" s="163"/>
      <c r="S7" s="163"/>
      <c r="T7" s="163"/>
      <c r="U7" s="163"/>
      <c r="V7" s="163"/>
      <c r="W7" s="163"/>
      <c r="X7" s="163"/>
    </row>
    <row r="8" spans="1:60" x14ac:dyDescent="0.2">
      <c r="A8" s="164" t="s">
        <v>129</v>
      </c>
      <c r="B8" s="165" t="s">
        <v>61</v>
      </c>
      <c r="C8" s="166" t="s">
        <v>62</v>
      </c>
      <c r="D8" s="167"/>
      <c r="E8" s="168"/>
      <c r="F8" s="169"/>
      <c r="G8" s="170">
        <f>SUMIF(AG9:AG14,"&lt;&gt;NOR",G9:G14)</f>
        <v>0</v>
      </c>
      <c r="H8" s="171"/>
      <c r="I8" s="171">
        <f>SUM(I9:I14)</f>
        <v>0</v>
      </c>
      <c r="J8" s="171"/>
      <c r="K8" s="171">
        <f>SUM(K9:K14)</f>
        <v>0</v>
      </c>
      <c r="L8" s="171"/>
      <c r="M8" s="171">
        <f>SUM(M9:M14)</f>
        <v>0</v>
      </c>
      <c r="N8" s="172"/>
      <c r="O8" s="172">
        <f>SUM(O9:O14)</f>
        <v>0</v>
      </c>
      <c r="P8" s="172"/>
      <c r="Q8" s="172">
        <f>SUM(Q9:Q14)</f>
        <v>3.26</v>
      </c>
      <c r="R8" s="171"/>
      <c r="S8" s="171"/>
      <c r="T8" s="171"/>
      <c r="U8" s="171"/>
      <c r="V8" s="171">
        <f>SUM(V9:V14)</f>
        <v>5.15</v>
      </c>
      <c r="W8" s="171"/>
      <c r="X8" s="171"/>
      <c r="AG8" t="s">
        <v>130</v>
      </c>
    </row>
    <row r="9" spans="1:60" outlineLevel="1" x14ac:dyDescent="0.2">
      <c r="A9" s="173">
        <v>1</v>
      </c>
      <c r="B9" s="174" t="s">
        <v>131</v>
      </c>
      <c r="C9" s="175" t="s">
        <v>132</v>
      </c>
      <c r="D9" s="176" t="s">
        <v>133</v>
      </c>
      <c r="E9" s="177">
        <v>7.5</v>
      </c>
      <c r="F9" s="178"/>
      <c r="G9" s="179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2">
        <v>0</v>
      </c>
      <c r="O9" s="182">
        <f>ROUND(E9*N9,2)</f>
        <v>0</v>
      </c>
      <c r="P9" s="182">
        <v>0.24</v>
      </c>
      <c r="Q9" s="182">
        <f>ROUND(E9*P9,2)</f>
        <v>1.8</v>
      </c>
      <c r="R9" s="181"/>
      <c r="S9" s="181" t="s">
        <v>134</v>
      </c>
      <c r="T9" s="181" t="s">
        <v>134</v>
      </c>
      <c r="U9" s="181">
        <v>0.16900000000000001</v>
      </c>
      <c r="V9" s="181">
        <f>ROUND(E9*U9,2)</f>
        <v>1.27</v>
      </c>
      <c r="W9" s="181"/>
      <c r="X9" s="181" t="s">
        <v>135</v>
      </c>
      <c r="Y9" s="183"/>
      <c r="Z9" s="183"/>
      <c r="AA9" s="183"/>
      <c r="AB9" s="183"/>
      <c r="AC9" s="183"/>
      <c r="AD9" s="183"/>
      <c r="AE9" s="183"/>
      <c r="AF9" s="183"/>
      <c r="AG9" s="183" t="s">
        <v>136</v>
      </c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</row>
    <row r="10" spans="1:60" outlineLevel="1" x14ac:dyDescent="0.2">
      <c r="A10" s="184"/>
      <c r="B10" s="185"/>
      <c r="C10" s="186" t="s">
        <v>281</v>
      </c>
      <c r="D10" s="187"/>
      <c r="E10" s="188">
        <v>7.5</v>
      </c>
      <c r="F10" s="181"/>
      <c r="G10" s="181"/>
      <c r="H10" s="181"/>
      <c r="I10" s="181"/>
      <c r="J10" s="181"/>
      <c r="K10" s="181"/>
      <c r="L10" s="181"/>
      <c r="M10" s="181"/>
      <c r="N10" s="182"/>
      <c r="O10" s="182"/>
      <c r="P10" s="182"/>
      <c r="Q10" s="182"/>
      <c r="R10" s="181"/>
      <c r="S10" s="181"/>
      <c r="T10" s="181"/>
      <c r="U10" s="181"/>
      <c r="V10" s="181"/>
      <c r="W10" s="181"/>
      <c r="X10" s="181"/>
      <c r="Y10" s="183"/>
      <c r="Z10" s="183"/>
      <c r="AA10" s="183"/>
      <c r="AB10" s="183"/>
      <c r="AC10" s="183"/>
      <c r="AD10" s="183"/>
      <c r="AE10" s="183"/>
      <c r="AF10" s="183"/>
      <c r="AG10" s="183" t="s">
        <v>137</v>
      </c>
      <c r="AH10" s="183">
        <v>0</v>
      </c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</row>
    <row r="11" spans="1:60" outlineLevel="1" x14ac:dyDescent="0.2">
      <c r="A11" s="173">
        <v>2</v>
      </c>
      <c r="B11" s="174" t="s">
        <v>189</v>
      </c>
      <c r="C11" s="175" t="s">
        <v>190</v>
      </c>
      <c r="D11" s="176" t="s">
        <v>140</v>
      </c>
      <c r="E11" s="177">
        <v>1.125</v>
      </c>
      <c r="F11" s="178"/>
      <c r="G11" s="179">
        <f>ROUND(E11*F11,2)</f>
        <v>0</v>
      </c>
      <c r="H11" s="180"/>
      <c r="I11" s="181">
        <f>ROUND(E11*H11,2)</f>
        <v>0</v>
      </c>
      <c r="J11" s="180"/>
      <c r="K11" s="181">
        <f>ROUND(E11*J11,2)</f>
        <v>0</v>
      </c>
      <c r="L11" s="181">
        <v>21</v>
      </c>
      <c r="M11" s="181">
        <f>G11*(1+L11/100)</f>
        <v>0</v>
      </c>
      <c r="N11" s="182">
        <v>0</v>
      </c>
      <c r="O11" s="182">
        <f>ROUND(E11*N11,2)</f>
        <v>0</v>
      </c>
      <c r="P11" s="182">
        <v>1.3</v>
      </c>
      <c r="Q11" s="182">
        <f>ROUND(E11*P11,2)</f>
        <v>1.46</v>
      </c>
      <c r="R11" s="181"/>
      <c r="S11" s="181" t="s">
        <v>134</v>
      </c>
      <c r="T11" s="181" t="s">
        <v>134</v>
      </c>
      <c r="U11" s="181">
        <v>0.51</v>
      </c>
      <c r="V11" s="181">
        <f>ROUND(E11*U11,2)</f>
        <v>0.56999999999999995</v>
      </c>
      <c r="W11" s="181"/>
      <c r="X11" s="181" t="s">
        <v>135</v>
      </c>
      <c r="Y11" s="183"/>
      <c r="Z11" s="183"/>
      <c r="AA11" s="183"/>
      <c r="AB11" s="183"/>
      <c r="AC11" s="183"/>
      <c r="AD11" s="183"/>
      <c r="AE11" s="183"/>
      <c r="AF11" s="183"/>
      <c r="AG11" s="183" t="s">
        <v>136</v>
      </c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</row>
    <row r="12" spans="1:60" outlineLevel="1" x14ac:dyDescent="0.2">
      <c r="A12" s="184"/>
      <c r="B12" s="185"/>
      <c r="C12" s="186" t="s">
        <v>282</v>
      </c>
      <c r="D12" s="187"/>
      <c r="E12" s="188">
        <v>1.125</v>
      </c>
      <c r="F12" s="181"/>
      <c r="G12" s="181"/>
      <c r="H12" s="181"/>
      <c r="I12" s="181"/>
      <c r="J12" s="181"/>
      <c r="K12" s="181"/>
      <c r="L12" s="181"/>
      <c r="M12" s="181"/>
      <c r="N12" s="182"/>
      <c r="O12" s="182"/>
      <c r="P12" s="182"/>
      <c r="Q12" s="182"/>
      <c r="R12" s="181"/>
      <c r="S12" s="181"/>
      <c r="T12" s="181"/>
      <c r="U12" s="181"/>
      <c r="V12" s="181"/>
      <c r="W12" s="181"/>
      <c r="X12" s="181"/>
      <c r="Y12" s="183"/>
      <c r="Z12" s="183"/>
      <c r="AA12" s="183"/>
      <c r="AB12" s="183"/>
      <c r="AC12" s="183"/>
      <c r="AD12" s="183"/>
      <c r="AE12" s="183"/>
      <c r="AF12" s="183"/>
      <c r="AG12" s="183" t="s">
        <v>137</v>
      </c>
      <c r="AH12" s="183">
        <v>0</v>
      </c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</row>
    <row r="13" spans="1:60" outlineLevel="1" x14ac:dyDescent="0.2">
      <c r="A13" s="173">
        <v>3</v>
      </c>
      <c r="B13" s="174" t="s">
        <v>138</v>
      </c>
      <c r="C13" s="175" t="s">
        <v>139</v>
      </c>
      <c r="D13" s="176" t="s">
        <v>140</v>
      </c>
      <c r="E13" s="177">
        <v>0.9375</v>
      </c>
      <c r="F13" s="178"/>
      <c r="G13" s="179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21</v>
      </c>
      <c r="M13" s="181">
        <f>G13*(1+L13/100)</f>
        <v>0</v>
      </c>
      <c r="N13" s="182">
        <v>0</v>
      </c>
      <c r="O13" s="182">
        <f>ROUND(E13*N13,2)</f>
        <v>0</v>
      </c>
      <c r="P13" s="182">
        <v>0</v>
      </c>
      <c r="Q13" s="182">
        <f>ROUND(E13*P13,2)</f>
        <v>0</v>
      </c>
      <c r="R13" s="181"/>
      <c r="S13" s="181" t="s">
        <v>134</v>
      </c>
      <c r="T13" s="181" t="s">
        <v>134</v>
      </c>
      <c r="U13" s="181">
        <v>3.5329999999999999</v>
      </c>
      <c r="V13" s="181">
        <f>ROUND(E13*U13,2)</f>
        <v>3.31</v>
      </c>
      <c r="W13" s="181"/>
      <c r="X13" s="181" t="s">
        <v>135</v>
      </c>
      <c r="Y13" s="183"/>
      <c r="Z13" s="183"/>
      <c r="AA13" s="183"/>
      <c r="AB13" s="183"/>
      <c r="AC13" s="183"/>
      <c r="AD13" s="183"/>
      <c r="AE13" s="183"/>
      <c r="AF13" s="183"/>
      <c r="AG13" s="183" t="s">
        <v>136</v>
      </c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</row>
    <row r="14" spans="1:60" outlineLevel="1" x14ac:dyDescent="0.2">
      <c r="A14" s="184"/>
      <c r="B14" s="185"/>
      <c r="C14" s="186" t="s">
        <v>283</v>
      </c>
      <c r="D14" s="187"/>
      <c r="E14" s="188">
        <v>0.9375</v>
      </c>
      <c r="F14" s="181"/>
      <c r="G14" s="181"/>
      <c r="H14" s="181"/>
      <c r="I14" s="181"/>
      <c r="J14" s="181"/>
      <c r="K14" s="181"/>
      <c r="L14" s="181"/>
      <c r="M14" s="181"/>
      <c r="N14" s="182"/>
      <c r="O14" s="182"/>
      <c r="P14" s="182"/>
      <c r="Q14" s="182"/>
      <c r="R14" s="181"/>
      <c r="S14" s="181"/>
      <c r="T14" s="181"/>
      <c r="U14" s="181"/>
      <c r="V14" s="181"/>
      <c r="W14" s="181"/>
      <c r="X14" s="181"/>
      <c r="Y14" s="183"/>
      <c r="Z14" s="183"/>
      <c r="AA14" s="183"/>
      <c r="AB14" s="183"/>
      <c r="AC14" s="183"/>
      <c r="AD14" s="183"/>
      <c r="AE14" s="183"/>
      <c r="AF14" s="183"/>
      <c r="AG14" s="183" t="s">
        <v>137</v>
      </c>
      <c r="AH14" s="183">
        <v>0</v>
      </c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</row>
    <row r="15" spans="1:60" x14ac:dyDescent="0.2">
      <c r="A15" s="164" t="s">
        <v>129</v>
      </c>
      <c r="B15" s="165" t="s">
        <v>63</v>
      </c>
      <c r="C15" s="166" t="s">
        <v>64</v>
      </c>
      <c r="D15" s="167"/>
      <c r="E15" s="168"/>
      <c r="F15" s="169"/>
      <c r="G15" s="170">
        <f>SUMIF(AG16:AG19,"&lt;&gt;NOR",G16:G19)</f>
        <v>0</v>
      </c>
      <c r="H15" s="171"/>
      <c r="I15" s="171">
        <f>SUM(I16:I19)</f>
        <v>0</v>
      </c>
      <c r="J15" s="171"/>
      <c r="K15" s="171">
        <f>SUM(K16:K19)</f>
        <v>0</v>
      </c>
      <c r="L15" s="171"/>
      <c r="M15" s="171">
        <f>SUM(M16:M19)</f>
        <v>0</v>
      </c>
      <c r="N15" s="172"/>
      <c r="O15" s="172">
        <f>SUM(O16:O19)</f>
        <v>0</v>
      </c>
      <c r="P15" s="172"/>
      <c r="Q15" s="172">
        <f>SUM(Q16:Q19)</f>
        <v>0</v>
      </c>
      <c r="R15" s="171"/>
      <c r="S15" s="171"/>
      <c r="T15" s="171"/>
      <c r="U15" s="171"/>
      <c r="V15" s="171">
        <f>SUM(V16:V19)</f>
        <v>10.149999999999999</v>
      </c>
      <c r="W15" s="171"/>
      <c r="X15" s="171"/>
      <c r="AG15" t="s">
        <v>130</v>
      </c>
    </row>
    <row r="16" spans="1:60" outlineLevel="1" x14ac:dyDescent="0.2">
      <c r="A16" s="173">
        <v>4</v>
      </c>
      <c r="B16" s="174" t="s">
        <v>191</v>
      </c>
      <c r="C16" s="175" t="s">
        <v>192</v>
      </c>
      <c r="D16" s="176" t="s">
        <v>133</v>
      </c>
      <c r="E16" s="177">
        <v>12</v>
      </c>
      <c r="F16" s="178"/>
      <c r="G16" s="179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82">
        <v>2.0000000000000002E-5</v>
      </c>
      <c r="O16" s="182">
        <f>ROUND(E16*N16,2)</f>
        <v>0</v>
      </c>
      <c r="P16" s="182">
        <v>0</v>
      </c>
      <c r="Q16" s="182">
        <f>ROUND(E16*P16,2)</f>
        <v>0</v>
      </c>
      <c r="R16" s="181"/>
      <c r="S16" s="181" t="s">
        <v>134</v>
      </c>
      <c r="T16" s="181" t="s">
        <v>134</v>
      </c>
      <c r="U16" s="181">
        <v>0.32</v>
      </c>
      <c r="V16" s="181">
        <f>ROUND(E16*U16,2)</f>
        <v>3.84</v>
      </c>
      <c r="W16" s="181"/>
      <c r="X16" s="181" t="s">
        <v>135</v>
      </c>
      <c r="Y16" s="183"/>
      <c r="Z16" s="183"/>
      <c r="AA16" s="183"/>
      <c r="AB16" s="183"/>
      <c r="AC16" s="183"/>
      <c r="AD16" s="183"/>
      <c r="AE16" s="183"/>
      <c r="AF16" s="183"/>
      <c r="AG16" s="183" t="s">
        <v>136</v>
      </c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</row>
    <row r="17" spans="1:60" outlineLevel="1" x14ac:dyDescent="0.2">
      <c r="A17" s="184"/>
      <c r="B17" s="185"/>
      <c r="C17" s="186" t="s">
        <v>284</v>
      </c>
      <c r="D17" s="187"/>
      <c r="E17" s="188">
        <v>12</v>
      </c>
      <c r="F17" s="181"/>
      <c r="G17" s="181"/>
      <c r="H17" s="181"/>
      <c r="I17" s="181"/>
      <c r="J17" s="181"/>
      <c r="K17" s="181"/>
      <c r="L17" s="181"/>
      <c r="M17" s="181"/>
      <c r="N17" s="182"/>
      <c r="O17" s="182"/>
      <c r="P17" s="182"/>
      <c r="Q17" s="182"/>
      <c r="R17" s="181"/>
      <c r="S17" s="181"/>
      <c r="T17" s="181"/>
      <c r="U17" s="181"/>
      <c r="V17" s="181"/>
      <c r="W17" s="181"/>
      <c r="X17" s="181"/>
      <c r="Y17" s="183"/>
      <c r="Z17" s="183"/>
      <c r="AA17" s="183"/>
      <c r="AB17" s="183"/>
      <c r="AC17" s="183"/>
      <c r="AD17" s="183"/>
      <c r="AE17" s="183"/>
      <c r="AF17" s="183"/>
      <c r="AG17" s="183" t="s">
        <v>137</v>
      </c>
      <c r="AH17" s="183">
        <v>5</v>
      </c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</row>
    <row r="18" spans="1:60" outlineLevel="1" x14ac:dyDescent="0.2">
      <c r="A18" s="173">
        <v>5</v>
      </c>
      <c r="B18" s="174" t="s">
        <v>193</v>
      </c>
      <c r="C18" s="175" t="s">
        <v>194</v>
      </c>
      <c r="D18" s="176" t="s">
        <v>133</v>
      </c>
      <c r="E18" s="177">
        <v>12</v>
      </c>
      <c r="F18" s="178"/>
      <c r="G18" s="179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21</v>
      </c>
      <c r="M18" s="181">
        <f>G18*(1+L18/100)</f>
        <v>0</v>
      </c>
      <c r="N18" s="182">
        <v>0</v>
      </c>
      <c r="O18" s="182">
        <f>ROUND(E18*N18,2)</f>
        <v>0</v>
      </c>
      <c r="P18" s="182">
        <v>0</v>
      </c>
      <c r="Q18" s="182">
        <f>ROUND(E18*P18,2)</f>
        <v>0</v>
      </c>
      <c r="R18" s="181"/>
      <c r="S18" s="181" t="s">
        <v>134</v>
      </c>
      <c r="T18" s="181" t="s">
        <v>134</v>
      </c>
      <c r="U18" s="181">
        <v>0.52600000000000002</v>
      </c>
      <c r="V18" s="181">
        <f>ROUND(E18*U18,2)</f>
        <v>6.31</v>
      </c>
      <c r="W18" s="181"/>
      <c r="X18" s="181" t="s">
        <v>135</v>
      </c>
      <c r="Y18" s="183"/>
      <c r="Z18" s="183"/>
      <c r="AA18" s="183"/>
      <c r="AB18" s="183"/>
      <c r="AC18" s="183"/>
      <c r="AD18" s="183"/>
      <c r="AE18" s="183"/>
      <c r="AF18" s="183"/>
      <c r="AG18" s="183" t="s">
        <v>136</v>
      </c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</row>
    <row r="19" spans="1:60" outlineLevel="1" x14ac:dyDescent="0.2">
      <c r="A19" s="184"/>
      <c r="B19" s="185"/>
      <c r="C19" s="186" t="s">
        <v>285</v>
      </c>
      <c r="D19" s="187"/>
      <c r="E19" s="188">
        <v>12</v>
      </c>
      <c r="F19" s="181"/>
      <c r="G19" s="181"/>
      <c r="H19" s="181"/>
      <c r="I19" s="181"/>
      <c r="J19" s="181"/>
      <c r="K19" s="181"/>
      <c r="L19" s="181"/>
      <c r="M19" s="181"/>
      <c r="N19" s="182"/>
      <c r="O19" s="182"/>
      <c r="P19" s="182"/>
      <c r="Q19" s="182"/>
      <c r="R19" s="181"/>
      <c r="S19" s="181"/>
      <c r="T19" s="181"/>
      <c r="U19" s="181"/>
      <c r="V19" s="181"/>
      <c r="W19" s="181"/>
      <c r="X19" s="181"/>
      <c r="Y19" s="183"/>
      <c r="Z19" s="183"/>
      <c r="AA19" s="183"/>
      <c r="AB19" s="183"/>
      <c r="AC19" s="183"/>
      <c r="AD19" s="183"/>
      <c r="AE19" s="183"/>
      <c r="AF19" s="183"/>
      <c r="AG19" s="183" t="s">
        <v>137</v>
      </c>
      <c r="AH19" s="183">
        <v>0</v>
      </c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</row>
    <row r="20" spans="1:60" x14ac:dyDescent="0.2">
      <c r="A20" s="164" t="s">
        <v>129</v>
      </c>
      <c r="B20" s="165" t="s">
        <v>65</v>
      </c>
      <c r="C20" s="166" t="s">
        <v>66</v>
      </c>
      <c r="D20" s="167"/>
      <c r="E20" s="168"/>
      <c r="F20" s="169"/>
      <c r="G20" s="170">
        <f>SUMIF(AG21:AG31,"&lt;&gt;NOR",G21:G31)</f>
        <v>0</v>
      </c>
      <c r="H20" s="171"/>
      <c r="I20" s="171">
        <f>SUM(I21:I31)</f>
        <v>0</v>
      </c>
      <c r="J20" s="171"/>
      <c r="K20" s="171">
        <f>SUM(K21:K31)</f>
        <v>0</v>
      </c>
      <c r="L20" s="171"/>
      <c r="M20" s="171">
        <f>SUM(M21:M31)</f>
        <v>0</v>
      </c>
      <c r="N20" s="172"/>
      <c r="O20" s="172">
        <f>SUM(O21:O31)</f>
        <v>0.34</v>
      </c>
      <c r="P20" s="172"/>
      <c r="Q20" s="172">
        <f>SUM(Q21:Q31)</f>
        <v>0</v>
      </c>
      <c r="R20" s="171"/>
      <c r="S20" s="171"/>
      <c r="T20" s="171"/>
      <c r="U20" s="171"/>
      <c r="V20" s="171">
        <f>SUM(V21:V31)</f>
        <v>8.7800000000000011</v>
      </c>
      <c r="W20" s="171"/>
      <c r="X20" s="171"/>
      <c r="AG20" t="s">
        <v>130</v>
      </c>
    </row>
    <row r="21" spans="1:60" outlineLevel="1" x14ac:dyDescent="0.2">
      <c r="A21" s="173">
        <v>6</v>
      </c>
      <c r="B21" s="174" t="s">
        <v>195</v>
      </c>
      <c r="C21" s="175" t="s">
        <v>196</v>
      </c>
      <c r="D21" s="176" t="s">
        <v>133</v>
      </c>
      <c r="E21" s="177">
        <v>2.25</v>
      </c>
      <c r="F21" s="178"/>
      <c r="G21" s="179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21</v>
      </c>
      <c r="M21" s="181">
        <f>G21*(1+L21/100)</f>
        <v>0</v>
      </c>
      <c r="N21" s="182">
        <v>3.7670000000000002E-2</v>
      </c>
      <c r="O21" s="182">
        <f>ROUND(E21*N21,2)</f>
        <v>0.08</v>
      </c>
      <c r="P21" s="182">
        <v>0</v>
      </c>
      <c r="Q21" s="182">
        <f>ROUND(E21*P21,2)</f>
        <v>0</v>
      </c>
      <c r="R21" s="181"/>
      <c r="S21" s="181" t="s">
        <v>134</v>
      </c>
      <c r="T21" s="181" t="s">
        <v>134</v>
      </c>
      <c r="U21" s="181">
        <v>0.41</v>
      </c>
      <c r="V21" s="181">
        <f>ROUND(E21*U21,2)</f>
        <v>0.92</v>
      </c>
      <c r="W21" s="181"/>
      <c r="X21" s="181" t="s">
        <v>135</v>
      </c>
      <c r="Y21" s="183"/>
      <c r="Z21" s="183"/>
      <c r="AA21" s="183"/>
      <c r="AB21" s="183"/>
      <c r="AC21" s="183"/>
      <c r="AD21" s="183"/>
      <c r="AE21" s="183"/>
      <c r="AF21" s="183"/>
      <c r="AG21" s="183" t="s">
        <v>136</v>
      </c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</row>
    <row r="22" spans="1:60" outlineLevel="1" x14ac:dyDescent="0.2">
      <c r="A22" s="184"/>
      <c r="B22" s="185"/>
      <c r="C22" s="186" t="s">
        <v>286</v>
      </c>
      <c r="D22" s="187"/>
      <c r="E22" s="188">
        <v>2.25</v>
      </c>
      <c r="F22" s="181"/>
      <c r="G22" s="181"/>
      <c r="H22" s="181"/>
      <c r="I22" s="181"/>
      <c r="J22" s="181"/>
      <c r="K22" s="181"/>
      <c r="L22" s="181"/>
      <c r="M22" s="181"/>
      <c r="N22" s="182"/>
      <c r="O22" s="182"/>
      <c r="P22" s="182"/>
      <c r="Q22" s="182"/>
      <c r="R22" s="181"/>
      <c r="S22" s="181"/>
      <c r="T22" s="181"/>
      <c r="U22" s="181"/>
      <c r="V22" s="181"/>
      <c r="W22" s="181"/>
      <c r="X22" s="181"/>
      <c r="Y22" s="183"/>
      <c r="Z22" s="183"/>
      <c r="AA22" s="183"/>
      <c r="AB22" s="183"/>
      <c r="AC22" s="183"/>
      <c r="AD22" s="183"/>
      <c r="AE22" s="183"/>
      <c r="AF22" s="183"/>
      <c r="AG22" s="183" t="s">
        <v>137</v>
      </c>
      <c r="AH22" s="183">
        <v>0</v>
      </c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</row>
    <row r="23" spans="1:60" outlineLevel="1" x14ac:dyDescent="0.2">
      <c r="A23" s="173">
        <v>7</v>
      </c>
      <c r="B23" s="174" t="s">
        <v>197</v>
      </c>
      <c r="C23" s="175" t="s">
        <v>198</v>
      </c>
      <c r="D23" s="176" t="s">
        <v>133</v>
      </c>
      <c r="E23" s="177">
        <v>9.75</v>
      </c>
      <c r="F23" s="178"/>
      <c r="G23" s="179">
        <f>ROUND(E23*F23,2)</f>
        <v>0</v>
      </c>
      <c r="H23" s="180"/>
      <c r="I23" s="181">
        <f>ROUND(E23*H23,2)</f>
        <v>0</v>
      </c>
      <c r="J23" s="180"/>
      <c r="K23" s="181">
        <f>ROUND(E23*J23,2)</f>
        <v>0</v>
      </c>
      <c r="L23" s="181">
        <v>21</v>
      </c>
      <c r="M23" s="181">
        <f>G23*(1+L23/100)</f>
        <v>0</v>
      </c>
      <c r="N23" s="182">
        <v>1.0500000000000001E-2</v>
      </c>
      <c r="O23" s="182">
        <f>ROUND(E23*N23,2)</f>
        <v>0.1</v>
      </c>
      <c r="P23" s="182">
        <v>0</v>
      </c>
      <c r="Q23" s="182">
        <f>ROUND(E23*P23,2)</f>
        <v>0</v>
      </c>
      <c r="R23" s="181"/>
      <c r="S23" s="181" t="s">
        <v>134</v>
      </c>
      <c r="T23" s="181" t="s">
        <v>134</v>
      </c>
      <c r="U23" s="181">
        <v>0.32</v>
      </c>
      <c r="V23" s="181">
        <f>ROUND(E23*U23,2)</f>
        <v>3.12</v>
      </c>
      <c r="W23" s="181"/>
      <c r="X23" s="181" t="s">
        <v>135</v>
      </c>
      <c r="Y23" s="183"/>
      <c r="Z23" s="183"/>
      <c r="AA23" s="183"/>
      <c r="AB23" s="183"/>
      <c r="AC23" s="183"/>
      <c r="AD23" s="183"/>
      <c r="AE23" s="183"/>
      <c r="AF23" s="183"/>
      <c r="AG23" s="183" t="s">
        <v>136</v>
      </c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</row>
    <row r="24" spans="1:60" outlineLevel="1" x14ac:dyDescent="0.2">
      <c r="A24" s="184"/>
      <c r="B24" s="185"/>
      <c r="C24" s="186" t="s">
        <v>287</v>
      </c>
      <c r="D24" s="187"/>
      <c r="E24" s="188">
        <v>9.75</v>
      </c>
      <c r="F24" s="181"/>
      <c r="G24" s="181"/>
      <c r="H24" s="181"/>
      <c r="I24" s="181"/>
      <c r="J24" s="181"/>
      <c r="K24" s="181"/>
      <c r="L24" s="181"/>
      <c r="M24" s="181"/>
      <c r="N24" s="182"/>
      <c r="O24" s="182"/>
      <c r="P24" s="182"/>
      <c r="Q24" s="182"/>
      <c r="R24" s="181"/>
      <c r="S24" s="181"/>
      <c r="T24" s="181"/>
      <c r="U24" s="181"/>
      <c r="V24" s="181"/>
      <c r="W24" s="181"/>
      <c r="X24" s="181"/>
      <c r="Y24" s="183"/>
      <c r="Z24" s="183"/>
      <c r="AA24" s="183"/>
      <c r="AB24" s="183"/>
      <c r="AC24" s="183"/>
      <c r="AD24" s="183"/>
      <c r="AE24" s="183"/>
      <c r="AF24" s="183"/>
      <c r="AG24" s="183" t="s">
        <v>137</v>
      </c>
      <c r="AH24" s="183">
        <v>0</v>
      </c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</row>
    <row r="25" spans="1:60" outlineLevel="1" x14ac:dyDescent="0.2">
      <c r="A25" s="173">
        <v>8</v>
      </c>
      <c r="B25" s="174" t="s">
        <v>199</v>
      </c>
      <c r="C25" s="175" t="s">
        <v>200</v>
      </c>
      <c r="D25" s="176" t="s">
        <v>133</v>
      </c>
      <c r="E25" s="177">
        <v>9.75</v>
      </c>
      <c r="F25" s="178"/>
      <c r="G25" s="179">
        <f>ROUND(E25*F25,2)</f>
        <v>0</v>
      </c>
      <c r="H25" s="180"/>
      <c r="I25" s="181">
        <f>ROUND(E25*H25,2)</f>
        <v>0</v>
      </c>
      <c r="J25" s="180"/>
      <c r="K25" s="181">
        <f>ROUND(E25*J25,2)</f>
        <v>0</v>
      </c>
      <c r="L25" s="181">
        <v>21</v>
      </c>
      <c r="M25" s="181">
        <f>G25*(1+L25/100)</f>
        <v>0</v>
      </c>
      <c r="N25" s="182">
        <v>9.4500000000000001E-3</v>
      </c>
      <c r="O25" s="182">
        <f>ROUND(E25*N25,2)</f>
        <v>0.09</v>
      </c>
      <c r="P25" s="182">
        <v>0</v>
      </c>
      <c r="Q25" s="182">
        <f>ROUND(E25*P25,2)</f>
        <v>0</v>
      </c>
      <c r="R25" s="181"/>
      <c r="S25" s="181" t="s">
        <v>134</v>
      </c>
      <c r="T25" s="181" t="s">
        <v>146</v>
      </c>
      <c r="U25" s="181">
        <v>0.25</v>
      </c>
      <c r="V25" s="181">
        <f>ROUND(E25*U25,2)</f>
        <v>2.44</v>
      </c>
      <c r="W25" s="181"/>
      <c r="X25" s="181" t="s">
        <v>135</v>
      </c>
      <c r="Y25" s="183"/>
      <c r="Z25" s="183"/>
      <c r="AA25" s="183"/>
      <c r="AB25" s="183"/>
      <c r="AC25" s="183"/>
      <c r="AD25" s="183"/>
      <c r="AE25" s="183"/>
      <c r="AF25" s="183"/>
      <c r="AG25" s="183" t="s">
        <v>136</v>
      </c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</row>
    <row r="26" spans="1:60" outlineLevel="1" x14ac:dyDescent="0.2">
      <c r="A26" s="184"/>
      <c r="B26" s="185"/>
      <c r="C26" s="186" t="s">
        <v>288</v>
      </c>
      <c r="D26" s="187"/>
      <c r="E26" s="188">
        <v>9.75</v>
      </c>
      <c r="F26" s="181"/>
      <c r="G26" s="181"/>
      <c r="H26" s="181"/>
      <c r="I26" s="181"/>
      <c r="J26" s="181"/>
      <c r="K26" s="181"/>
      <c r="L26" s="181"/>
      <c r="M26" s="181"/>
      <c r="N26" s="182"/>
      <c r="O26" s="182"/>
      <c r="P26" s="182"/>
      <c r="Q26" s="182"/>
      <c r="R26" s="181"/>
      <c r="S26" s="181"/>
      <c r="T26" s="181"/>
      <c r="U26" s="181"/>
      <c r="V26" s="181"/>
      <c r="W26" s="181"/>
      <c r="X26" s="181"/>
      <c r="Y26" s="183"/>
      <c r="Z26" s="183"/>
      <c r="AA26" s="183"/>
      <c r="AB26" s="183"/>
      <c r="AC26" s="183"/>
      <c r="AD26" s="183"/>
      <c r="AE26" s="183"/>
      <c r="AF26" s="183"/>
      <c r="AG26" s="183" t="s">
        <v>137</v>
      </c>
      <c r="AH26" s="183">
        <v>0</v>
      </c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</row>
    <row r="27" spans="1:60" outlineLevel="1" x14ac:dyDescent="0.2">
      <c r="A27" s="173">
        <v>9</v>
      </c>
      <c r="B27" s="174" t="s">
        <v>201</v>
      </c>
      <c r="C27" s="175" t="s">
        <v>202</v>
      </c>
      <c r="D27" s="176" t="s">
        <v>144</v>
      </c>
      <c r="E27" s="177">
        <v>7.5</v>
      </c>
      <c r="F27" s="178"/>
      <c r="G27" s="179">
        <f>ROUND(E27*F27,2)</f>
        <v>0</v>
      </c>
      <c r="H27" s="180"/>
      <c r="I27" s="181">
        <f>ROUND(E27*H27,2)</f>
        <v>0</v>
      </c>
      <c r="J27" s="180"/>
      <c r="K27" s="181">
        <f>ROUND(E27*J27,2)</f>
        <v>0</v>
      </c>
      <c r="L27" s="181">
        <v>21</v>
      </c>
      <c r="M27" s="181">
        <f>G27*(1+L27/100)</f>
        <v>0</v>
      </c>
      <c r="N27" s="182">
        <v>3.6000000000000002E-4</v>
      </c>
      <c r="O27" s="182">
        <f>ROUND(E27*N27,2)</f>
        <v>0</v>
      </c>
      <c r="P27" s="182">
        <v>0</v>
      </c>
      <c r="Q27" s="182">
        <f>ROUND(E27*P27,2)</f>
        <v>0</v>
      </c>
      <c r="R27" s="181"/>
      <c r="S27" s="181" t="s">
        <v>134</v>
      </c>
      <c r="T27" s="181" t="s">
        <v>134</v>
      </c>
      <c r="U27" s="181">
        <v>0.2014</v>
      </c>
      <c r="V27" s="181">
        <f>ROUND(E27*U27,2)</f>
        <v>1.51</v>
      </c>
      <c r="W27" s="181"/>
      <c r="X27" s="181" t="s">
        <v>135</v>
      </c>
      <c r="Y27" s="183"/>
      <c r="Z27" s="183"/>
      <c r="AA27" s="183"/>
      <c r="AB27" s="183"/>
      <c r="AC27" s="183"/>
      <c r="AD27" s="183"/>
      <c r="AE27" s="183"/>
      <c r="AF27" s="183"/>
      <c r="AG27" s="183" t="s">
        <v>136</v>
      </c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</row>
    <row r="28" spans="1:60" outlineLevel="1" x14ac:dyDescent="0.2">
      <c r="A28" s="184"/>
      <c r="B28" s="185"/>
      <c r="C28" s="186" t="s">
        <v>289</v>
      </c>
      <c r="D28" s="187"/>
      <c r="E28" s="188">
        <v>7.5</v>
      </c>
      <c r="F28" s="181"/>
      <c r="G28" s="181"/>
      <c r="H28" s="181"/>
      <c r="I28" s="181"/>
      <c r="J28" s="181"/>
      <c r="K28" s="181"/>
      <c r="L28" s="181"/>
      <c r="M28" s="181"/>
      <c r="N28" s="182"/>
      <c r="O28" s="182"/>
      <c r="P28" s="182"/>
      <c r="Q28" s="182"/>
      <c r="R28" s="181"/>
      <c r="S28" s="181"/>
      <c r="T28" s="181"/>
      <c r="U28" s="181"/>
      <c r="V28" s="181"/>
      <c r="W28" s="181"/>
      <c r="X28" s="181"/>
      <c r="Y28" s="183"/>
      <c r="Z28" s="183"/>
      <c r="AA28" s="183"/>
      <c r="AB28" s="183"/>
      <c r="AC28" s="183"/>
      <c r="AD28" s="183"/>
      <c r="AE28" s="183"/>
      <c r="AF28" s="183"/>
      <c r="AG28" s="183" t="s">
        <v>137</v>
      </c>
      <c r="AH28" s="183">
        <v>0</v>
      </c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</row>
    <row r="29" spans="1:60" outlineLevel="1" x14ac:dyDescent="0.2">
      <c r="A29" s="173">
        <v>10</v>
      </c>
      <c r="B29" s="174" t="s">
        <v>203</v>
      </c>
      <c r="C29" s="175" t="s">
        <v>204</v>
      </c>
      <c r="D29" s="176" t="s">
        <v>133</v>
      </c>
      <c r="E29" s="177">
        <v>9.75</v>
      </c>
      <c r="F29" s="178"/>
      <c r="G29" s="179">
        <f>ROUND(E29*F29,2)</f>
        <v>0</v>
      </c>
      <c r="H29" s="180"/>
      <c r="I29" s="181">
        <f>ROUND(E29*H29,2)</f>
        <v>0</v>
      </c>
      <c r="J29" s="180"/>
      <c r="K29" s="181">
        <f>ROUND(E29*J29,2)</f>
        <v>0</v>
      </c>
      <c r="L29" s="181">
        <v>21</v>
      </c>
      <c r="M29" s="181">
        <f>G29*(1+L29/100)</f>
        <v>0</v>
      </c>
      <c r="N29" s="182">
        <v>7.3499999999999998E-3</v>
      </c>
      <c r="O29" s="182">
        <f>ROUND(E29*N29,2)</f>
        <v>7.0000000000000007E-2</v>
      </c>
      <c r="P29" s="182">
        <v>0</v>
      </c>
      <c r="Q29" s="182">
        <f>ROUND(E29*P29,2)</f>
        <v>0</v>
      </c>
      <c r="R29" s="181"/>
      <c r="S29" s="181" t="s">
        <v>134</v>
      </c>
      <c r="T29" s="181" t="s">
        <v>134</v>
      </c>
      <c r="U29" s="181">
        <v>8.1000000000000003E-2</v>
      </c>
      <c r="V29" s="181">
        <f>ROUND(E29*U29,2)</f>
        <v>0.79</v>
      </c>
      <c r="W29" s="181"/>
      <c r="X29" s="181" t="s">
        <v>135</v>
      </c>
      <c r="Y29" s="183"/>
      <c r="Z29" s="183"/>
      <c r="AA29" s="183"/>
      <c r="AB29" s="183"/>
      <c r="AC29" s="183"/>
      <c r="AD29" s="183"/>
      <c r="AE29" s="183"/>
      <c r="AF29" s="183"/>
      <c r="AG29" s="183" t="s">
        <v>136</v>
      </c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</row>
    <row r="30" spans="1:60" outlineLevel="1" x14ac:dyDescent="0.2">
      <c r="A30" s="184"/>
      <c r="B30" s="185"/>
      <c r="C30" s="186" t="s">
        <v>205</v>
      </c>
      <c r="D30" s="187"/>
      <c r="E30" s="188"/>
      <c r="F30" s="181"/>
      <c r="G30" s="181"/>
      <c r="H30" s="181"/>
      <c r="I30" s="181"/>
      <c r="J30" s="181"/>
      <c r="K30" s="181"/>
      <c r="L30" s="181"/>
      <c r="M30" s="181"/>
      <c r="N30" s="182"/>
      <c r="O30" s="182"/>
      <c r="P30" s="182"/>
      <c r="Q30" s="182"/>
      <c r="R30" s="181"/>
      <c r="S30" s="181"/>
      <c r="T30" s="181"/>
      <c r="U30" s="181"/>
      <c r="V30" s="181"/>
      <c r="W30" s="181"/>
      <c r="X30" s="181"/>
      <c r="Y30" s="183"/>
      <c r="Z30" s="183"/>
      <c r="AA30" s="183"/>
      <c r="AB30" s="183"/>
      <c r="AC30" s="183"/>
      <c r="AD30" s="183"/>
      <c r="AE30" s="183"/>
      <c r="AF30" s="183"/>
      <c r="AG30" s="183" t="s">
        <v>137</v>
      </c>
      <c r="AH30" s="183">
        <v>0</v>
      </c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</row>
    <row r="31" spans="1:60" outlineLevel="1" x14ac:dyDescent="0.2">
      <c r="A31" s="184"/>
      <c r="B31" s="185"/>
      <c r="C31" s="186" t="s">
        <v>290</v>
      </c>
      <c r="D31" s="187"/>
      <c r="E31" s="188">
        <v>9.75</v>
      </c>
      <c r="F31" s="181"/>
      <c r="G31" s="181"/>
      <c r="H31" s="181"/>
      <c r="I31" s="181"/>
      <c r="J31" s="181"/>
      <c r="K31" s="181"/>
      <c r="L31" s="181"/>
      <c r="M31" s="181"/>
      <c r="N31" s="182"/>
      <c r="O31" s="182"/>
      <c r="P31" s="182"/>
      <c r="Q31" s="182"/>
      <c r="R31" s="181"/>
      <c r="S31" s="181"/>
      <c r="T31" s="181"/>
      <c r="U31" s="181"/>
      <c r="V31" s="181"/>
      <c r="W31" s="181"/>
      <c r="X31" s="181"/>
      <c r="Y31" s="183"/>
      <c r="Z31" s="183"/>
      <c r="AA31" s="183"/>
      <c r="AB31" s="183"/>
      <c r="AC31" s="183"/>
      <c r="AD31" s="183"/>
      <c r="AE31" s="183"/>
      <c r="AF31" s="183"/>
      <c r="AG31" s="183" t="s">
        <v>137</v>
      </c>
      <c r="AH31" s="183">
        <v>5</v>
      </c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</row>
    <row r="32" spans="1:60" x14ac:dyDescent="0.2">
      <c r="A32" s="164" t="s">
        <v>129</v>
      </c>
      <c r="B32" s="165" t="s">
        <v>67</v>
      </c>
      <c r="C32" s="166" t="s">
        <v>68</v>
      </c>
      <c r="D32" s="167"/>
      <c r="E32" s="168"/>
      <c r="F32" s="169"/>
      <c r="G32" s="170">
        <f>SUMIF(AG33:AG34,"&lt;&gt;NOR",G33:G34)</f>
        <v>0</v>
      </c>
      <c r="H32" s="171"/>
      <c r="I32" s="171">
        <f>SUM(I33:I34)</f>
        <v>0</v>
      </c>
      <c r="J32" s="171"/>
      <c r="K32" s="171">
        <f>SUM(K33:K34)</f>
        <v>0</v>
      </c>
      <c r="L32" s="171"/>
      <c r="M32" s="171">
        <f>SUM(M33:M34)</f>
        <v>0</v>
      </c>
      <c r="N32" s="172"/>
      <c r="O32" s="172">
        <f>SUM(O33:O34)</f>
        <v>1.38</v>
      </c>
      <c r="P32" s="172"/>
      <c r="Q32" s="172">
        <f>SUM(Q33:Q34)</f>
        <v>0</v>
      </c>
      <c r="R32" s="171"/>
      <c r="S32" s="171"/>
      <c r="T32" s="171"/>
      <c r="U32" s="171"/>
      <c r="V32" s="171">
        <f>SUM(V33:V34)</f>
        <v>0.68</v>
      </c>
      <c r="W32" s="171"/>
      <c r="X32" s="171"/>
      <c r="AG32" t="s">
        <v>130</v>
      </c>
    </row>
    <row r="33" spans="1:60" outlineLevel="1" x14ac:dyDescent="0.2">
      <c r="A33" s="173">
        <v>11</v>
      </c>
      <c r="B33" s="174" t="s">
        <v>206</v>
      </c>
      <c r="C33" s="175" t="s">
        <v>207</v>
      </c>
      <c r="D33" s="176" t="s">
        <v>133</v>
      </c>
      <c r="E33" s="177">
        <v>7.5</v>
      </c>
      <c r="F33" s="178"/>
      <c r="G33" s="179">
        <f>ROUND(E33*F33,2)</f>
        <v>0</v>
      </c>
      <c r="H33" s="180"/>
      <c r="I33" s="181">
        <f>ROUND(E33*H33,2)</f>
        <v>0</v>
      </c>
      <c r="J33" s="180"/>
      <c r="K33" s="181">
        <f>ROUND(E33*J33,2)</f>
        <v>0</v>
      </c>
      <c r="L33" s="181">
        <v>21</v>
      </c>
      <c r="M33" s="181">
        <f>G33*(1+L33/100)</f>
        <v>0</v>
      </c>
      <c r="N33" s="182">
        <v>0.18360000000000001</v>
      </c>
      <c r="O33" s="182">
        <f>ROUND(E33*N33,2)</f>
        <v>1.38</v>
      </c>
      <c r="P33" s="182">
        <v>0</v>
      </c>
      <c r="Q33" s="182">
        <f>ROUND(E33*P33,2)</f>
        <v>0</v>
      </c>
      <c r="R33" s="181"/>
      <c r="S33" s="181" t="s">
        <v>134</v>
      </c>
      <c r="T33" s="181" t="s">
        <v>134</v>
      </c>
      <c r="U33" s="181">
        <v>0.09</v>
      </c>
      <c r="V33" s="181">
        <f>ROUND(E33*U33,2)</f>
        <v>0.68</v>
      </c>
      <c r="W33" s="181"/>
      <c r="X33" s="181" t="s">
        <v>135</v>
      </c>
      <c r="Y33" s="183"/>
      <c r="Z33" s="183"/>
      <c r="AA33" s="183"/>
      <c r="AB33" s="183"/>
      <c r="AC33" s="183"/>
      <c r="AD33" s="183"/>
      <c r="AE33" s="183"/>
      <c r="AF33" s="183"/>
      <c r="AG33" s="183" t="s">
        <v>136</v>
      </c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</row>
    <row r="34" spans="1:60" outlineLevel="1" x14ac:dyDescent="0.2">
      <c r="A34" s="184"/>
      <c r="B34" s="185"/>
      <c r="C34" s="186" t="s">
        <v>281</v>
      </c>
      <c r="D34" s="187"/>
      <c r="E34" s="188">
        <v>7.5</v>
      </c>
      <c r="F34" s="181"/>
      <c r="G34" s="181"/>
      <c r="H34" s="181"/>
      <c r="I34" s="181"/>
      <c r="J34" s="181"/>
      <c r="K34" s="181"/>
      <c r="L34" s="181"/>
      <c r="M34" s="181"/>
      <c r="N34" s="182"/>
      <c r="O34" s="182"/>
      <c r="P34" s="182"/>
      <c r="Q34" s="182"/>
      <c r="R34" s="181"/>
      <c r="S34" s="181"/>
      <c r="T34" s="181"/>
      <c r="U34" s="181"/>
      <c r="V34" s="181"/>
      <c r="W34" s="181"/>
      <c r="X34" s="181"/>
      <c r="Y34" s="183"/>
      <c r="Z34" s="183"/>
      <c r="AA34" s="183"/>
      <c r="AB34" s="183"/>
      <c r="AC34" s="183"/>
      <c r="AD34" s="183"/>
      <c r="AE34" s="183"/>
      <c r="AF34" s="183"/>
      <c r="AG34" s="183" t="s">
        <v>137</v>
      </c>
      <c r="AH34" s="183">
        <v>0</v>
      </c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</row>
    <row r="35" spans="1:60" x14ac:dyDescent="0.2">
      <c r="A35" s="164" t="s">
        <v>129</v>
      </c>
      <c r="B35" s="165" t="s">
        <v>69</v>
      </c>
      <c r="C35" s="166" t="s">
        <v>70</v>
      </c>
      <c r="D35" s="167"/>
      <c r="E35" s="168"/>
      <c r="F35" s="169"/>
      <c r="G35" s="170">
        <f>SUMIF(AG36:AG39,"&lt;&gt;NOR",G36:G39)</f>
        <v>0</v>
      </c>
      <c r="H35" s="171"/>
      <c r="I35" s="171">
        <f>SUM(I36:I39)</f>
        <v>0</v>
      </c>
      <c r="J35" s="171"/>
      <c r="K35" s="171">
        <f>SUM(K36:K39)</f>
        <v>0</v>
      </c>
      <c r="L35" s="171"/>
      <c r="M35" s="171">
        <f>SUM(M36:M39)</f>
        <v>0</v>
      </c>
      <c r="N35" s="172"/>
      <c r="O35" s="172">
        <f>SUM(O36:O39)</f>
        <v>3.8600000000000003</v>
      </c>
      <c r="P35" s="172"/>
      <c r="Q35" s="172">
        <f>SUM(Q36:Q39)</f>
        <v>0</v>
      </c>
      <c r="R35" s="171"/>
      <c r="S35" s="171"/>
      <c r="T35" s="171"/>
      <c r="U35" s="171"/>
      <c r="V35" s="171">
        <f>SUM(V36:V39)</f>
        <v>5.8900000000000006</v>
      </c>
      <c r="W35" s="171"/>
      <c r="X35" s="171"/>
      <c r="AG35" t="s">
        <v>130</v>
      </c>
    </row>
    <row r="36" spans="1:60" ht="22.5" outlineLevel="1" x14ac:dyDescent="0.2">
      <c r="A36" s="173">
        <v>12</v>
      </c>
      <c r="B36" s="174" t="s">
        <v>208</v>
      </c>
      <c r="C36" s="175" t="s">
        <v>209</v>
      </c>
      <c r="D36" s="176" t="s">
        <v>140</v>
      </c>
      <c r="E36" s="177">
        <v>1.5</v>
      </c>
      <c r="F36" s="178"/>
      <c r="G36" s="179">
        <f>ROUND(E36*F36,2)</f>
        <v>0</v>
      </c>
      <c r="H36" s="180"/>
      <c r="I36" s="181">
        <f>ROUND(E36*H36,2)</f>
        <v>0</v>
      </c>
      <c r="J36" s="180"/>
      <c r="K36" s="181">
        <f>ROUND(E36*J36,2)</f>
        <v>0</v>
      </c>
      <c r="L36" s="181">
        <v>21</v>
      </c>
      <c r="M36" s="181">
        <f>G36*(1+L36/100)</f>
        <v>0</v>
      </c>
      <c r="N36" s="182">
        <v>2.2040000000000002</v>
      </c>
      <c r="O36" s="182">
        <f>ROUND(E36*N36,2)</f>
        <v>3.31</v>
      </c>
      <c r="P36" s="182">
        <v>0</v>
      </c>
      <c r="Q36" s="182">
        <f>ROUND(E36*P36,2)</f>
        <v>0</v>
      </c>
      <c r="R36" s="181"/>
      <c r="S36" s="181" t="s">
        <v>134</v>
      </c>
      <c r="T36" s="181" t="s">
        <v>134</v>
      </c>
      <c r="U36" s="181">
        <v>0.185</v>
      </c>
      <c r="V36" s="181">
        <f>ROUND(E36*U36,2)</f>
        <v>0.28000000000000003</v>
      </c>
      <c r="W36" s="181"/>
      <c r="X36" s="181" t="s">
        <v>135</v>
      </c>
      <c r="Y36" s="183"/>
      <c r="Z36" s="183"/>
      <c r="AA36" s="183"/>
      <c r="AB36" s="183"/>
      <c r="AC36" s="183"/>
      <c r="AD36" s="183"/>
      <c r="AE36" s="183"/>
      <c r="AF36" s="183"/>
      <c r="AG36" s="183" t="s">
        <v>136</v>
      </c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</row>
    <row r="37" spans="1:60" outlineLevel="1" x14ac:dyDescent="0.2">
      <c r="A37" s="184"/>
      <c r="B37" s="185"/>
      <c r="C37" s="186" t="s">
        <v>291</v>
      </c>
      <c r="D37" s="187"/>
      <c r="E37" s="188">
        <v>1.5</v>
      </c>
      <c r="F37" s="181"/>
      <c r="G37" s="181"/>
      <c r="H37" s="181"/>
      <c r="I37" s="181"/>
      <c r="J37" s="181"/>
      <c r="K37" s="181"/>
      <c r="L37" s="181"/>
      <c r="M37" s="181"/>
      <c r="N37" s="182"/>
      <c r="O37" s="182"/>
      <c r="P37" s="182"/>
      <c r="Q37" s="182"/>
      <c r="R37" s="181"/>
      <c r="S37" s="181"/>
      <c r="T37" s="181"/>
      <c r="U37" s="181"/>
      <c r="V37" s="181"/>
      <c r="W37" s="181"/>
      <c r="X37" s="181"/>
      <c r="Y37" s="183"/>
      <c r="Z37" s="183"/>
      <c r="AA37" s="183"/>
      <c r="AB37" s="183"/>
      <c r="AC37" s="183"/>
      <c r="AD37" s="183"/>
      <c r="AE37" s="183"/>
      <c r="AF37" s="183"/>
      <c r="AG37" s="183" t="s">
        <v>137</v>
      </c>
      <c r="AH37" s="183">
        <v>0</v>
      </c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</row>
    <row r="38" spans="1:60" outlineLevel="1" x14ac:dyDescent="0.2">
      <c r="A38" s="173">
        <v>13</v>
      </c>
      <c r="B38" s="174" t="s">
        <v>142</v>
      </c>
      <c r="C38" s="175" t="s">
        <v>143</v>
      </c>
      <c r="D38" s="176" t="s">
        <v>133</v>
      </c>
      <c r="E38" s="177">
        <v>7.5</v>
      </c>
      <c r="F38" s="178"/>
      <c r="G38" s="179">
        <f>ROUND(E38*F38,2)</f>
        <v>0</v>
      </c>
      <c r="H38" s="180"/>
      <c r="I38" s="181">
        <f>ROUND(E38*H38,2)</f>
        <v>0</v>
      </c>
      <c r="J38" s="180"/>
      <c r="K38" s="181">
        <f>ROUND(E38*J38,2)</f>
        <v>0</v>
      </c>
      <c r="L38" s="181">
        <v>21</v>
      </c>
      <c r="M38" s="181">
        <f>G38*(1+L38/100)</f>
        <v>0</v>
      </c>
      <c r="N38" s="182">
        <v>7.3899999999999993E-2</v>
      </c>
      <c r="O38" s="182">
        <f>ROUND(E38*N38,2)</f>
        <v>0.55000000000000004</v>
      </c>
      <c r="P38" s="182">
        <v>0</v>
      </c>
      <c r="Q38" s="182">
        <f>ROUND(E38*P38,2)</f>
        <v>0</v>
      </c>
      <c r="R38" s="181"/>
      <c r="S38" s="181" t="s">
        <v>134</v>
      </c>
      <c r="T38" s="181" t="s">
        <v>134</v>
      </c>
      <c r="U38" s="181">
        <v>0.748</v>
      </c>
      <c r="V38" s="181">
        <f>ROUND(E38*U38,2)</f>
        <v>5.61</v>
      </c>
      <c r="W38" s="181"/>
      <c r="X38" s="181" t="s">
        <v>135</v>
      </c>
      <c r="Y38" s="183"/>
      <c r="Z38" s="183"/>
      <c r="AA38" s="183"/>
      <c r="AB38" s="183"/>
      <c r="AC38" s="183"/>
      <c r="AD38" s="183"/>
      <c r="AE38" s="183"/>
      <c r="AF38" s="183"/>
      <c r="AG38" s="183" t="s">
        <v>136</v>
      </c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</row>
    <row r="39" spans="1:60" outlineLevel="1" x14ac:dyDescent="0.2">
      <c r="A39" s="184"/>
      <c r="B39" s="185"/>
      <c r="C39" s="186" t="s">
        <v>292</v>
      </c>
      <c r="D39" s="187"/>
      <c r="E39" s="188">
        <v>7.5</v>
      </c>
      <c r="F39" s="181"/>
      <c r="G39" s="181"/>
      <c r="H39" s="181"/>
      <c r="I39" s="181"/>
      <c r="J39" s="181"/>
      <c r="K39" s="181"/>
      <c r="L39" s="181"/>
      <c r="M39" s="181"/>
      <c r="N39" s="182"/>
      <c r="O39" s="182"/>
      <c r="P39" s="182"/>
      <c r="Q39" s="182"/>
      <c r="R39" s="181"/>
      <c r="S39" s="181"/>
      <c r="T39" s="181"/>
      <c r="U39" s="181"/>
      <c r="V39" s="181"/>
      <c r="W39" s="181"/>
      <c r="X39" s="181"/>
      <c r="Y39" s="183"/>
      <c r="Z39" s="183"/>
      <c r="AA39" s="183"/>
      <c r="AB39" s="183"/>
      <c r="AC39" s="183"/>
      <c r="AD39" s="183"/>
      <c r="AE39" s="183"/>
      <c r="AF39" s="183"/>
      <c r="AG39" s="183" t="s">
        <v>137</v>
      </c>
      <c r="AH39" s="183">
        <v>5</v>
      </c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3"/>
      <c r="BH39" s="183"/>
    </row>
    <row r="40" spans="1:60" x14ac:dyDescent="0.2">
      <c r="A40" s="164" t="s">
        <v>129</v>
      </c>
      <c r="B40" s="165" t="s">
        <v>71</v>
      </c>
      <c r="C40" s="166" t="s">
        <v>72</v>
      </c>
      <c r="D40" s="167"/>
      <c r="E40" s="168"/>
      <c r="F40" s="169"/>
      <c r="G40" s="170">
        <f>SUMIF(AG41:AG46,"&lt;&gt;NOR",G41:G46)</f>
        <v>0</v>
      </c>
      <c r="H40" s="171"/>
      <c r="I40" s="171">
        <f>SUM(I41:I46)</f>
        <v>0</v>
      </c>
      <c r="J40" s="171"/>
      <c r="K40" s="171">
        <f>SUM(K41:K46)</f>
        <v>0</v>
      </c>
      <c r="L40" s="171"/>
      <c r="M40" s="171">
        <f>SUM(M41:M46)</f>
        <v>0</v>
      </c>
      <c r="N40" s="172"/>
      <c r="O40" s="172">
        <f>SUM(O41:O46)</f>
        <v>0.43999999999999995</v>
      </c>
      <c r="P40" s="172"/>
      <c r="Q40" s="172">
        <f>SUM(Q41:Q46)</f>
        <v>0</v>
      </c>
      <c r="R40" s="171"/>
      <c r="S40" s="171"/>
      <c r="T40" s="171"/>
      <c r="U40" s="171"/>
      <c r="V40" s="171">
        <f>SUM(V41:V46)</f>
        <v>8.3800000000000008</v>
      </c>
      <c r="W40" s="171"/>
      <c r="X40" s="171"/>
      <c r="AG40" t="s">
        <v>130</v>
      </c>
    </row>
    <row r="41" spans="1:60" ht="22.5" outlineLevel="1" x14ac:dyDescent="0.2">
      <c r="A41" s="173">
        <v>14</v>
      </c>
      <c r="B41" s="174" t="s">
        <v>210</v>
      </c>
      <c r="C41" s="175" t="s">
        <v>211</v>
      </c>
      <c r="D41" s="176" t="s">
        <v>133</v>
      </c>
      <c r="E41" s="177">
        <v>2.25</v>
      </c>
      <c r="F41" s="178"/>
      <c r="G41" s="179">
        <f>ROUND(E41*F41,2)</f>
        <v>0</v>
      </c>
      <c r="H41" s="180"/>
      <c r="I41" s="181">
        <f>ROUND(E41*H41,2)</f>
        <v>0</v>
      </c>
      <c r="J41" s="180"/>
      <c r="K41" s="181">
        <f>ROUND(E41*J41,2)</f>
        <v>0</v>
      </c>
      <c r="L41" s="181">
        <v>21</v>
      </c>
      <c r="M41" s="181">
        <f>G41*(1+L41/100)</f>
        <v>0</v>
      </c>
      <c r="N41" s="182">
        <v>3.9E-2</v>
      </c>
      <c r="O41" s="182">
        <f>ROUND(E41*N41,2)</f>
        <v>0.09</v>
      </c>
      <c r="P41" s="182">
        <v>0</v>
      </c>
      <c r="Q41" s="182">
        <f>ROUND(E41*P41,2)</f>
        <v>0</v>
      </c>
      <c r="R41" s="181"/>
      <c r="S41" s="181" t="s">
        <v>134</v>
      </c>
      <c r="T41" s="181" t="s">
        <v>134</v>
      </c>
      <c r="U41" s="181">
        <v>0.60399999999999998</v>
      </c>
      <c r="V41" s="181">
        <f>ROUND(E41*U41,2)</f>
        <v>1.36</v>
      </c>
      <c r="W41" s="181"/>
      <c r="X41" s="181" t="s">
        <v>135</v>
      </c>
      <c r="Y41" s="183"/>
      <c r="Z41" s="183"/>
      <c r="AA41" s="183"/>
      <c r="AB41" s="183"/>
      <c r="AC41" s="183"/>
      <c r="AD41" s="183"/>
      <c r="AE41" s="183"/>
      <c r="AF41" s="183"/>
      <c r="AG41" s="183" t="s">
        <v>136</v>
      </c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</row>
    <row r="42" spans="1:60" outlineLevel="1" x14ac:dyDescent="0.2">
      <c r="A42" s="184"/>
      <c r="B42" s="185"/>
      <c r="C42" s="186" t="s">
        <v>293</v>
      </c>
      <c r="D42" s="187"/>
      <c r="E42" s="188">
        <v>2.25</v>
      </c>
      <c r="F42" s="181"/>
      <c r="G42" s="181"/>
      <c r="H42" s="181"/>
      <c r="I42" s="181"/>
      <c r="J42" s="181"/>
      <c r="K42" s="181"/>
      <c r="L42" s="181"/>
      <c r="M42" s="181"/>
      <c r="N42" s="182"/>
      <c r="O42" s="182"/>
      <c r="P42" s="182"/>
      <c r="Q42" s="182"/>
      <c r="R42" s="181"/>
      <c r="S42" s="181"/>
      <c r="T42" s="181"/>
      <c r="U42" s="181"/>
      <c r="V42" s="181"/>
      <c r="W42" s="181"/>
      <c r="X42" s="181"/>
      <c r="Y42" s="183"/>
      <c r="Z42" s="183"/>
      <c r="AA42" s="183"/>
      <c r="AB42" s="183"/>
      <c r="AC42" s="183"/>
      <c r="AD42" s="183"/>
      <c r="AE42" s="183"/>
      <c r="AF42" s="183"/>
      <c r="AG42" s="183" t="s">
        <v>137</v>
      </c>
      <c r="AH42" s="183">
        <v>0</v>
      </c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</row>
    <row r="43" spans="1:60" outlineLevel="1" x14ac:dyDescent="0.2">
      <c r="A43" s="173">
        <v>15</v>
      </c>
      <c r="B43" s="174" t="s">
        <v>212</v>
      </c>
      <c r="C43" s="175" t="s">
        <v>213</v>
      </c>
      <c r="D43" s="176" t="s">
        <v>133</v>
      </c>
      <c r="E43" s="177">
        <v>9.75</v>
      </c>
      <c r="F43" s="178"/>
      <c r="G43" s="179">
        <f>ROUND(E43*F43,2)</f>
        <v>0</v>
      </c>
      <c r="H43" s="180"/>
      <c r="I43" s="181">
        <f>ROUND(E43*H43,2)</f>
        <v>0</v>
      </c>
      <c r="J43" s="180"/>
      <c r="K43" s="181">
        <f>ROUND(E43*J43,2)</f>
        <v>0</v>
      </c>
      <c r="L43" s="181">
        <v>21</v>
      </c>
      <c r="M43" s="181">
        <f>G43*(1+L43/100)</f>
        <v>0</v>
      </c>
      <c r="N43" s="182">
        <v>6.5100000000000002E-3</v>
      </c>
      <c r="O43" s="182">
        <f>ROUND(E43*N43,2)</f>
        <v>0.06</v>
      </c>
      <c r="P43" s="182">
        <v>0</v>
      </c>
      <c r="Q43" s="182">
        <f>ROUND(E43*P43,2)</f>
        <v>0</v>
      </c>
      <c r="R43" s="181"/>
      <c r="S43" s="181" t="s">
        <v>134</v>
      </c>
      <c r="T43" s="181" t="s">
        <v>134</v>
      </c>
      <c r="U43" s="181">
        <v>0.255</v>
      </c>
      <c r="V43" s="181">
        <f>ROUND(E43*U43,2)</f>
        <v>2.4900000000000002</v>
      </c>
      <c r="W43" s="181"/>
      <c r="X43" s="181" t="s">
        <v>135</v>
      </c>
      <c r="Y43" s="183"/>
      <c r="Z43" s="183"/>
      <c r="AA43" s="183"/>
      <c r="AB43" s="183"/>
      <c r="AC43" s="183"/>
      <c r="AD43" s="183"/>
      <c r="AE43" s="183"/>
      <c r="AF43" s="183"/>
      <c r="AG43" s="183" t="s">
        <v>136</v>
      </c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</row>
    <row r="44" spans="1:60" outlineLevel="1" x14ac:dyDescent="0.2">
      <c r="A44" s="184"/>
      <c r="B44" s="185"/>
      <c r="C44" s="186" t="s">
        <v>294</v>
      </c>
      <c r="D44" s="187"/>
      <c r="E44" s="188">
        <v>9.75</v>
      </c>
      <c r="F44" s="181"/>
      <c r="G44" s="181"/>
      <c r="H44" s="181"/>
      <c r="I44" s="181"/>
      <c r="J44" s="181"/>
      <c r="K44" s="181"/>
      <c r="L44" s="181"/>
      <c r="M44" s="181"/>
      <c r="N44" s="182"/>
      <c r="O44" s="182"/>
      <c r="P44" s="182"/>
      <c r="Q44" s="182"/>
      <c r="R44" s="181"/>
      <c r="S44" s="181"/>
      <c r="T44" s="181"/>
      <c r="U44" s="181"/>
      <c r="V44" s="181"/>
      <c r="W44" s="181"/>
      <c r="X44" s="181"/>
      <c r="Y44" s="183"/>
      <c r="Z44" s="183"/>
      <c r="AA44" s="183"/>
      <c r="AB44" s="183"/>
      <c r="AC44" s="183"/>
      <c r="AD44" s="183"/>
      <c r="AE44" s="183"/>
      <c r="AF44" s="183"/>
      <c r="AG44" s="183" t="s">
        <v>137</v>
      </c>
      <c r="AH44" s="183">
        <v>0</v>
      </c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  <c r="BG44" s="183"/>
      <c r="BH44" s="183"/>
    </row>
    <row r="45" spans="1:60" ht="22.5" outlineLevel="1" x14ac:dyDescent="0.2">
      <c r="A45" s="173">
        <v>16</v>
      </c>
      <c r="B45" s="174" t="s">
        <v>214</v>
      </c>
      <c r="C45" s="175" t="s">
        <v>215</v>
      </c>
      <c r="D45" s="176" t="s">
        <v>133</v>
      </c>
      <c r="E45" s="177">
        <v>7.5</v>
      </c>
      <c r="F45" s="178"/>
      <c r="G45" s="179">
        <f>ROUND(E45*F45,2)</f>
        <v>0</v>
      </c>
      <c r="H45" s="180"/>
      <c r="I45" s="181">
        <f>ROUND(E45*H45,2)</f>
        <v>0</v>
      </c>
      <c r="J45" s="180"/>
      <c r="K45" s="181">
        <f>ROUND(E45*J45,2)</f>
        <v>0</v>
      </c>
      <c r="L45" s="181">
        <v>21</v>
      </c>
      <c r="M45" s="181">
        <f>G45*(1+L45/100)</f>
        <v>0</v>
      </c>
      <c r="N45" s="182">
        <v>3.9E-2</v>
      </c>
      <c r="O45" s="182">
        <f>ROUND(E45*N45,2)</f>
        <v>0.28999999999999998</v>
      </c>
      <c r="P45" s="182">
        <v>0</v>
      </c>
      <c r="Q45" s="182">
        <f>ROUND(E45*P45,2)</f>
        <v>0</v>
      </c>
      <c r="R45" s="181"/>
      <c r="S45" s="181" t="s">
        <v>145</v>
      </c>
      <c r="T45" s="181" t="s">
        <v>134</v>
      </c>
      <c r="U45" s="181">
        <v>0.60399999999999998</v>
      </c>
      <c r="V45" s="181">
        <f>ROUND(E45*U45,2)</f>
        <v>4.53</v>
      </c>
      <c r="W45" s="181"/>
      <c r="X45" s="181" t="s">
        <v>135</v>
      </c>
      <c r="Y45" s="183"/>
      <c r="Z45" s="183"/>
      <c r="AA45" s="183"/>
      <c r="AB45" s="183"/>
      <c r="AC45" s="183"/>
      <c r="AD45" s="183"/>
      <c r="AE45" s="183"/>
      <c r="AF45" s="183"/>
      <c r="AG45" s="183" t="s">
        <v>136</v>
      </c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</row>
    <row r="46" spans="1:60" outlineLevel="1" x14ac:dyDescent="0.2">
      <c r="A46" s="184"/>
      <c r="B46" s="185"/>
      <c r="C46" s="186" t="s">
        <v>295</v>
      </c>
      <c r="D46" s="187"/>
      <c r="E46" s="188">
        <v>7.5</v>
      </c>
      <c r="F46" s="181"/>
      <c r="G46" s="181"/>
      <c r="H46" s="181"/>
      <c r="I46" s="181"/>
      <c r="J46" s="181"/>
      <c r="K46" s="181"/>
      <c r="L46" s="181"/>
      <c r="M46" s="181"/>
      <c r="N46" s="182"/>
      <c r="O46" s="182"/>
      <c r="P46" s="182"/>
      <c r="Q46" s="182"/>
      <c r="R46" s="181"/>
      <c r="S46" s="181"/>
      <c r="T46" s="181"/>
      <c r="U46" s="181"/>
      <c r="V46" s="181"/>
      <c r="W46" s="181"/>
      <c r="X46" s="181"/>
      <c r="Y46" s="183"/>
      <c r="Z46" s="183"/>
      <c r="AA46" s="183"/>
      <c r="AB46" s="183"/>
      <c r="AC46" s="183"/>
      <c r="AD46" s="183"/>
      <c r="AE46" s="183"/>
      <c r="AF46" s="183"/>
      <c r="AG46" s="183" t="s">
        <v>137</v>
      </c>
      <c r="AH46" s="183">
        <v>0</v>
      </c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</row>
    <row r="47" spans="1:60" x14ac:dyDescent="0.2">
      <c r="A47" s="164" t="s">
        <v>129</v>
      </c>
      <c r="B47" s="165" t="s">
        <v>75</v>
      </c>
      <c r="C47" s="166" t="s">
        <v>76</v>
      </c>
      <c r="D47" s="167"/>
      <c r="E47" s="168"/>
      <c r="F47" s="169"/>
      <c r="G47" s="170">
        <f>SUMIF(AG48:AG58,"&lt;&gt;NOR",G48:G58)</f>
        <v>0</v>
      </c>
      <c r="H47" s="171"/>
      <c r="I47" s="171">
        <f>SUM(I48:I58)</f>
        <v>0</v>
      </c>
      <c r="J47" s="171"/>
      <c r="K47" s="171">
        <f>SUM(K48:K58)</f>
        <v>0</v>
      </c>
      <c r="L47" s="171"/>
      <c r="M47" s="171">
        <f>SUM(M48:M58)</f>
        <v>0</v>
      </c>
      <c r="N47" s="172"/>
      <c r="O47" s="172">
        <f>SUM(O48:O58)</f>
        <v>0.02</v>
      </c>
      <c r="P47" s="172"/>
      <c r="Q47" s="172">
        <f>SUM(Q48:Q58)</f>
        <v>0</v>
      </c>
      <c r="R47" s="171"/>
      <c r="S47" s="171"/>
      <c r="T47" s="171"/>
      <c r="U47" s="171"/>
      <c r="V47" s="171">
        <f>SUM(V48:V58)</f>
        <v>24.82</v>
      </c>
      <c r="W47" s="171"/>
      <c r="X47" s="171"/>
      <c r="AG47" t="s">
        <v>130</v>
      </c>
    </row>
    <row r="48" spans="1:60" outlineLevel="1" x14ac:dyDescent="0.2">
      <c r="A48" s="173">
        <v>17</v>
      </c>
      <c r="B48" s="174" t="s">
        <v>216</v>
      </c>
      <c r="C48" s="175" t="s">
        <v>217</v>
      </c>
      <c r="D48" s="176" t="s">
        <v>133</v>
      </c>
      <c r="E48" s="177">
        <v>20</v>
      </c>
      <c r="F48" s="178"/>
      <c r="G48" s="179">
        <f>ROUND(E48*F48,2)</f>
        <v>0</v>
      </c>
      <c r="H48" s="180"/>
      <c r="I48" s="181">
        <f>ROUND(E48*H48,2)</f>
        <v>0</v>
      </c>
      <c r="J48" s="180"/>
      <c r="K48" s="181">
        <f>ROUND(E48*J48,2)</f>
        <v>0</v>
      </c>
      <c r="L48" s="181">
        <v>21</v>
      </c>
      <c r="M48" s="181">
        <f>G48*(1+L48/100)</f>
        <v>0</v>
      </c>
      <c r="N48" s="182">
        <v>4.0000000000000003E-5</v>
      </c>
      <c r="O48" s="182">
        <f>ROUND(E48*N48,2)</f>
        <v>0</v>
      </c>
      <c r="P48" s="182">
        <v>0</v>
      </c>
      <c r="Q48" s="182">
        <f>ROUND(E48*P48,2)</f>
        <v>0</v>
      </c>
      <c r="R48" s="181"/>
      <c r="S48" s="181" t="s">
        <v>134</v>
      </c>
      <c r="T48" s="181" t="s">
        <v>134</v>
      </c>
      <c r="U48" s="181">
        <v>7.8E-2</v>
      </c>
      <c r="V48" s="181">
        <f>ROUND(E48*U48,2)</f>
        <v>1.56</v>
      </c>
      <c r="W48" s="181"/>
      <c r="X48" s="181" t="s">
        <v>135</v>
      </c>
      <c r="Y48" s="183"/>
      <c r="Z48" s="183"/>
      <c r="AA48" s="183"/>
      <c r="AB48" s="183"/>
      <c r="AC48" s="183"/>
      <c r="AD48" s="183"/>
      <c r="AE48" s="183"/>
      <c r="AF48" s="183"/>
      <c r="AG48" s="183" t="s">
        <v>136</v>
      </c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</row>
    <row r="49" spans="1:60" outlineLevel="1" x14ac:dyDescent="0.2">
      <c r="A49" s="184"/>
      <c r="B49" s="185"/>
      <c r="C49" s="186" t="s">
        <v>296</v>
      </c>
      <c r="D49" s="187"/>
      <c r="E49" s="188">
        <v>20</v>
      </c>
      <c r="F49" s="181"/>
      <c r="G49" s="181"/>
      <c r="H49" s="181"/>
      <c r="I49" s="181"/>
      <c r="J49" s="181"/>
      <c r="K49" s="181"/>
      <c r="L49" s="181"/>
      <c r="M49" s="181"/>
      <c r="N49" s="182"/>
      <c r="O49" s="182"/>
      <c r="P49" s="182"/>
      <c r="Q49" s="182"/>
      <c r="R49" s="181"/>
      <c r="S49" s="181"/>
      <c r="T49" s="181"/>
      <c r="U49" s="181"/>
      <c r="V49" s="181"/>
      <c r="W49" s="181"/>
      <c r="X49" s="181"/>
      <c r="Y49" s="183"/>
      <c r="Z49" s="183"/>
      <c r="AA49" s="183"/>
      <c r="AB49" s="183"/>
      <c r="AC49" s="183"/>
      <c r="AD49" s="183"/>
      <c r="AE49" s="183"/>
      <c r="AF49" s="183"/>
      <c r="AG49" s="183" t="s">
        <v>137</v>
      </c>
      <c r="AH49" s="183">
        <v>0</v>
      </c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</row>
    <row r="50" spans="1:60" ht="22.5" outlineLevel="1" x14ac:dyDescent="0.2">
      <c r="A50" s="173">
        <v>18</v>
      </c>
      <c r="B50" s="174" t="s">
        <v>218</v>
      </c>
      <c r="C50" s="175" t="s">
        <v>219</v>
      </c>
      <c r="D50" s="176" t="s">
        <v>133</v>
      </c>
      <c r="E50" s="177">
        <v>39.4</v>
      </c>
      <c r="F50" s="178"/>
      <c r="G50" s="179">
        <f>ROUND(E50*F50,2)</f>
        <v>0</v>
      </c>
      <c r="H50" s="180"/>
      <c r="I50" s="181">
        <f>ROUND(E50*H50,2)</f>
        <v>0</v>
      </c>
      <c r="J50" s="180"/>
      <c r="K50" s="181">
        <f>ROUND(E50*J50,2)</f>
        <v>0</v>
      </c>
      <c r="L50" s="181">
        <v>21</v>
      </c>
      <c r="M50" s="181">
        <f>G50*(1+L50/100)</f>
        <v>0</v>
      </c>
      <c r="N50" s="182">
        <v>6.3000000000000003E-4</v>
      </c>
      <c r="O50" s="182">
        <f>ROUND(E50*N50,2)</f>
        <v>0.02</v>
      </c>
      <c r="P50" s="182">
        <v>0</v>
      </c>
      <c r="Q50" s="182">
        <f>ROUND(E50*P50,2)</f>
        <v>0</v>
      </c>
      <c r="R50" s="181"/>
      <c r="S50" s="181" t="s">
        <v>134</v>
      </c>
      <c r="T50" s="181" t="s">
        <v>134</v>
      </c>
      <c r="U50" s="181">
        <v>0.23</v>
      </c>
      <c r="V50" s="181">
        <f>ROUND(E50*U50,2)</f>
        <v>9.06</v>
      </c>
      <c r="W50" s="181"/>
      <c r="X50" s="181" t="s">
        <v>135</v>
      </c>
      <c r="Y50" s="183"/>
      <c r="Z50" s="183"/>
      <c r="AA50" s="183"/>
      <c r="AB50" s="183"/>
      <c r="AC50" s="183"/>
      <c r="AD50" s="183"/>
      <c r="AE50" s="183"/>
      <c r="AF50" s="183"/>
      <c r="AG50" s="183" t="s">
        <v>136</v>
      </c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</row>
    <row r="51" spans="1:60" ht="12.75" customHeight="1" outlineLevel="1" x14ac:dyDescent="0.2">
      <c r="A51" s="184"/>
      <c r="B51" s="185"/>
      <c r="C51" s="227" t="s">
        <v>220</v>
      </c>
      <c r="D51" s="227"/>
      <c r="E51" s="227"/>
      <c r="F51" s="227"/>
      <c r="G51" s="227"/>
      <c r="H51" s="181"/>
      <c r="I51" s="181"/>
      <c r="J51" s="181"/>
      <c r="K51" s="181"/>
      <c r="L51" s="181"/>
      <c r="M51" s="181"/>
      <c r="N51" s="182"/>
      <c r="O51" s="182"/>
      <c r="P51" s="182"/>
      <c r="Q51" s="182"/>
      <c r="R51" s="181"/>
      <c r="S51" s="181"/>
      <c r="T51" s="181"/>
      <c r="U51" s="181"/>
      <c r="V51" s="181"/>
      <c r="W51" s="181"/>
      <c r="X51" s="181"/>
      <c r="Y51" s="183"/>
      <c r="Z51" s="183"/>
      <c r="AA51" s="183"/>
      <c r="AB51" s="183"/>
      <c r="AC51" s="183"/>
      <c r="AD51" s="183"/>
      <c r="AE51" s="183"/>
      <c r="AF51" s="183"/>
      <c r="AG51" s="183" t="s">
        <v>141</v>
      </c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</row>
    <row r="52" spans="1:60" outlineLevel="1" x14ac:dyDescent="0.2">
      <c r="A52" s="184"/>
      <c r="B52" s="185"/>
      <c r="C52" s="186" t="s">
        <v>297</v>
      </c>
      <c r="D52" s="187"/>
      <c r="E52" s="188">
        <v>39.4</v>
      </c>
      <c r="F52" s="181"/>
      <c r="G52" s="181"/>
      <c r="H52" s="181"/>
      <c r="I52" s="181"/>
      <c r="J52" s="181"/>
      <c r="K52" s="181"/>
      <c r="L52" s="181"/>
      <c r="M52" s="181"/>
      <c r="N52" s="182"/>
      <c r="O52" s="182"/>
      <c r="P52" s="182"/>
      <c r="Q52" s="182"/>
      <c r="R52" s="181"/>
      <c r="S52" s="181"/>
      <c r="T52" s="181"/>
      <c r="U52" s="181"/>
      <c r="V52" s="181"/>
      <c r="W52" s="181"/>
      <c r="X52" s="181"/>
      <c r="Y52" s="183"/>
      <c r="Z52" s="183"/>
      <c r="AA52" s="183"/>
      <c r="AB52" s="183"/>
      <c r="AC52" s="183"/>
      <c r="AD52" s="183"/>
      <c r="AE52" s="183"/>
      <c r="AF52" s="183"/>
      <c r="AG52" s="183" t="s">
        <v>137</v>
      </c>
      <c r="AH52" s="183">
        <v>0</v>
      </c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</row>
    <row r="53" spans="1:60" outlineLevel="1" x14ac:dyDescent="0.2">
      <c r="A53" s="173">
        <v>19</v>
      </c>
      <c r="B53" s="174" t="s">
        <v>221</v>
      </c>
      <c r="C53" s="175" t="s">
        <v>222</v>
      </c>
      <c r="D53" s="176" t="s">
        <v>133</v>
      </c>
      <c r="E53" s="177">
        <v>2.25</v>
      </c>
      <c r="F53" s="178"/>
      <c r="G53" s="179">
        <f>ROUND(E53*F53,2)</f>
        <v>0</v>
      </c>
      <c r="H53" s="180"/>
      <c r="I53" s="181">
        <f>ROUND(E53*H53,2)</f>
        <v>0</v>
      </c>
      <c r="J53" s="180"/>
      <c r="K53" s="181">
        <f>ROUND(E53*J53,2)</f>
        <v>0</v>
      </c>
      <c r="L53" s="181">
        <v>21</v>
      </c>
      <c r="M53" s="181">
        <f>G53*(1+L53/100)</f>
        <v>0</v>
      </c>
      <c r="N53" s="182">
        <v>0</v>
      </c>
      <c r="O53" s="182">
        <f>ROUND(E53*N53,2)</f>
        <v>0</v>
      </c>
      <c r="P53" s="182">
        <v>0</v>
      </c>
      <c r="Q53" s="182">
        <f>ROUND(E53*P53,2)</f>
        <v>0</v>
      </c>
      <c r="R53" s="181"/>
      <c r="S53" s="181" t="s">
        <v>134</v>
      </c>
      <c r="T53" s="181" t="s">
        <v>134</v>
      </c>
      <c r="U53" s="181">
        <v>0.38</v>
      </c>
      <c r="V53" s="181">
        <f>ROUND(E53*U53,2)</f>
        <v>0.86</v>
      </c>
      <c r="W53" s="181"/>
      <c r="X53" s="181" t="s">
        <v>135</v>
      </c>
      <c r="Y53" s="183"/>
      <c r="Z53" s="183"/>
      <c r="AA53" s="183"/>
      <c r="AB53" s="183"/>
      <c r="AC53" s="183"/>
      <c r="AD53" s="183"/>
      <c r="AE53" s="183"/>
      <c r="AF53" s="183"/>
      <c r="AG53" s="183" t="s">
        <v>136</v>
      </c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</row>
    <row r="54" spans="1:60" outlineLevel="1" x14ac:dyDescent="0.2">
      <c r="A54" s="184"/>
      <c r="B54" s="185"/>
      <c r="C54" s="186" t="s">
        <v>286</v>
      </c>
      <c r="D54" s="187"/>
      <c r="E54" s="188">
        <v>2.25</v>
      </c>
      <c r="F54" s="181"/>
      <c r="G54" s="181"/>
      <c r="H54" s="181"/>
      <c r="I54" s="181"/>
      <c r="J54" s="181"/>
      <c r="K54" s="181"/>
      <c r="L54" s="181"/>
      <c r="M54" s="181"/>
      <c r="N54" s="182"/>
      <c r="O54" s="182"/>
      <c r="P54" s="182"/>
      <c r="Q54" s="182"/>
      <c r="R54" s="181"/>
      <c r="S54" s="181"/>
      <c r="T54" s="181"/>
      <c r="U54" s="181"/>
      <c r="V54" s="181"/>
      <c r="W54" s="181"/>
      <c r="X54" s="181"/>
      <c r="Y54" s="183"/>
      <c r="Z54" s="183"/>
      <c r="AA54" s="183"/>
      <c r="AB54" s="183"/>
      <c r="AC54" s="183"/>
      <c r="AD54" s="183"/>
      <c r="AE54" s="183"/>
      <c r="AF54" s="183"/>
      <c r="AG54" s="183" t="s">
        <v>137</v>
      </c>
      <c r="AH54" s="183">
        <v>0</v>
      </c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</row>
    <row r="55" spans="1:60" outlineLevel="1" x14ac:dyDescent="0.2">
      <c r="A55" s="173">
        <v>20</v>
      </c>
      <c r="B55" s="174" t="s">
        <v>223</v>
      </c>
      <c r="C55" s="175" t="s">
        <v>224</v>
      </c>
      <c r="D55" s="176" t="s">
        <v>133</v>
      </c>
      <c r="E55" s="177">
        <v>29.65</v>
      </c>
      <c r="F55" s="178"/>
      <c r="G55" s="179">
        <f>ROUND(E55*F55,2)</f>
        <v>0</v>
      </c>
      <c r="H55" s="180"/>
      <c r="I55" s="181">
        <f>ROUND(E55*H55,2)</f>
        <v>0</v>
      </c>
      <c r="J55" s="180"/>
      <c r="K55" s="181">
        <f>ROUND(E55*J55,2)</f>
        <v>0</v>
      </c>
      <c r="L55" s="181">
        <v>21</v>
      </c>
      <c r="M55" s="181">
        <f>G55*(1+L55/100)</f>
        <v>0</v>
      </c>
      <c r="N55" s="182">
        <v>2.0000000000000002E-5</v>
      </c>
      <c r="O55" s="182">
        <f>ROUND(E55*N55,2)</f>
        <v>0</v>
      </c>
      <c r="P55" s="182">
        <v>0</v>
      </c>
      <c r="Q55" s="182">
        <f>ROUND(E55*P55,2)</f>
        <v>0</v>
      </c>
      <c r="R55" s="181"/>
      <c r="S55" s="181" t="s">
        <v>134</v>
      </c>
      <c r="T55" s="181" t="s">
        <v>134</v>
      </c>
      <c r="U55" s="181">
        <v>0.18</v>
      </c>
      <c r="V55" s="181">
        <f>ROUND(E55*U55,2)</f>
        <v>5.34</v>
      </c>
      <c r="W55" s="181"/>
      <c r="X55" s="181" t="s">
        <v>135</v>
      </c>
      <c r="Y55" s="183"/>
      <c r="Z55" s="183"/>
      <c r="AA55" s="183"/>
      <c r="AB55" s="183"/>
      <c r="AC55" s="183"/>
      <c r="AD55" s="183"/>
      <c r="AE55" s="183"/>
      <c r="AF55" s="183"/>
      <c r="AG55" s="183" t="s">
        <v>136</v>
      </c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</row>
    <row r="56" spans="1:60" outlineLevel="1" x14ac:dyDescent="0.2">
      <c r="A56" s="184"/>
      <c r="B56" s="185"/>
      <c r="C56" s="186" t="s">
        <v>298</v>
      </c>
      <c r="D56" s="187"/>
      <c r="E56" s="188">
        <v>29.65</v>
      </c>
      <c r="F56" s="181"/>
      <c r="G56" s="181"/>
      <c r="H56" s="181"/>
      <c r="I56" s="181"/>
      <c r="J56" s="181"/>
      <c r="K56" s="181"/>
      <c r="L56" s="181"/>
      <c r="M56" s="181"/>
      <c r="N56" s="182"/>
      <c r="O56" s="182"/>
      <c r="P56" s="182"/>
      <c r="Q56" s="182"/>
      <c r="R56" s="181"/>
      <c r="S56" s="181"/>
      <c r="T56" s="181"/>
      <c r="U56" s="181"/>
      <c r="V56" s="181"/>
      <c r="W56" s="181"/>
      <c r="X56" s="181"/>
      <c r="Y56" s="183"/>
      <c r="Z56" s="183"/>
      <c r="AA56" s="183"/>
      <c r="AB56" s="183"/>
      <c r="AC56" s="183"/>
      <c r="AD56" s="183"/>
      <c r="AE56" s="183"/>
      <c r="AF56" s="183"/>
      <c r="AG56" s="183" t="s">
        <v>137</v>
      </c>
      <c r="AH56" s="183">
        <v>0</v>
      </c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</row>
    <row r="57" spans="1:60" outlineLevel="1" x14ac:dyDescent="0.2">
      <c r="A57" s="184"/>
      <c r="B57" s="185"/>
      <c r="C57" s="186" t="s">
        <v>225</v>
      </c>
      <c r="D57" s="187"/>
      <c r="E57" s="188"/>
      <c r="F57" s="181"/>
      <c r="G57" s="181"/>
      <c r="H57" s="181"/>
      <c r="I57" s="181"/>
      <c r="J57" s="181"/>
      <c r="K57" s="181"/>
      <c r="L57" s="181"/>
      <c r="M57" s="181"/>
      <c r="N57" s="182"/>
      <c r="O57" s="182"/>
      <c r="P57" s="182"/>
      <c r="Q57" s="182"/>
      <c r="R57" s="181"/>
      <c r="S57" s="181"/>
      <c r="T57" s="181"/>
      <c r="U57" s="181"/>
      <c r="V57" s="181"/>
      <c r="W57" s="181"/>
      <c r="X57" s="181"/>
      <c r="Y57" s="183"/>
      <c r="Z57" s="183"/>
      <c r="AA57" s="183"/>
      <c r="AB57" s="183"/>
      <c r="AC57" s="183"/>
      <c r="AD57" s="183"/>
      <c r="AE57" s="183"/>
      <c r="AF57" s="183"/>
      <c r="AG57" s="183" t="s">
        <v>137</v>
      </c>
      <c r="AH57" s="183">
        <v>0</v>
      </c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</row>
    <row r="58" spans="1:60" outlineLevel="1" x14ac:dyDescent="0.2">
      <c r="A58" s="189">
        <v>21</v>
      </c>
      <c r="B58" s="190" t="s">
        <v>226</v>
      </c>
      <c r="C58" s="191" t="s">
        <v>227</v>
      </c>
      <c r="D58" s="192" t="s">
        <v>228</v>
      </c>
      <c r="E58" s="193">
        <v>8</v>
      </c>
      <c r="F58" s="194"/>
      <c r="G58" s="195">
        <f>ROUND(E58*F58,2)</f>
        <v>0</v>
      </c>
      <c r="H58" s="180"/>
      <c r="I58" s="181">
        <f>ROUND(E58*H58,2)</f>
        <v>0</v>
      </c>
      <c r="J58" s="180"/>
      <c r="K58" s="181">
        <f>ROUND(E58*J58,2)</f>
        <v>0</v>
      </c>
      <c r="L58" s="181">
        <v>21</v>
      </c>
      <c r="M58" s="181">
        <f>G58*(1+L58/100)</f>
        <v>0</v>
      </c>
      <c r="N58" s="182">
        <v>0</v>
      </c>
      <c r="O58" s="182">
        <f>ROUND(E58*N58,2)</f>
        <v>0</v>
      </c>
      <c r="P58" s="182">
        <v>0</v>
      </c>
      <c r="Q58" s="182">
        <f>ROUND(E58*P58,2)</f>
        <v>0</v>
      </c>
      <c r="R58" s="181" t="s">
        <v>229</v>
      </c>
      <c r="S58" s="181" t="s">
        <v>134</v>
      </c>
      <c r="T58" s="181" t="s">
        <v>134</v>
      </c>
      <c r="U58" s="181">
        <v>1</v>
      </c>
      <c r="V58" s="181">
        <f>ROUND(E58*U58,2)</f>
        <v>8</v>
      </c>
      <c r="W58" s="181"/>
      <c r="X58" s="181" t="s">
        <v>230</v>
      </c>
      <c r="Y58" s="183"/>
      <c r="Z58" s="183"/>
      <c r="AA58" s="183"/>
      <c r="AB58" s="183"/>
      <c r="AC58" s="183"/>
      <c r="AD58" s="183"/>
      <c r="AE58" s="183"/>
      <c r="AF58" s="183"/>
      <c r="AG58" s="183" t="s">
        <v>231</v>
      </c>
      <c r="AH58" s="183"/>
      <c r="AI58" s="183"/>
      <c r="AJ58" s="183"/>
      <c r="AK58" s="183"/>
      <c r="AL58" s="183"/>
      <c r="AM58" s="183"/>
      <c r="AN58" s="183"/>
      <c r="AO58" s="183"/>
      <c r="AP58" s="183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</row>
    <row r="59" spans="1:60" x14ac:dyDescent="0.2">
      <c r="A59" s="164" t="s">
        <v>129</v>
      </c>
      <c r="B59" s="165" t="s">
        <v>79</v>
      </c>
      <c r="C59" s="166" t="s">
        <v>80</v>
      </c>
      <c r="D59" s="167"/>
      <c r="E59" s="168"/>
      <c r="F59" s="169"/>
      <c r="G59" s="170">
        <f>SUMIF(AG60:AG61,"&lt;&gt;NOR",G60:G61)</f>
        <v>0</v>
      </c>
      <c r="H59" s="171"/>
      <c r="I59" s="171">
        <f>SUM(I60:I61)</f>
        <v>0</v>
      </c>
      <c r="J59" s="171"/>
      <c r="K59" s="171">
        <f>SUM(K60:K61)</f>
        <v>0</v>
      </c>
      <c r="L59" s="171"/>
      <c r="M59" s="171">
        <f>SUM(M60:M61)</f>
        <v>0</v>
      </c>
      <c r="N59" s="172"/>
      <c r="O59" s="172">
        <f>SUM(O60:O61)</f>
        <v>0.1</v>
      </c>
      <c r="P59" s="172"/>
      <c r="Q59" s="172">
        <f>SUM(Q60:Q61)</f>
        <v>0</v>
      </c>
      <c r="R59" s="171"/>
      <c r="S59" s="171"/>
      <c r="T59" s="171"/>
      <c r="U59" s="171"/>
      <c r="V59" s="171">
        <f>SUM(V60:V61)</f>
        <v>3.9</v>
      </c>
      <c r="W59" s="171"/>
      <c r="X59" s="171"/>
      <c r="AG59" t="s">
        <v>130</v>
      </c>
    </row>
    <row r="60" spans="1:60" outlineLevel="1" x14ac:dyDescent="0.2">
      <c r="A60" s="173">
        <v>22</v>
      </c>
      <c r="B60" s="174" t="s">
        <v>232</v>
      </c>
      <c r="C60" s="175" t="s">
        <v>233</v>
      </c>
      <c r="D60" s="176" t="s">
        <v>133</v>
      </c>
      <c r="E60" s="177">
        <v>15</v>
      </c>
      <c r="F60" s="178"/>
      <c r="G60" s="179">
        <f>ROUND(E60*F60,2)</f>
        <v>0</v>
      </c>
      <c r="H60" s="180"/>
      <c r="I60" s="181">
        <f>ROUND(E60*H60,2)</f>
        <v>0</v>
      </c>
      <c r="J60" s="180"/>
      <c r="K60" s="181">
        <f>ROUND(E60*J60,2)</f>
        <v>0</v>
      </c>
      <c r="L60" s="181">
        <v>21</v>
      </c>
      <c r="M60" s="181">
        <f>G60*(1+L60/100)</f>
        <v>0</v>
      </c>
      <c r="N60" s="182">
        <v>6.3499999999999997E-3</v>
      </c>
      <c r="O60" s="182">
        <f>ROUND(E60*N60,2)</f>
        <v>0.1</v>
      </c>
      <c r="P60" s="182">
        <v>0</v>
      </c>
      <c r="Q60" s="182">
        <f>ROUND(E60*P60,2)</f>
        <v>0</v>
      </c>
      <c r="R60" s="181"/>
      <c r="S60" s="181" t="s">
        <v>134</v>
      </c>
      <c r="T60" s="181" t="s">
        <v>134</v>
      </c>
      <c r="U60" s="181">
        <v>0.26</v>
      </c>
      <c r="V60" s="181">
        <f>ROUND(E60*U60,2)</f>
        <v>3.9</v>
      </c>
      <c r="W60" s="181"/>
      <c r="X60" s="181" t="s">
        <v>135</v>
      </c>
      <c r="Y60" s="183"/>
      <c r="Z60" s="183"/>
      <c r="AA60" s="183"/>
      <c r="AB60" s="183"/>
      <c r="AC60" s="183"/>
      <c r="AD60" s="183"/>
      <c r="AE60" s="183"/>
      <c r="AF60" s="183"/>
      <c r="AG60" s="183" t="s">
        <v>136</v>
      </c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3"/>
      <c r="BF60" s="183"/>
      <c r="BG60" s="183"/>
      <c r="BH60" s="183"/>
    </row>
    <row r="61" spans="1:60" outlineLevel="1" x14ac:dyDescent="0.2">
      <c r="A61" s="184"/>
      <c r="B61" s="185"/>
      <c r="C61" s="186" t="s">
        <v>299</v>
      </c>
      <c r="D61" s="187"/>
      <c r="E61" s="188">
        <v>15</v>
      </c>
      <c r="F61" s="181"/>
      <c r="G61" s="181"/>
      <c r="H61" s="181"/>
      <c r="I61" s="181"/>
      <c r="J61" s="181"/>
      <c r="K61" s="181"/>
      <c r="L61" s="181"/>
      <c r="M61" s="181"/>
      <c r="N61" s="182"/>
      <c r="O61" s="182"/>
      <c r="P61" s="182"/>
      <c r="Q61" s="182"/>
      <c r="R61" s="181"/>
      <c r="S61" s="181"/>
      <c r="T61" s="181"/>
      <c r="U61" s="181"/>
      <c r="V61" s="181"/>
      <c r="W61" s="181"/>
      <c r="X61" s="181"/>
      <c r="Y61" s="183"/>
      <c r="Z61" s="183"/>
      <c r="AA61" s="183"/>
      <c r="AB61" s="183"/>
      <c r="AC61" s="183"/>
      <c r="AD61" s="183"/>
      <c r="AE61" s="183"/>
      <c r="AF61" s="183"/>
      <c r="AG61" s="183" t="s">
        <v>137</v>
      </c>
      <c r="AH61" s="183">
        <v>0</v>
      </c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3"/>
      <c r="BF61" s="183"/>
      <c r="BG61" s="183"/>
      <c r="BH61" s="183"/>
    </row>
    <row r="62" spans="1:60" ht="25.5" x14ac:dyDescent="0.2">
      <c r="A62" s="164" t="s">
        <v>129</v>
      </c>
      <c r="B62" s="165" t="s">
        <v>81</v>
      </c>
      <c r="C62" s="166" t="s">
        <v>82</v>
      </c>
      <c r="D62" s="167"/>
      <c r="E62" s="168"/>
      <c r="F62" s="169"/>
      <c r="G62" s="170">
        <f>SUMIF(AG63:AG68,"&lt;&gt;NOR",G63:G68)</f>
        <v>0</v>
      </c>
      <c r="H62" s="171"/>
      <c r="I62" s="171">
        <f>SUM(I63:I68)</f>
        <v>0</v>
      </c>
      <c r="J62" s="171"/>
      <c r="K62" s="171">
        <f>SUM(K63:K68)</f>
        <v>0</v>
      </c>
      <c r="L62" s="171"/>
      <c r="M62" s="171">
        <f>SUM(M63:M68)</f>
        <v>0</v>
      </c>
      <c r="N62" s="172"/>
      <c r="O62" s="172">
        <f>SUM(O63:O68)</f>
        <v>0</v>
      </c>
      <c r="P62" s="172"/>
      <c r="Q62" s="172">
        <f>SUM(Q63:Q68)</f>
        <v>0</v>
      </c>
      <c r="R62" s="171"/>
      <c r="S62" s="171"/>
      <c r="T62" s="171"/>
      <c r="U62" s="171"/>
      <c r="V62" s="171">
        <f>SUM(V63:V68)</f>
        <v>9.129999999999999</v>
      </c>
      <c r="W62" s="171"/>
      <c r="X62" s="171"/>
      <c r="AG62" t="s">
        <v>130</v>
      </c>
    </row>
    <row r="63" spans="1:60" outlineLevel="1" x14ac:dyDescent="0.2">
      <c r="A63" s="173">
        <v>23</v>
      </c>
      <c r="B63" s="174" t="s">
        <v>151</v>
      </c>
      <c r="C63" s="175" t="s">
        <v>152</v>
      </c>
      <c r="D63" s="176" t="s">
        <v>133</v>
      </c>
      <c r="E63" s="177">
        <v>30</v>
      </c>
      <c r="F63" s="178"/>
      <c r="G63" s="179">
        <f>ROUND(E63*F63,2)</f>
        <v>0</v>
      </c>
      <c r="H63" s="180"/>
      <c r="I63" s="181">
        <f>ROUND(E63*H63,2)</f>
        <v>0</v>
      </c>
      <c r="J63" s="180"/>
      <c r="K63" s="181">
        <f>ROUND(E63*J63,2)</f>
        <v>0</v>
      </c>
      <c r="L63" s="181">
        <v>21</v>
      </c>
      <c r="M63" s="181">
        <f>G63*(1+L63/100)</f>
        <v>0</v>
      </c>
      <c r="N63" s="182">
        <v>0</v>
      </c>
      <c r="O63" s="182">
        <f>ROUND(E63*N63,2)</f>
        <v>0</v>
      </c>
      <c r="P63" s="182">
        <v>0</v>
      </c>
      <c r="Q63" s="182">
        <f>ROUND(E63*P63,2)</f>
        <v>0</v>
      </c>
      <c r="R63" s="181"/>
      <c r="S63" s="181" t="s">
        <v>134</v>
      </c>
      <c r="T63" s="181" t="s">
        <v>134</v>
      </c>
      <c r="U63" s="181">
        <v>0.13900000000000001</v>
      </c>
      <c r="V63" s="181">
        <f>ROUND(E63*U63,2)</f>
        <v>4.17</v>
      </c>
      <c r="W63" s="181"/>
      <c r="X63" s="181" t="s">
        <v>135</v>
      </c>
      <c r="Y63" s="183"/>
      <c r="Z63" s="183"/>
      <c r="AA63" s="183"/>
      <c r="AB63" s="183"/>
      <c r="AC63" s="183"/>
      <c r="AD63" s="183"/>
      <c r="AE63" s="183"/>
      <c r="AF63" s="183"/>
      <c r="AG63" s="183" t="s">
        <v>136</v>
      </c>
      <c r="AH63" s="183"/>
      <c r="AI63" s="183"/>
      <c r="AJ63" s="183"/>
      <c r="AK63" s="183"/>
      <c r="AL63" s="183"/>
      <c r="AM63" s="183"/>
      <c r="AN63" s="183"/>
      <c r="AO63" s="183"/>
      <c r="AP63" s="183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</row>
    <row r="64" spans="1:60" outlineLevel="1" x14ac:dyDescent="0.2">
      <c r="A64" s="184"/>
      <c r="B64" s="185"/>
      <c r="C64" s="186" t="s">
        <v>300</v>
      </c>
      <c r="D64" s="187"/>
      <c r="E64" s="188">
        <v>30</v>
      </c>
      <c r="F64" s="181"/>
      <c r="G64" s="181"/>
      <c r="H64" s="181"/>
      <c r="I64" s="181"/>
      <c r="J64" s="181"/>
      <c r="K64" s="181"/>
      <c r="L64" s="181"/>
      <c r="M64" s="181"/>
      <c r="N64" s="182"/>
      <c r="O64" s="182"/>
      <c r="P64" s="182"/>
      <c r="Q64" s="182"/>
      <c r="R64" s="181"/>
      <c r="S64" s="181"/>
      <c r="T64" s="181"/>
      <c r="U64" s="181"/>
      <c r="V64" s="181"/>
      <c r="W64" s="181"/>
      <c r="X64" s="181"/>
      <c r="Y64" s="183"/>
      <c r="Z64" s="183"/>
      <c r="AA64" s="183"/>
      <c r="AB64" s="183"/>
      <c r="AC64" s="183"/>
      <c r="AD64" s="183"/>
      <c r="AE64" s="183"/>
      <c r="AF64" s="183"/>
      <c r="AG64" s="183" t="s">
        <v>137</v>
      </c>
      <c r="AH64" s="183">
        <v>0</v>
      </c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</row>
    <row r="65" spans="1:60" outlineLevel="1" x14ac:dyDescent="0.2">
      <c r="A65" s="173">
        <v>24</v>
      </c>
      <c r="B65" s="174" t="s">
        <v>234</v>
      </c>
      <c r="C65" s="175" t="s">
        <v>235</v>
      </c>
      <c r="D65" s="176" t="s">
        <v>133</v>
      </c>
      <c r="E65" s="177">
        <v>3.5</v>
      </c>
      <c r="F65" s="178"/>
      <c r="G65" s="179">
        <f>ROUND(E65*F65,2)</f>
        <v>0</v>
      </c>
      <c r="H65" s="180"/>
      <c r="I65" s="181">
        <f>ROUND(E65*H65,2)</f>
        <v>0</v>
      </c>
      <c r="J65" s="180"/>
      <c r="K65" s="181">
        <f>ROUND(E65*J65,2)</f>
        <v>0</v>
      </c>
      <c r="L65" s="181">
        <v>21</v>
      </c>
      <c r="M65" s="181">
        <f>G65*(1+L65/100)</f>
        <v>0</v>
      </c>
      <c r="N65" s="182">
        <v>1.0000000000000001E-5</v>
      </c>
      <c r="O65" s="182">
        <f>ROUND(E65*N65,2)</f>
        <v>0</v>
      </c>
      <c r="P65" s="182">
        <v>0</v>
      </c>
      <c r="Q65" s="182">
        <f>ROUND(E65*P65,2)</f>
        <v>0</v>
      </c>
      <c r="R65" s="181"/>
      <c r="S65" s="181" t="s">
        <v>134</v>
      </c>
      <c r="T65" s="181" t="s">
        <v>134</v>
      </c>
      <c r="U65" s="181">
        <v>0.13</v>
      </c>
      <c r="V65" s="181">
        <f>ROUND(E65*U65,2)</f>
        <v>0.46</v>
      </c>
      <c r="W65" s="181"/>
      <c r="X65" s="181" t="s">
        <v>135</v>
      </c>
      <c r="Y65" s="183"/>
      <c r="Z65" s="183"/>
      <c r="AA65" s="183"/>
      <c r="AB65" s="183"/>
      <c r="AC65" s="183"/>
      <c r="AD65" s="183"/>
      <c r="AE65" s="183"/>
      <c r="AF65" s="183"/>
      <c r="AG65" s="183" t="s">
        <v>136</v>
      </c>
      <c r="AH65" s="183"/>
      <c r="AI65" s="183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</row>
    <row r="66" spans="1:60" outlineLevel="1" x14ac:dyDescent="0.2">
      <c r="A66" s="184"/>
      <c r="B66" s="185"/>
      <c r="C66" s="186" t="s">
        <v>301</v>
      </c>
      <c r="D66" s="187"/>
      <c r="E66" s="188">
        <v>3.5</v>
      </c>
      <c r="F66" s="181"/>
      <c r="G66" s="181"/>
      <c r="H66" s="181"/>
      <c r="I66" s="181"/>
      <c r="J66" s="181"/>
      <c r="K66" s="181"/>
      <c r="L66" s="181"/>
      <c r="M66" s="181"/>
      <c r="N66" s="182"/>
      <c r="O66" s="182"/>
      <c r="P66" s="182"/>
      <c r="Q66" s="182"/>
      <c r="R66" s="181"/>
      <c r="S66" s="181"/>
      <c r="T66" s="181"/>
      <c r="U66" s="181"/>
      <c r="V66" s="181"/>
      <c r="W66" s="181"/>
      <c r="X66" s="181"/>
      <c r="Y66" s="183"/>
      <c r="Z66" s="183"/>
      <c r="AA66" s="183"/>
      <c r="AB66" s="183"/>
      <c r="AC66" s="183"/>
      <c r="AD66" s="183"/>
      <c r="AE66" s="183"/>
      <c r="AF66" s="183"/>
      <c r="AG66" s="183" t="s">
        <v>137</v>
      </c>
      <c r="AH66" s="183">
        <v>0</v>
      </c>
      <c r="AI66" s="183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  <c r="BF66" s="183"/>
      <c r="BG66" s="183"/>
      <c r="BH66" s="183"/>
    </row>
    <row r="67" spans="1:60" ht="22.5" outlineLevel="1" x14ac:dyDescent="0.2">
      <c r="A67" s="173">
        <v>25</v>
      </c>
      <c r="B67" s="174" t="s">
        <v>153</v>
      </c>
      <c r="C67" s="175" t="s">
        <v>154</v>
      </c>
      <c r="D67" s="176" t="s">
        <v>133</v>
      </c>
      <c r="E67" s="177">
        <v>300</v>
      </c>
      <c r="F67" s="178"/>
      <c r="G67" s="179">
        <f>ROUND(E67*F67,2)</f>
        <v>0</v>
      </c>
      <c r="H67" s="180"/>
      <c r="I67" s="181">
        <f>ROUND(E67*H67,2)</f>
        <v>0</v>
      </c>
      <c r="J67" s="180"/>
      <c r="K67" s="181">
        <f>ROUND(E67*J67,2)</f>
        <v>0</v>
      </c>
      <c r="L67" s="181">
        <v>21</v>
      </c>
      <c r="M67" s="181">
        <f>G67*(1+L67/100)</f>
        <v>0</v>
      </c>
      <c r="N67" s="182">
        <v>0</v>
      </c>
      <c r="O67" s="182">
        <f>ROUND(E67*N67,2)</f>
        <v>0</v>
      </c>
      <c r="P67" s="182">
        <v>0</v>
      </c>
      <c r="Q67" s="182">
        <f>ROUND(E67*P67,2)</f>
        <v>0</v>
      </c>
      <c r="R67" s="181"/>
      <c r="S67" s="181" t="s">
        <v>134</v>
      </c>
      <c r="T67" s="181" t="s">
        <v>134</v>
      </c>
      <c r="U67" s="181">
        <v>1.4999999999999999E-2</v>
      </c>
      <c r="V67" s="181">
        <f>ROUND(E67*U67,2)</f>
        <v>4.5</v>
      </c>
      <c r="W67" s="181"/>
      <c r="X67" s="181" t="s">
        <v>135</v>
      </c>
      <c r="Y67" s="183"/>
      <c r="Z67" s="183"/>
      <c r="AA67" s="183"/>
      <c r="AB67" s="183"/>
      <c r="AC67" s="183"/>
      <c r="AD67" s="183"/>
      <c r="AE67" s="183"/>
      <c r="AF67" s="183"/>
      <c r="AG67" s="183" t="s">
        <v>136</v>
      </c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</row>
    <row r="68" spans="1:60" outlineLevel="1" x14ac:dyDescent="0.2">
      <c r="A68" s="184"/>
      <c r="B68" s="185"/>
      <c r="C68" s="186" t="s">
        <v>302</v>
      </c>
      <c r="D68" s="187"/>
      <c r="E68" s="188">
        <v>300</v>
      </c>
      <c r="F68" s="181"/>
      <c r="G68" s="181"/>
      <c r="H68" s="181"/>
      <c r="I68" s="181"/>
      <c r="J68" s="181"/>
      <c r="K68" s="181"/>
      <c r="L68" s="181"/>
      <c r="M68" s="181"/>
      <c r="N68" s="182"/>
      <c r="O68" s="182"/>
      <c r="P68" s="182"/>
      <c r="Q68" s="182"/>
      <c r="R68" s="181"/>
      <c r="S68" s="181"/>
      <c r="T68" s="181"/>
      <c r="U68" s="181"/>
      <c r="V68" s="181"/>
      <c r="W68" s="181"/>
      <c r="X68" s="181"/>
      <c r="Y68" s="183"/>
      <c r="Z68" s="183"/>
      <c r="AA68" s="183"/>
      <c r="AB68" s="183"/>
      <c r="AC68" s="183"/>
      <c r="AD68" s="183"/>
      <c r="AE68" s="183"/>
      <c r="AF68" s="183"/>
      <c r="AG68" s="183" t="s">
        <v>137</v>
      </c>
      <c r="AH68" s="183">
        <v>0</v>
      </c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</row>
    <row r="69" spans="1:60" x14ac:dyDescent="0.2">
      <c r="A69" s="164" t="s">
        <v>129</v>
      </c>
      <c r="B69" s="165" t="s">
        <v>83</v>
      </c>
      <c r="C69" s="166" t="s">
        <v>84</v>
      </c>
      <c r="D69" s="167"/>
      <c r="E69" s="168"/>
      <c r="F69" s="169"/>
      <c r="G69" s="170">
        <f>SUMIF(AG70:AG76,"&lt;&gt;NOR",G70:G76)</f>
        <v>0</v>
      </c>
      <c r="H69" s="171"/>
      <c r="I69" s="171">
        <f>SUM(I70:I76)</f>
        <v>0</v>
      </c>
      <c r="J69" s="171"/>
      <c r="K69" s="171">
        <f>SUM(K70:K76)</f>
        <v>0</v>
      </c>
      <c r="L69" s="171"/>
      <c r="M69" s="171">
        <f>SUM(M70:M76)</f>
        <v>0</v>
      </c>
      <c r="N69" s="172"/>
      <c r="O69" s="172">
        <f>SUM(O70:O76)</f>
        <v>0</v>
      </c>
      <c r="P69" s="172"/>
      <c r="Q69" s="172">
        <f>SUM(Q70:Q76)</f>
        <v>0.88</v>
      </c>
      <c r="R69" s="171"/>
      <c r="S69" s="171"/>
      <c r="T69" s="171"/>
      <c r="U69" s="171"/>
      <c r="V69" s="171">
        <f>SUM(V70:V76)</f>
        <v>6.8100000000000005</v>
      </c>
      <c r="W69" s="171"/>
      <c r="X69" s="171"/>
      <c r="AG69" t="s">
        <v>130</v>
      </c>
    </row>
    <row r="70" spans="1:60" outlineLevel="1" x14ac:dyDescent="0.2">
      <c r="A70" s="173">
        <v>26</v>
      </c>
      <c r="B70" s="174" t="s">
        <v>236</v>
      </c>
      <c r="C70" s="175" t="s">
        <v>237</v>
      </c>
      <c r="D70" s="176" t="s">
        <v>133</v>
      </c>
      <c r="E70" s="177">
        <v>12</v>
      </c>
      <c r="F70" s="178"/>
      <c r="G70" s="179">
        <f>ROUND(E70*F70,2)</f>
        <v>0</v>
      </c>
      <c r="H70" s="180"/>
      <c r="I70" s="181">
        <f>ROUND(E70*H70,2)</f>
        <v>0</v>
      </c>
      <c r="J70" s="180"/>
      <c r="K70" s="181">
        <f>ROUND(E70*J70,2)</f>
        <v>0</v>
      </c>
      <c r="L70" s="181">
        <v>21</v>
      </c>
      <c r="M70" s="181">
        <f>G70*(1+L70/100)</f>
        <v>0</v>
      </c>
      <c r="N70" s="182">
        <v>0</v>
      </c>
      <c r="O70" s="182">
        <f>ROUND(E70*N70,2)</f>
        <v>0</v>
      </c>
      <c r="P70" s="182">
        <v>5.8999999999999997E-2</v>
      </c>
      <c r="Q70" s="182">
        <f>ROUND(E70*P70,2)</f>
        <v>0.71</v>
      </c>
      <c r="R70" s="181"/>
      <c r="S70" s="181" t="s">
        <v>134</v>
      </c>
      <c r="T70" s="181" t="s">
        <v>134</v>
      </c>
      <c r="U70" s="181">
        <v>0.2</v>
      </c>
      <c r="V70" s="181">
        <f>ROUND(E70*U70,2)</f>
        <v>2.4</v>
      </c>
      <c r="W70" s="181"/>
      <c r="X70" s="181" t="s">
        <v>135</v>
      </c>
      <c r="Y70" s="183"/>
      <c r="Z70" s="183"/>
      <c r="AA70" s="183"/>
      <c r="AB70" s="183"/>
      <c r="AC70" s="183"/>
      <c r="AD70" s="183"/>
      <c r="AE70" s="183"/>
      <c r="AF70" s="183"/>
      <c r="AG70" s="183" t="s">
        <v>136</v>
      </c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</row>
    <row r="71" spans="1:60" outlineLevel="1" x14ac:dyDescent="0.2">
      <c r="A71" s="184"/>
      <c r="B71" s="185"/>
      <c r="C71" s="186" t="s">
        <v>303</v>
      </c>
      <c r="D71" s="187"/>
      <c r="E71" s="188">
        <v>9.75</v>
      </c>
      <c r="F71" s="181"/>
      <c r="G71" s="181"/>
      <c r="H71" s="181"/>
      <c r="I71" s="181"/>
      <c r="J71" s="181"/>
      <c r="K71" s="181"/>
      <c r="L71" s="181"/>
      <c r="M71" s="181"/>
      <c r="N71" s="182"/>
      <c r="O71" s="182"/>
      <c r="P71" s="182"/>
      <c r="Q71" s="182"/>
      <c r="R71" s="181"/>
      <c r="S71" s="181"/>
      <c r="T71" s="181"/>
      <c r="U71" s="181"/>
      <c r="V71" s="181"/>
      <c r="W71" s="181"/>
      <c r="X71" s="181"/>
      <c r="Y71" s="183"/>
      <c r="Z71" s="183"/>
      <c r="AA71" s="183"/>
      <c r="AB71" s="183"/>
      <c r="AC71" s="183"/>
      <c r="AD71" s="183"/>
      <c r="AE71" s="183"/>
      <c r="AF71" s="183"/>
      <c r="AG71" s="183" t="s">
        <v>137</v>
      </c>
      <c r="AH71" s="183">
        <v>0</v>
      </c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</row>
    <row r="72" spans="1:60" outlineLevel="1" x14ac:dyDescent="0.2">
      <c r="A72" s="184"/>
      <c r="B72" s="185"/>
      <c r="C72" s="186" t="s">
        <v>304</v>
      </c>
      <c r="D72" s="187"/>
      <c r="E72" s="188">
        <v>2.25</v>
      </c>
      <c r="F72" s="181"/>
      <c r="G72" s="181"/>
      <c r="H72" s="181"/>
      <c r="I72" s="181"/>
      <c r="J72" s="181"/>
      <c r="K72" s="181"/>
      <c r="L72" s="181"/>
      <c r="M72" s="181"/>
      <c r="N72" s="182"/>
      <c r="O72" s="182"/>
      <c r="P72" s="182"/>
      <c r="Q72" s="182"/>
      <c r="R72" s="181"/>
      <c r="S72" s="181"/>
      <c r="T72" s="181"/>
      <c r="U72" s="181"/>
      <c r="V72" s="181"/>
      <c r="W72" s="181"/>
      <c r="X72" s="181"/>
      <c r="Y72" s="183"/>
      <c r="Z72" s="183"/>
      <c r="AA72" s="183"/>
      <c r="AB72" s="183"/>
      <c r="AC72" s="183"/>
      <c r="AD72" s="183"/>
      <c r="AE72" s="183"/>
      <c r="AF72" s="183"/>
      <c r="AG72" s="183" t="s">
        <v>137</v>
      </c>
      <c r="AH72" s="183">
        <v>0</v>
      </c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3"/>
      <c r="BF72" s="183"/>
      <c r="BG72" s="183"/>
      <c r="BH72" s="183"/>
    </row>
    <row r="73" spans="1:60" outlineLevel="1" x14ac:dyDescent="0.2">
      <c r="A73" s="173">
        <v>27</v>
      </c>
      <c r="B73" s="174" t="s">
        <v>239</v>
      </c>
      <c r="C73" s="175" t="s">
        <v>240</v>
      </c>
      <c r="D73" s="176" t="s">
        <v>133</v>
      </c>
      <c r="E73" s="177">
        <v>12</v>
      </c>
      <c r="F73" s="178"/>
      <c r="G73" s="179">
        <f>ROUND(E73*F73,2)</f>
        <v>0</v>
      </c>
      <c r="H73" s="180"/>
      <c r="I73" s="181">
        <f>ROUND(E73*H73,2)</f>
        <v>0</v>
      </c>
      <c r="J73" s="180"/>
      <c r="K73" s="181">
        <f>ROUND(E73*J73,2)</f>
        <v>0</v>
      </c>
      <c r="L73" s="181">
        <v>21</v>
      </c>
      <c r="M73" s="181">
        <f>G73*(1+L73/100)</f>
        <v>0</v>
      </c>
      <c r="N73" s="182">
        <v>0</v>
      </c>
      <c r="O73" s="182">
        <f>ROUND(E73*N73,2)</f>
        <v>0</v>
      </c>
      <c r="P73" s="182">
        <v>1.4E-2</v>
      </c>
      <c r="Q73" s="182">
        <f>ROUND(E73*P73,2)</f>
        <v>0.17</v>
      </c>
      <c r="R73" s="181"/>
      <c r="S73" s="181" t="s">
        <v>134</v>
      </c>
      <c r="T73" s="181" t="s">
        <v>134</v>
      </c>
      <c r="U73" s="181">
        <v>0.22</v>
      </c>
      <c r="V73" s="181">
        <f>ROUND(E73*U73,2)</f>
        <v>2.64</v>
      </c>
      <c r="W73" s="181"/>
      <c r="X73" s="181" t="s">
        <v>135</v>
      </c>
      <c r="Y73" s="183"/>
      <c r="Z73" s="183"/>
      <c r="AA73" s="183"/>
      <c r="AB73" s="183"/>
      <c r="AC73" s="183"/>
      <c r="AD73" s="183"/>
      <c r="AE73" s="183"/>
      <c r="AF73" s="183"/>
      <c r="AG73" s="183" t="s">
        <v>136</v>
      </c>
      <c r="AH73" s="183"/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3"/>
      <c r="BF73" s="183"/>
      <c r="BG73" s="183"/>
      <c r="BH73" s="183"/>
    </row>
    <row r="74" spans="1:60" outlineLevel="1" x14ac:dyDescent="0.2">
      <c r="A74" s="184"/>
      <c r="B74" s="185"/>
      <c r="C74" s="186" t="s">
        <v>284</v>
      </c>
      <c r="D74" s="187"/>
      <c r="E74" s="188">
        <v>12</v>
      </c>
      <c r="F74" s="181"/>
      <c r="G74" s="181"/>
      <c r="H74" s="181"/>
      <c r="I74" s="181"/>
      <c r="J74" s="181"/>
      <c r="K74" s="181"/>
      <c r="L74" s="181"/>
      <c r="M74" s="181"/>
      <c r="N74" s="182"/>
      <c r="O74" s="182"/>
      <c r="P74" s="182"/>
      <c r="Q74" s="182"/>
      <c r="R74" s="181"/>
      <c r="S74" s="181"/>
      <c r="T74" s="181"/>
      <c r="U74" s="181"/>
      <c r="V74" s="181"/>
      <c r="W74" s="181"/>
      <c r="X74" s="181"/>
      <c r="Y74" s="183"/>
      <c r="Z74" s="183"/>
      <c r="AA74" s="183"/>
      <c r="AB74" s="183"/>
      <c r="AC74" s="183"/>
      <c r="AD74" s="183"/>
      <c r="AE74" s="183"/>
      <c r="AF74" s="183"/>
      <c r="AG74" s="183" t="s">
        <v>137</v>
      </c>
      <c r="AH74" s="183">
        <v>5</v>
      </c>
      <c r="AI74" s="183"/>
      <c r="AJ74" s="183"/>
      <c r="AK74" s="183"/>
      <c r="AL74" s="183"/>
      <c r="AM74" s="183"/>
      <c r="AN74" s="183"/>
      <c r="AO74" s="183"/>
      <c r="AP74" s="183"/>
      <c r="AQ74" s="183"/>
      <c r="AR74" s="183"/>
      <c r="AS74" s="183"/>
      <c r="AT74" s="183"/>
      <c r="AU74" s="183"/>
      <c r="AV74" s="183"/>
      <c r="AW74" s="183"/>
      <c r="AX74" s="183"/>
      <c r="AY74" s="183"/>
      <c r="AZ74" s="183"/>
      <c r="BA74" s="183"/>
      <c r="BB74" s="183"/>
      <c r="BC74" s="183"/>
      <c r="BD74" s="183"/>
      <c r="BE74" s="183"/>
      <c r="BF74" s="183"/>
      <c r="BG74" s="183"/>
      <c r="BH74" s="183"/>
    </row>
    <row r="75" spans="1:60" outlineLevel="1" x14ac:dyDescent="0.2">
      <c r="A75" s="173">
        <v>28</v>
      </c>
      <c r="B75" s="174" t="s">
        <v>241</v>
      </c>
      <c r="C75" s="175" t="s">
        <v>242</v>
      </c>
      <c r="D75" s="176" t="s">
        <v>133</v>
      </c>
      <c r="E75" s="177">
        <v>7.5</v>
      </c>
      <c r="F75" s="178"/>
      <c r="G75" s="179">
        <f>ROUND(E75*F75,2)</f>
        <v>0</v>
      </c>
      <c r="H75" s="180"/>
      <c r="I75" s="181">
        <f>ROUND(E75*H75,2)</f>
        <v>0</v>
      </c>
      <c r="J75" s="180"/>
      <c r="K75" s="181">
        <f>ROUND(E75*J75,2)</f>
        <v>0</v>
      </c>
      <c r="L75" s="181">
        <v>21</v>
      </c>
      <c r="M75" s="181">
        <f>G75*(1+L75/100)</f>
        <v>0</v>
      </c>
      <c r="N75" s="182">
        <v>0</v>
      </c>
      <c r="O75" s="182">
        <f>ROUND(E75*N75,2)</f>
        <v>0</v>
      </c>
      <c r="P75" s="182">
        <v>0</v>
      </c>
      <c r="Q75" s="182">
        <f>ROUND(E75*P75,2)</f>
        <v>0</v>
      </c>
      <c r="R75" s="181"/>
      <c r="S75" s="181" t="s">
        <v>134</v>
      </c>
      <c r="T75" s="181" t="s">
        <v>134</v>
      </c>
      <c r="U75" s="181">
        <v>0.23599999999999999</v>
      </c>
      <c r="V75" s="181">
        <f>ROUND(E75*U75,2)</f>
        <v>1.77</v>
      </c>
      <c r="W75" s="181"/>
      <c r="X75" s="181" t="s">
        <v>135</v>
      </c>
      <c r="Y75" s="183"/>
      <c r="Z75" s="183"/>
      <c r="AA75" s="183"/>
      <c r="AB75" s="183"/>
      <c r="AC75" s="183"/>
      <c r="AD75" s="183"/>
      <c r="AE75" s="183"/>
      <c r="AF75" s="183"/>
      <c r="AG75" s="183" t="s">
        <v>136</v>
      </c>
      <c r="AH75" s="183"/>
      <c r="AI75" s="183"/>
      <c r="AJ75" s="183"/>
      <c r="AK75" s="183"/>
      <c r="AL75" s="183"/>
      <c r="AM75" s="183"/>
      <c r="AN75" s="183"/>
      <c r="AO75" s="183"/>
      <c r="AP75" s="183"/>
      <c r="AQ75" s="183"/>
      <c r="AR75" s="183"/>
      <c r="AS75" s="183"/>
      <c r="AT75" s="183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3"/>
      <c r="BF75" s="183"/>
      <c r="BG75" s="183"/>
      <c r="BH75" s="183"/>
    </row>
    <row r="76" spans="1:60" outlineLevel="1" x14ac:dyDescent="0.2">
      <c r="A76" s="184"/>
      <c r="B76" s="185"/>
      <c r="C76" s="186" t="s">
        <v>281</v>
      </c>
      <c r="D76" s="187"/>
      <c r="E76" s="188">
        <v>7.5</v>
      </c>
      <c r="F76" s="181"/>
      <c r="G76" s="181"/>
      <c r="H76" s="181"/>
      <c r="I76" s="181"/>
      <c r="J76" s="181"/>
      <c r="K76" s="181"/>
      <c r="L76" s="181"/>
      <c r="M76" s="181"/>
      <c r="N76" s="182"/>
      <c r="O76" s="182"/>
      <c r="P76" s="182"/>
      <c r="Q76" s="182"/>
      <c r="R76" s="181"/>
      <c r="S76" s="181"/>
      <c r="T76" s="181"/>
      <c r="U76" s="181"/>
      <c r="V76" s="181"/>
      <c r="W76" s="181"/>
      <c r="X76" s="181"/>
      <c r="Y76" s="183"/>
      <c r="Z76" s="183"/>
      <c r="AA76" s="183"/>
      <c r="AB76" s="183"/>
      <c r="AC76" s="183"/>
      <c r="AD76" s="183"/>
      <c r="AE76" s="183"/>
      <c r="AF76" s="183"/>
      <c r="AG76" s="183" t="s">
        <v>137</v>
      </c>
      <c r="AH76" s="183">
        <v>0</v>
      </c>
      <c r="AI76" s="183"/>
      <c r="AJ76" s="183"/>
      <c r="AK76" s="183"/>
      <c r="AL76" s="183"/>
      <c r="AM76" s="183"/>
      <c r="AN76" s="183"/>
      <c r="AO76" s="183"/>
      <c r="AP76" s="183"/>
      <c r="AQ76" s="183"/>
      <c r="AR76" s="183"/>
      <c r="AS76" s="183"/>
      <c r="AT76" s="183"/>
      <c r="AU76" s="183"/>
      <c r="AV76" s="183"/>
      <c r="AW76" s="183"/>
      <c r="AX76" s="183"/>
      <c r="AY76" s="183"/>
      <c r="AZ76" s="183"/>
      <c r="BA76" s="183"/>
      <c r="BB76" s="183"/>
      <c r="BC76" s="183"/>
      <c r="BD76" s="183"/>
      <c r="BE76" s="183"/>
      <c r="BF76" s="183"/>
      <c r="BG76" s="183"/>
      <c r="BH76" s="183"/>
    </row>
    <row r="77" spans="1:60" x14ac:dyDescent="0.2">
      <c r="A77" s="164" t="s">
        <v>129</v>
      </c>
      <c r="B77" s="165" t="s">
        <v>85</v>
      </c>
      <c r="C77" s="166" t="s">
        <v>86</v>
      </c>
      <c r="D77" s="167"/>
      <c r="E77" s="168"/>
      <c r="F77" s="169"/>
      <c r="G77" s="170">
        <f>SUMIF(AG78:AG78,"&lt;&gt;NOR",G78:G78)</f>
        <v>0</v>
      </c>
      <c r="H77" s="171"/>
      <c r="I77" s="171">
        <f>SUM(I78:I78)</f>
        <v>0</v>
      </c>
      <c r="J77" s="171"/>
      <c r="K77" s="171">
        <f>SUM(K78:K78)</f>
        <v>0</v>
      </c>
      <c r="L77" s="171"/>
      <c r="M77" s="171">
        <f>SUM(M78:M78)</f>
        <v>0</v>
      </c>
      <c r="N77" s="172"/>
      <c r="O77" s="172">
        <f>SUM(O78:O78)</f>
        <v>0</v>
      </c>
      <c r="P77" s="172"/>
      <c r="Q77" s="172">
        <f>SUM(Q78:Q78)</f>
        <v>0</v>
      </c>
      <c r="R77" s="171"/>
      <c r="S77" s="171"/>
      <c r="T77" s="171"/>
      <c r="U77" s="171"/>
      <c r="V77" s="171">
        <f>SUM(V78:V78)</f>
        <v>5.78</v>
      </c>
      <c r="W77" s="171"/>
      <c r="X77" s="171"/>
      <c r="AG77" t="s">
        <v>130</v>
      </c>
    </row>
    <row r="78" spans="1:60" outlineLevel="1" x14ac:dyDescent="0.2">
      <c r="A78" s="189">
        <v>29</v>
      </c>
      <c r="B78" s="190" t="s">
        <v>155</v>
      </c>
      <c r="C78" s="191" t="s">
        <v>156</v>
      </c>
      <c r="D78" s="192" t="s">
        <v>157</v>
      </c>
      <c r="E78" s="193">
        <v>6.1563499999999998</v>
      </c>
      <c r="F78" s="194"/>
      <c r="G78" s="195">
        <f>ROUND(E78*F78,2)</f>
        <v>0</v>
      </c>
      <c r="H78" s="180"/>
      <c r="I78" s="181">
        <f>ROUND(E78*H78,2)</f>
        <v>0</v>
      </c>
      <c r="J78" s="180"/>
      <c r="K78" s="181">
        <f>ROUND(E78*J78,2)</f>
        <v>0</v>
      </c>
      <c r="L78" s="181">
        <v>21</v>
      </c>
      <c r="M78" s="181">
        <f>G78*(1+L78/100)</f>
        <v>0</v>
      </c>
      <c r="N78" s="182">
        <v>0</v>
      </c>
      <c r="O78" s="182">
        <f>ROUND(E78*N78,2)</f>
        <v>0</v>
      </c>
      <c r="P78" s="182">
        <v>0</v>
      </c>
      <c r="Q78" s="182">
        <f>ROUND(E78*P78,2)</f>
        <v>0</v>
      </c>
      <c r="R78" s="181"/>
      <c r="S78" s="181" t="s">
        <v>134</v>
      </c>
      <c r="T78" s="181" t="s">
        <v>134</v>
      </c>
      <c r="U78" s="181">
        <v>0.9385</v>
      </c>
      <c r="V78" s="181">
        <f>ROUND(E78*U78,2)</f>
        <v>5.78</v>
      </c>
      <c r="W78" s="181"/>
      <c r="X78" s="181" t="s">
        <v>149</v>
      </c>
      <c r="Y78" s="183"/>
      <c r="Z78" s="183"/>
      <c r="AA78" s="183"/>
      <c r="AB78" s="183"/>
      <c r="AC78" s="183"/>
      <c r="AD78" s="183"/>
      <c r="AE78" s="183"/>
      <c r="AF78" s="183"/>
      <c r="AG78" s="183" t="s">
        <v>158</v>
      </c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3"/>
      <c r="BF78" s="183"/>
      <c r="BG78" s="183"/>
      <c r="BH78" s="183"/>
    </row>
    <row r="79" spans="1:60" x14ac:dyDescent="0.2">
      <c r="A79" s="164" t="s">
        <v>129</v>
      </c>
      <c r="B79" s="165" t="s">
        <v>89</v>
      </c>
      <c r="C79" s="166" t="s">
        <v>90</v>
      </c>
      <c r="D79" s="167"/>
      <c r="E79" s="168"/>
      <c r="F79" s="169"/>
      <c r="G79" s="170">
        <f>SUMIF(AG80:AG83,"&lt;&gt;NOR",G80:G83)</f>
        <v>0</v>
      </c>
      <c r="H79" s="171"/>
      <c r="I79" s="171">
        <f>SUM(I80:I83)</f>
        <v>0</v>
      </c>
      <c r="J79" s="171"/>
      <c r="K79" s="171">
        <f>SUM(K80:K83)</f>
        <v>0</v>
      </c>
      <c r="L79" s="171"/>
      <c r="M79" s="171">
        <f>SUM(M80:M83)</f>
        <v>0</v>
      </c>
      <c r="N79" s="172"/>
      <c r="O79" s="172">
        <f>SUM(O80:O83)</f>
        <v>0.16999999999999998</v>
      </c>
      <c r="P79" s="172"/>
      <c r="Q79" s="172">
        <f>SUM(Q80:Q83)</f>
        <v>0</v>
      </c>
      <c r="R79" s="171"/>
      <c r="S79" s="171"/>
      <c r="T79" s="171"/>
      <c r="U79" s="171"/>
      <c r="V79" s="171">
        <f>SUM(V80:V83)</f>
        <v>3.31</v>
      </c>
      <c r="W79" s="171"/>
      <c r="X79" s="171"/>
      <c r="AG79" t="s">
        <v>130</v>
      </c>
    </row>
    <row r="80" spans="1:60" outlineLevel="1" x14ac:dyDescent="0.2">
      <c r="A80" s="173">
        <v>30</v>
      </c>
      <c r="B80" s="174" t="s">
        <v>243</v>
      </c>
      <c r="C80" s="175" t="s">
        <v>244</v>
      </c>
      <c r="D80" s="176" t="s">
        <v>144</v>
      </c>
      <c r="E80" s="177">
        <v>7.5</v>
      </c>
      <c r="F80" s="178"/>
      <c r="G80" s="179">
        <f>ROUND(E80*F80,2)</f>
        <v>0</v>
      </c>
      <c r="H80" s="180"/>
      <c r="I80" s="181">
        <f>ROUND(E80*H80,2)</f>
        <v>0</v>
      </c>
      <c r="J80" s="180"/>
      <c r="K80" s="181">
        <f>ROUND(E80*J80,2)</f>
        <v>0</v>
      </c>
      <c r="L80" s="181">
        <v>21</v>
      </c>
      <c r="M80" s="181">
        <f>G80*(1+L80/100)</f>
        <v>0</v>
      </c>
      <c r="N80" s="182">
        <v>1.5970000000000002E-2</v>
      </c>
      <c r="O80" s="182">
        <f>ROUND(E80*N80,2)</f>
        <v>0.12</v>
      </c>
      <c r="P80" s="182">
        <v>0</v>
      </c>
      <c r="Q80" s="182">
        <f>ROUND(E80*P80,2)</f>
        <v>0</v>
      </c>
      <c r="R80" s="181"/>
      <c r="S80" s="181" t="s">
        <v>134</v>
      </c>
      <c r="T80" s="181" t="s">
        <v>134</v>
      </c>
      <c r="U80" s="181">
        <v>0.441</v>
      </c>
      <c r="V80" s="181">
        <f>ROUND(E80*U80,2)</f>
        <v>3.31</v>
      </c>
      <c r="W80" s="181"/>
      <c r="X80" s="181" t="s">
        <v>135</v>
      </c>
      <c r="Y80" s="183"/>
      <c r="Z80" s="183"/>
      <c r="AA80" s="183"/>
      <c r="AB80" s="183"/>
      <c r="AC80" s="183"/>
      <c r="AD80" s="183"/>
      <c r="AE80" s="183"/>
      <c r="AF80" s="183"/>
      <c r="AG80" s="183" t="s">
        <v>136</v>
      </c>
      <c r="AH80" s="183"/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3"/>
      <c r="BF80" s="183"/>
      <c r="BG80" s="183"/>
      <c r="BH80" s="183"/>
    </row>
    <row r="81" spans="1:60" outlineLevel="1" x14ac:dyDescent="0.2">
      <c r="A81" s="184"/>
      <c r="B81" s="185"/>
      <c r="C81" s="186" t="s">
        <v>305</v>
      </c>
      <c r="D81" s="187"/>
      <c r="E81" s="188">
        <v>7.5</v>
      </c>
      <c r="F81" s="181"/>
      <c r="G81" s="181"/>
      <c r="H81" s="181"/>
      <c r="I81" s="181"/>
      <c r="J81" s="181"/>
      <c r="K81" s="181"/>
      <c r="L81" s="181"/>
      <c r="M81" s="181"/>
      <c r="N81" s="182"/>
      <c r="O81" s="182"/>
      <c r="P81" s="182"/>
      <c r="Q81" s="182"/>
      <c r="R81" s="181"/>
      <c r="S81" s="181"/>
      <c r="T81" s="181"/>
      <c r="U81" s="181"/>
      <c r="V81" s="181"/>
      <c r="W81" s="181"/>
      <c r="X81" s="181"/>
      <c r="Y81" s="183"/>
      <c r="Z81" s="183"/>
      <c r="AA81" s="183"/>
      <c r="AB81" s="183"/>
      <c r="AC81" s="183"/>
      <c r="AD81" s="183"/>
      <c r="AE81" s="183"/>
      <c r="AF81" s="183"/>
      <c r="AG81" s="183" t="s">
        <v>137</v>
      </c>
      <c r="AH81" s="183">
        <v>0</v>
      </c>
      <c r="AI81" s="183"/>
      <c r="AJ81" s="183"/>
      <c r="AK81" s="183"/>
      <c r="AL81" s="183"/>
      <c r="AM81" s="183"/>
      <c r="AN81" s="183"/>
      <c r="AO81" s="183"/>
      <c r="AP81" s="183"/>
      <c r="AQ81" s="183"/>
      <c r="AR81" s="183"/>
      <c r="AS81" s="183"/>
      <c r="AT81" s="183"/>
      <c r="AU81" s="183"/>
      <c r="AV81" s="183"/>
      <c r="AW81" s="183"/>
      <c r="AX81" s="183"/>
      <c r="AY81" s="183"/>
      <c r="AZ81" s="183"/>
      <c r="BA81" s="183"/>
      <c r="BB81" s="183"/>
      <c r="BC81" s="183"/>
      <c r="BD81" s="183"/>
      <c r="BE81" s="183"/>
      <c r="BF81" s="183"/>
      <c r="BG81" s="183"/>
      <c r="BH81" s="183"/>
    </row>
    <row r="82" spans="1:60" outlineLevel="1" x14ac:dyDescent="0.2">
      <c r="A82" s="173">
        <v>31</v>
      </c>
      <c r="B82" s="174" t="s">
        <v>245</v>
      </c>
      <c r="C82" s="175" t="s">
        <v>246</v>
      </c>
      <c r="D82" s="176" t="s">
        <v>144</v>
      </c>
      <c r="E82" s="177">
        <v>9</v>
      </c>
      <c r="F82" s="178"/>
      <c r="G82" s="179">
        <f>ROUND(E82*F82,2)</f>
        <v>0</v>
      </c>
      <c r="H82" s="180"/>
      <c r="I82" s="181">
        <f>ROUND(E82*H82,2)</f>
        <v>0</v>
      </c>
      <c r="J82" s="180"/>
      <c r="K82" s="181">
        <f>ROUND(E82*J82,2)</f>
        <v>0</v>
      </c>
      <c r="L82" s="181">
        <v>21</v>
      </c>
      <c r="M82" s="181">
        <f>G82*(1+L82/100)</f>
        <v>0</v>
      </c>
      <c r="N82" s="182">
        <v>6.0000000000000001E-3</v>
      </c>
      <c r="O82" s="182">
        <f>ROUND(E82*N82,2)</f>
        <v>0.05</v>
      </c>
      <c r="P82" s="182">
        <v>0</v>
      </c>
      <c r="Q82" s="182">
        <f>ROUND(E82*P82,2)</f>
        <v>0</v>
      </c>
      <c r="R82" s="181" t="s">
        <v>247</v>
      </c>
      <c r="S82" s="181" t="s">
        <v>134</v>
      </c>
      <c r="T82" s="181" t="s">
        <v>134</v>
      </c>
      <c r="U82" s="181">
        <v>0</v>
      </c>
      <c r="V82" s="181">
        <f>ROUND(E82*U82,2)</f>
        <v>0</v>
      </c>
      <c r="W82" s="181"/>
      <c r="X82" s="181" t="s">
        <v>147</v>
      </c>
      <c r="Y82" s="183"/>
      <c r="Z82" s="183"/>
      <c r="AA82" s="183"/>
      <c r="AB82" s="183"/>
      <c r="AC82" s="183"/>
      <c r="AD82" s="183"/>
      <c r="AE82" s="183"/>
      <c r="AF82" s="183"/>
      <c r="AG82" s="183" t="s">
        <v>148</v>
      </c>
      <c r="AH82" s="183"/>
      <c r="AI82" s="183"/>
      <c r="AJ82" s="183"/>
      <c r="AK82" s="183"/>
      <c r="AL82" s="183"/>
      <c r="AM82" s="183"/>
      <c r="AN82" s="183"/>
      <c r="AO82" s="183"/>
      <c r="AP82" s="183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3"/>
      <c r="BF82" s="183"/>
      <c r="BG82" s="183"/>
      <c r="BH82" s="183"/>
    </row>
    <row r="83" spans="1:60" outlineLevel="1" x14ac:dyDescent="0.2">
      <c r="A83" s="184"/>
      <c r="B83" s="185"/>
      <c r="C83" s="186" t="s">
        <v>306</v>
      </c>
      <c r="D83" s="187"/>
      <c r="E83" s="188">
        <v>9</v>
      </c>
      <c r="F83" s="181"/>
      <c r="G83" s="181"/>
      <c r="H83" s="181"/>
      <c r="I83" s="181"/>
      <c r="J83" s="181"/>
      <c r="K83" s="181"/>
      <c r="L83" s="181"/>
      <c r="M83" s="181"/>
      <c r="N83" s="182"/>
      <c r="O83" s="182"/>
      <c r="P83" s="182"/>
      <c r="Q83" s="182"/>
      <c r="R83" s="181"/>
      <c r="S83" s="181"/>
      <c r="T83" s="181"/>
      <c r="U83" s="181"/>
      <c r="V83" s="181"/>
      <c r="W83" s="181"/>
      <c r="X83" s="181"/>
      <c r="Y83" s="183"/>
      <c r="Z83" s="183"/>
      <c r="AA83" s="183"/>
      <c r="AB83" s="183"/>
      <c r="AC83" s="183"/>
      <c r="AD83" s="183"/>
      <c r="AE83" s="183"/>
      <c r="AF83" s="183"/>
      <c r="AG83" s="183" t="s">
        <v>137</v>
      </c>
      <c r="AH83" s="183">
        <v>5</v>
      </c>
      <c r="AI83" s="183"/>
      <c r="AJ83" s="183"/>
      <c r="AK83" s="183"/>
      <c r="AL83" s="183"/>
      <c r="AM83" s="183"/>
      <c r="AN83" s="183"/>
      <c r="AO83" s="183"/>
      <c r="AP83" s="183"/>
      <c r="AQ83" s="183"/>
      <c r="AR83" s="183"/>
      <c r="AS83" s="183"/>
      <c r="AT83" s="183"/>
      <c r="AU83" s="183"/>
      <c r="AV83" s="183"/>
      <c r="AW83" s="183"/>
      <c r="AX83" s="183"/>
      <c r="AY83" s="183"/>
      <c r="AZ83" s="183"/>
      <c r="BA83" s="183"/>
      <c r="BB83" s="183"/>
      <c r="BC83" s="183"/>
      <c r="BD83" s="183"/>
      <c r="BE83" s="183"/>
      <c r="BF83" s="183"/>
      <c r="BG83" s="183"/>
      <c r="BH83" s="183"/>
    </row>
    <row r="84" spans="1:60" x14ac:dyDescent="0.2">
      <c r="A84" s="164" t="s">
        <v>129</v>
      </c>
      <c r="B84" s="165" t="s">
        <v>95</v>
      </c>
      <c r="C84" s="166" t="s">
        <v>96</v>
      </c>
      <c r="D84" s="167"/>
      <c r="E84" s="168"/>
      <c r="F84" s="169"/>
      <c r="G84" s="170">
        <f>SUMIF(AG85:AG89,"&lt;&gt;NOR",G85:G89)</f>
        <v>0</v>
      </c>
      <c r="H84" s="171"/>
      <c r="I84" s="171">
        <f>SUM(I85:I89)</f>
        <v>0</v>
      </c>
      <c r="J84" s="171"/>
      <c r="K84" s="171">
        <f>SUM(K85:K89)</f>
        <v>0</v>
      </c>
      <c r="L84" s="171"/>
      <c r="M84" s="171">
        <f>SUM(M85:M89)</f>
        <v>0</v>
      </c>
      <c r="N84" s="172"/>
      <c r="O84" s="172">
        <f>SUM(O85:O89)</f>
        <v>0</v>
      </c>
      <c r="P84" s="172"/>
      <c r="Q84" s="172">
        <f>SUM(Q85:Q89)</f>
        <v>0</v>
      </c>
      <c r="R84" s="171"/>
      <c r="S84" s="171"/>
      <c r="T84" s="171"/>
      <c r="U84" s="171"/>
      <c r="V84" s="171">
        <f>SUM(V85:V89)</f>
        <v>5.93</v>
      </c>
      <c r="W84" s="171"/>
      <c r="X84" s="171"/>
      <c r="AG84" t="s">
        <v>130</v>
      </c>
    </row>
    <row r="85" spans="1:60" outlineLevel="1" x14ac:dyDescent="0.2">
      <c r="A85" s="173">
        <v>32</v>
      </c>
      <c r="B85" s="174" t="s">
        <v>159</v>
      </c>
      <c r="C85" s="175" t="s">
        <v>160</v>
      </c>
      <c r="D85" s="176" t="s">
        <v>157</v>
      </c>
      <c r="E85" s="177">
        <v>4.1384999999999996</v>
      </c>
      <c r="F85" s="178"/>
      <c r="G85" s="179">
        <f>ROUND(E85*F85,2)</f>
        <v>0</v>
      </c>
      <c r="H85" s="180"/>
      <c r="I85" s="181">
        <f>ROUND(E85*H85,2)</f>
        <v>0</v>
      </c>
      <c r="J85" s="180"/>
      <c r="K85" s="181">
        <f>ROUND(E85*J85,2)</f>
        <v>0</v>
      </c>
      <c r="L85" s="181">
        <v>21</v>
      </c>
      <c r="M85" s="181">
        <f>G85*(1+L85/100)</f>
        <v>0</v>
      </c>
      <c r="N85" s="182">
        <v>0</v>
      </c>
      <c r="O85" s="182">
        <f>ROUND(E85*N85,2)</f>
        <v>0</v>
      </c>
      <c r="P85" s="182">
        <v>0</v>
      </c>
      <c r="Q85" s="182">
        <f>ROUND(E85*P85,2)</f>
        <v>0</v>
      </c>
      <c r="R85" s="181"/>
      <c r="S85" s="181" t="s">
        <v>134</v>
      </c>
      <c r="T85" s="181" t="s">
        <v>134</v>
      </c>
      <c r="U85" s="181">
        <v>0.49</v>
      </c>
      <c r="V85" s="181">
        <f>ROUND(E85*U85,2)</f>
        <v>2.0299999999999998</v>
      </c>
      <c r="W85" s="181"/>
      <c r="X85" s="181" t="s">
        <v>161</v>
      </c>
      <c r="Y85" s="183"/>
      <c r="Z85" s="183"/>
      <c r="AA85" s="183"/>
      <c r="AB85" s="183"/>
      <c r="AC85" s="183"/>
      <c r="AD85" s="183"/>
      <c r="AE85" s="183"/>
      <c r="AF85" s="183"/>
      <c r="AG85" s="183" t="s">
        <v>162</v>
      </c>
      <c r="AH85" s="183"/>
      <c r="AI85" s="183"/>
      <c r="AJ85" s="183"/>
      <c r="AK85" s="183"/>
      <c r="AL85" s="183"/>
      <c r="AM85" s="183"/>
      <c r="AN85" s="183"/>
      <c r="AO85" s="183"/>
      <c r="AP85" s="183"/>
      <c r="AQ85" s="183"/>
      <c r="AR85" s="183"/>
      <c r="AS85" s="183"/>
      <c r="AT85" s="183"/>
      <c r="AU85" s="183"/>
      <c r="AV85" s="183"/>
      <c r="AW85" s="183"/>
      <c r="AX85" s="183"/>
      <c r="AY85" s="183"/>
      <c r="AZ85" s="183"/>
      <c r="BA85" s="183"/>
      <c r="BB85" s="183"/>
      <c r="BC85" s="183"/>
      <c r="BD85" s="183"/>
      <c r="BE85" s="183"/>
      <c r="BF85" s="183"/>
      <c r="BG85" s="183"/>
      <c r="BH85" s="183"/>
    </row>
    <row r="86" spans="1:60" ht="12.75" customHeight="1" outlineLevel="1" x14ac:dyDescent="0.2">
      <c r="A86" s="184"/>
      <c r="B86" s="185"/>
      <c r="C86" s="227" t="s">
        <v>248</v>
      </c>
      <c r="D86" s="227"/>
      <c r="E86" s="227"/>
      <c r="F86" s="227"/>
      <c r="G86" s="227"/>
      <c r="H86" s="181"/>
      <c r="I86" s="181"/>
      <c r="J86" s="181"/>
      <c r="K86" s="181"/>
      <c r="L86" s="181"/>
      <c r="M86" s="181"/>
      <c r="N86" s="182"/>
      <c r="O86" s="182"/>
      <c r="P86" s="182"/>
      <c r="Q86" s="182"/>
      <c r="R86" s="181"/>
      <c r="S86" s="181"/>
      <c r="T86" s="181"/>
      <c r="U86" s="181"/>
      <c r="V86" s="181"/>
      <c r="W86" s="181"/>
      <c r="X86" s="181"/>
      <c r="Y86" s="183"/>
      <c r="Z86" s="183"/>
      <c r="AA86" s="183"/>
      <c r="AB86" s="183"/>
      <c r="AC86" s="183"/>
      <c r="AD86" s="183"/>
      <c r="AE86" s="183"/>
      <c r="AF86" s="183"/>
      <c r="AG86" s="183" t="s">
        <v>141</v>
      </c>
      <c r="AH86" s="183"/>
      <c r="AI86" s="183"/>
      <c r="AJ86" s="183"/>
      <c r="AK86" s="183"/>
      <c r="AL86" s="183"/>
      <c r="AM86" s="183"/>
      <c r="AN86" s="183"/>
      <c r="AO86" s="183"/>
      <c r="AP86" s="183"/>
      <c r="AQ86" s="183"/>
      <c r="AR86" s="183"/>
      <c r="AS86" s="183"/>
      <c r="AT86" s="183"/>
      <c r="AU86" s="183"/>
      <c r="AV86" s="183"/>
      <c r="AW86" s="183"/>
      <c r="AX86" s="183"/>
      <c r="AY86" s="183"/>
      <c r="AZ86" s="183"/>
      <c r="BA86" s="183"/>
      <c r="BB86" s="183"/>
      <c r="BC86" s="183"/>
      <c r="BD86" s="183"/>
      <c r="BE86" s="183"/>
      <c r="BF86" s="183"/>
      <c r="BG86" s="183"/>
      <c r="BH86" s="183"/>
    </row>
    <row r="87" spans="1:60" outlineLevel="1" x14ac:dyDescent="0.2">
      <c r="A87" s="189">
        <v>33</v>
      </c>
      <c r="B87" s="190" t="s">
        <v>163</v>
      </c>
      <c r="C87" s="191" t="s">
        <v>164</v>
      </c>
      <c r="D87" s="192" t="s">
        <v>157</v>
      </c>
      <c r="E87" s="193">
        <v>82.77</v>
      </c>
      <c r="F87" s="194"/>
      <c r="G87" s="195">
        <f>ROUND(E87*F87,2)</f>
        <v>0</v>
      </c>
      <c r="H87" s="180"/>
      <c r="I87" s="181">
        <f>ROUND(E87*H87,2)</f>
        <v>0</v>
      </c>
      <c r="J87" s="180"/>
      <c r="K87" s="181">
        <f>ROUND(E87*J87,2)</f>
        <v>0</v>
      </c>
      <c r="L87" s="181">
        <v>21</v>
      </c>
      <c r="M87" s="181">
        <f>G87*(1+L87/100)</f>
        <v>0</v>
      </c>
      <c r="N87" s="182">
        <v>0</v>
      </c>
      <c r="O87" s="182">
        <f>ROUND(E87*N87,2)</f>
        <v>0</v>
      </c>
      <c r="P87" s="182">
        <v>0</v>
      </c>
      <c r="Q87" s="182">
        <f>ROUND(E87*P87,2)</f>
        <v>0</v>
      </c>
      <c r="R87" s="181"/>
      <c r="S87" s="181" t="s">
        <v>134</v>
      </c>
      <c r="T87" s="181" t="s">
        <v>134</v>
      </c>
      <c r="U87" s="181">
        <v>0</v>
      </c>
      <c r="V87" s="181">
        <f>ROUND(E87*U87,2)</f>
        <v>0</v>
      </c>
      <c r="W87" s="181"/>
      <c r="X87" s="181" t="s">
        <v>161</v>
      </c>
      <c r="Y87" s="183"/>
      <c r="Z87" s="183"/>
      <c r="AA87" s="183"/>
      <c r="AB87" s="183"/>
      <c r="AC87" s="183"/>
      <c r="AD87" s="183"/>
      <c r="AE87" s="183"/>
      <c r="AF87" s="183"/>
      <c r="AG87" s="183" t="s">
        <v>162</v>
      </c>
      <c r="AH87" s="183"/>
      <c r="AI87" s="183"/>
      <c r="AJ87" s="183"/>
      <c r="AK87" s="183"/>
      <c r="AL87" s="183"/>
      <c r="AM87" s="183"/>
      <c r="AN87" s="183"/>
      <c r="AO87" s="183"/>
      <c r="AP87" s="183"/>
      <c r="AQ87" s="183"/>
      <c r="AR87" s="183"/>
      <c r="AS87" s="183"/>
      <c r="AT87" s="183"/>
      <c r="AU87" s="183"/>
      <c r="AV87" s="183"/>
      <c r="AW87" s="183"/>
      <c r="AX87" s="183"/>
      <c r="AY87" s="183"/>
      <c r="AZ87" s="183"/>
      <c r="BA87" s="183"/>
      <c r="BB87" s="183"/>
      <c r="BC87" s="183"/>
      <c r="BD87" s="183"/>
      <c r="BE87" s="183"/>
      <c r="BF87" s="183"/>
      <c r="BG87" s="183"/>
      <c r="BH87" s="183"/>
    </row>
    <row r="88" spans="1:60" outlineLevel="1" x14ac:dyDescent="0.2">
      <c r="A88" s="189">
        <v>34</v>
      </c>
      <c r="B88" s="190" t="s">
        <v>249</v>
      </c>
      <c r="C88" s="191" t="s">
        <v>250</v>
      </c>
      <c r="D88" s="192" t="s">
        <v>157</v>
      </c>
      <c r="E88" s="193">
        <v>4.1384999999999996</v>
      </c>
      <c r="F88" s="194"/>
      <c r="G88" s="195">
        <f>ROUND(E88*F88,2)</f>
        <v>0</v>
      </c>
      <c r="H88" s="180"/>
      <c r="I88" s="181">
        <f>ROUND(E88*H88,2)</f>
        <v>0</v>
      </c>
      <c r="J88" s="180"/>
      <c r="K88" s="181">
        <f>ROUND(E88*J88,2)</f>
        <v>0</v>
      </c>
      <c r="L88" s="181">
        <v>21</v>
      </c>
      <c r="M88" s="181">
        <f>G88*(1+L88/100)</f>
        <v>0</v>
      </c>
      <c r="N88" s="182">
        <v>0</v>
      </c>
      <c r="O88" s="182">
        <f>ROUND(E88*N88,2)</f>
        <v>0</v>
      </c>
      <c r="P88" s="182">
        <v>0</v>
      </c>
      <c r="Q88" s="182">
        <f>ROUND(E88*P88,2)</f>
        <v>0</v>
      </c>
      <c r="R88" s="181"/>
      <c r="S88" s="181" t="s">
        <v>134</v>
      </c>
      <c r="T88" s="181" t="s">
        <v>134</v>
      </c>
      <c r="U88" s="181">
        <v>0.94199999999999995</v>
      </c>
      <c r="V88" s="181">
        <f>ROUND(E88*U88,2)</f>
        <v>3.9</v>
      </c>
      <c r="W88" s="181"/>
      <c r="X88" s="181" t="s">
        <v>161</v>
      </c>
      <c r="Y88" s="183"/>
      <c r="Z88" s="183"/>
      <c r="AA88" s="183"/>
      <c r="AB88" s="183"/>
      <c r="AC88" s="183"/>
      <c r="AD88" s="183"/>
      <c r="AE88" s="183"/>
      <c r="AF88" s="183"/>
      <c r="AG88" s="183" t="s">
        <v>162</v>
      </c>
      <c r="AH88" s="183"/>
      <c r="AI88" s="183"/>
      <c r="AJ88" s="183"/>
      <c r="AK88" s="183"/>
      <c r="AL88" s="183"/>
      <c r="AM88" s="183"/>
      <c r="AN88" s="183"/>
      <c r="AO88" s="183"/>
      <c r="AP88" s="183"/>
      <c r="AQ88" s="183"/>
      <c r="AR88" s="183"/>
      <c r="AS88" s="183"/>
      <c r="AT88" s="183"/>
      <c r="AU88" s="183"/>
      <c r="AV88" s="183"/>
      <c r="AW88" s="183"/>
      <c r="AX88" s="183"/>
      <c r="AY88" s="183"/>
      <c r="AZ88" s="183"/>
      <c r="BA88" s="183"/>
      <c r="BB88" s="183"/>
      <c r="BC88" s="183"/>
      <c r="BD88" s="183"/>
      <c r="BE88" s="183"/>
      <c r="BF88" s="183"/>
      <c r="BG88" s="183"/>
      <c r="BH88" s="183"/>
    </row>
    <row r="89" spans="1:60" ht="22.5" outlineLevel="1" x14ac:dyDescent="0.2">
      <c r="A89" s="189">
        <v>35</v>
      </c>
      <c r="B89" s="190" t="s">
        <v>165</v>
      </c>
      <c r="C89" s="191" t="s">
        <v>166</v>
      </c>
      <c r="D89" s="192" t="s">
        <v>157</v>
      </c>
      <c r="E89" s="193">
        <v>4.1384999999999996</v>
      </c>
      <c r="F89" s="194"/>
      <c r="G89" s="195">
        <f>ROUND(E89*F89,2)</f>
        <v>0</v>
      </c>
      <c r="H89" s="180"/>
      <c r="I89" s="181">
        <f>ROUND(E89*H89,2)</f>
        <v>0</v>
      </c>
      <c r="J89" s="180"/>
      <c r="K89" s="181">
        <f>ROUND(E89*J89,2)</f>
        <v>0</v>
      </c>
      <c r="L89" s="181">
        <v>21</v>
      </c>
      <c r="M89" s="181">
        <f>G89*(1+L89/100)</f>
        <v>0</v>
      </c>
      <c r="N89" s="182">
        <v>0</v>
      </c>
      <c r="O89" s="182">
        <f>ROUND(E89*N89,2)</f>
        <v>0</v>
      </c>
      <c r="P89" s="182">
        <v>0</v>
      </c>
      <c r="Q89" s="182">
        <f>ROUND(E89*P89,2)</f>
        <v>0</v>
      </c>
      <c r="R89" s="181"/>
      <c r="S89" s="181" t="s">
        <v>134</v>
      </c>
      <c r="T89" s="181" t="s">
        <v>134</v>
      </c>
      <c r="U89" s="181">
        <v>0</v>
      </c>
      <c r="V89" s="181">
        <f>ROUND(E89*U89,2)</f>
        <v>0</v>
      </c>
      <c r="W89" s="181"/>
      <c r="X89" s="181" t="s">
        <v>161</v>
      </c>
      <c r="Y89" s="183"/>
      <c r="Z89" s="183"/>
      <c r="AA89" s="183"/>
      <c r="AB89" s="183"/>
      <c r="AC89" s="183"/>
      <c r="AD89" s="183"/>
      <c r="AE89" s="183"/>
      <c r="AF89" s="183"/>
      <c r="AG89" s="183" t="s">
        <v>162</v>
      </c>
      <c r="AH89" s="183"/>
      <c r="AI89" s="183"/>
      <c r="AJ89" s="183"/>
      <c r="AK89" s="183"/>
      <c r="AL89" s="183"/>
      <c r="AM89" s="183"/>
      <c r="AN89" s="183"/>
      <c r="AO89" s="183"/>
      <c r="AP89" s="183"/>
      <c r="AQ89" s="183"/>
      <c r="AR89" s="183"/>
      <c r="AS89" s="183"/>
      <c r="AT89" s="183"/>
      <c r="AU89" s="183"/>
      <c r="AV89" s="183"/>
      <c r="AW89" s="183"/>
      <c r="AX89" s="183"/>
      <c r="AY89" s="183"/>
      <c r="AZ89" s="183"/>
      <c r="BA89" s="183"/>
      <c r="BB89" s="183"/>
      <c r="BC89" s="183"/>
      <c r="BD89" s="183"/>
      <c r="BE89" s="183"/>
      <c r="BF89" s="183"/>
      <c r="BG89" s="183"/>
      <c r="BH89" s="183"/>
    </row>
    <row r="90" spans="1:60" x14ac:dyDescent="0.2">
      <c r="A90" s="164" t="s">
        <v>129</v>
      </c>
      <c r="B90" s="165" t="s">
        <v>24</v>
      </c>
      <c r="C90" s="166" t="s">
        <v>25</v>
      </c>
      <c r="D90" s="167"/>
      <c r="E90" s="168"/>
      <c r="F90" s="169"/>
      <c r="G90" s="170">
        <f>SUMIF(AG91:AG92,"&lt;&gt;NOR",G91:G92)</f>
        <v>0</v>
      </c>
      <c r="H90" s="171"/>
      <c r="I90" s="171">
        <f>SUM(I91:I92)</f>
        <v>0</v>
      </c>
      <c r="J90" s="171"/>
      <c r="K90" s="171">
        <f>SUM(K91:K92)</f>
        <v>0</v>
      </c>
      <c r="L90" s="171"/>
      <c r="M90" s="171">
        <f>SUM(M91:M92)</f>
        <v>0</v>
      </c>
      <c r="N90" s="172"/>
      <c r="O90" s="172">
        <f>SUM(O91:O92)</f>
        <v>0</v>
      </c>
      <c r="P90" s="172"/>
      <c r="Q90" s="172">
        <f>SUM(Q91:Q92)</f>
        <v>0</v>
      </c>
      <c r="R90" s="171"/>
      <c r="S90" s="171"/>
      <c r="T90" s="171"/>
      <c r="U90" s="171"/>
      <c r="V90" s="171">
        <f>SUM(V91:V92)</f>
        <v>0</v>
      </c>
      <c r="W90" s="171"/>
      <c r="X90" s="171"/>
      <c r="AG90" t="s">
        <v>130</v>
      </c>
    </row>
    <row r="91" spans="1:60" ht="22.5" outlineLevel="1" x14ac:dyDescent="0.2">
      <c r="A91" s="173">
        <v>36</v>
      </c>
      <c r="B91" s="174" t="s">
        <v>251</v>
      </c>
      <c r="C91" s="175" t="s">
        <v>252</v>
      </c>
      <c r="D91" s="176" t="s">
        <v>253</v>
      </c>
      <c r="E91" s="177">
        <v>6</v>
      </c>
      <c r="F91" s="178"/>
      <c r="G91" s="179">
        <f>ROUND(E91*F91,2)</f>
        <v>0</v>
      </c>
      <c r="H91" s="180"/>
      <c r="I91" s="181">
        <f>ROUND(E91*H91,2)</f>
        <v>0</v>
      </c>
      <c r="J91" s="180"/>
      <c r="K91" s="181">
        <f>ROUND(E91*J91,2)</f>
        <v>0</v>
      </c>
      <c r="L91" s="181">
        <v>21</v>
      </c>
      <c r="M91" s="181">
        <f>G91*(1+L91/100)</f>
        <v>0</v>
      </c>
      <c r="N91" s="182">
        <v>0</v>
      </c>
      <c r="O91" s="182">
        <f>ROUND(E91*N91,2)</f>
        <v>0</v>
      </c>
      <c r="P91" s="182">
        <v>0</v>
      </c>
      <c r="Q91" s="182">
        <f>ROUND(E91*P91,2)</f>
        <v>0</v>
      </c>
      <c r="R91" s="181"/>
      <c r="S91" s="181" t="s">
        <v>134</v>
      </c>
      <c r="T91" s="181" t="s">
        <v>146</v>
      </c>
      <c r="U91" s="181">
        <v>0</v>
      </c>
      <c r="V91" s="181">
        <f>ROUND(E91*U91,2)</f>
        <v>0</v>
      </c>
      <c r="W91" s="181"/>
      <c r="X91" s="181" t="s">
        <v>150</v>
      </c>
      <c r="Y91" s="183"/>
      <c r="Z91" s="183"/>
      <c r="AA91" s="183"/>
      <c r="AB91" s="183"/>
      <c r="AC91" s="183"/>
      <c r="AD91" s="183"/>
      <c r="AE91" s="183"/>
      <c r="AF91" s="183"/>
      <c r="AG91" s="183" t="s">
        <v>174</v>
      </c>
      <c r="AH91" s="183"/>
      <c r="AI91" s="183"/>
      <c r="AJ91" s="183"/>
      <c r="AK91" s="183"/>
      <c r="AL91" s="183"/>
      <c r="AM91" s="183"/>
      <c r="AN91" s="183"/>
      <c r="AO91" s="183"/>
      <c r="AP91" s="183"/>
      <c r="AQ91" s="183"/>
      <c r="AR91" s="183"/>
      <c r="AS91" s="183"/>
      <c r="AT91" s="183"/>
      <c r="AU91" s="183"/>
      <c r="AV91" s="183"/>
      <c r="AW91" s="183"/>
      <c r="AX91" s="183"/>
      <c r="AY91" s="183"/>
      <c r="AZ91" s="183"/>
      <c r="BA91" s="183"/>
      <c r="BB91" s="183"/>
      <c r="BC91" s="183"/>
      <c r="BD91" s="183"/>
      <c r="BE91" s="183"/>
      <c r="BF91" s="183"/>
      <c r="BG91" s="183"/>
      <c r="BH91" s="183"/>
    </row>
    <row r="92" spans="1:60" outlineLevel="1" x14ac:dyDescent="0.2">
      <c r="A92" s="184"/>
      <c r="B92" s="185"/>
      <c r="C92" s="186" t="s">
        <v>307</v>
      </c>
      <c r="D92" s="187"/>
      <c r="E92" s="188">
        <v>6</v>
      </c>
      <c r="F92" s="181"/>
      <c r="G92" s="181"/>
      <c r="H92" s="181"/>
      <c r="I92" s="181"/>
      <c r="J92" s="181"/>
      <c r="K92" s="181"/>
      <c r="L92" s="181"/>
      <c r="M92" s="181"/>
      <c r="N92" s="182"/>
      <c r="O92" s="182"/>
      <c r="P92" s="182"/>
      <c r="Q92" s="182"/>
      <c r="R92" s="181"/>
      <c r="S92" s="181"/>
      <c r="T92" s="181"/>
      <c r="U92" s="181"/>
      <c r="V92" s="181"/>
      <c r="W92" s="181"/>
      <c r="X92" s="181"/>
      <c r="Y92" s="183"/>
      <c r="Z92" s="183"/>
      <c r="AA92" s="183"/>
      <c r="AB92" s="183"/>
      <c r="AC92" s="183"/>
      <c r="AD92" s="183"/>
      <c r="AE92" s="183"/>
      <c r="AF92" s="183"/>
      <c r="AG92" s="183" t="s">
        <v>137</v>
      </c>
      <c r="AH92" s="183">
        <v>0</v>
      </c>
      <c r="AI92" s="183"/>
      <c r="AJ92" s="183"/>
      <c r="AK92" s="183"/>
      <c r="AL92" s="183"/>
      <c r="AM92" s="183"/>
      <c r="AN92" s="183"/>
      <c r="AO92" s="183"/>
      <c r="AP92" s="183"/>
      <c r="AQ92" s="183"/>
      <c r="AR92" s="183"/>
      <c r="AS92" s="183"/>
      <c r="AT92" s="183"/>
      <c r="AU92" s="183"/>
      <c r="AV92" s="183"/>
      <c r="AW92" s="183"/>
      <c r="AX92" s="183"/>
      <c r="AY92" s="183"/>
      <c r="AZ92" s="183"/>
      <c r="BA92" s="183"/>
      <c r="BB92" s="183"/>
      <c r="BC92" s="183"/>
      <c r="BD92" s="183"/>
      <c r="BE92" s="183"/>
      <c r="BF92" s="183"/>
      <c r="BG92" s="183"/>
      <c r="BH92" s="183"/>
    </row>
    <row r="93" spans="1:60" x14ac:dyDescent="0.2">
      <c r="A93" s="164" t="s">
        <v>129</v>
      </c>
      <c r="B93" s="165" t="s">
        <v>26</v>
      </c>
      <c r="C93" s="166" t="s">
        <v>27</v>
      </c>
      <c r="D93" s="167"/>
      <c r="E93" s="168"/>
      <c r="F93" s="169"/>
      <c r="G93" s="170">
        <f>SUMIF(AG94:AG103,"&lt;&gt;NOR",G94:G103)</f>
        <v>0</v>
      </c>
      <c r="H93" s="171"/>
      <c r="I93" s="171">
        <f>SUM(I94:I103)</f>
        <v>0</v>
      </c>
      <c r="J93" s="171"/>
      <c r="K93" s="171">
        <f>SUM(K94:K103)</f>
        <v>0</v>
      </c>
      <c r="L93" s="171"/>
      <c r="M93" s="171">
        <f>SUM(M94:M103)</f>
        <v>0</v>
      </c>
      <c r="N93" s="172"/>
      <c r="O93" s="172">
        <f>SUM(O94:O103)</f>
        <v>0</v>
      </c>
      <c r="P93" s="172"/>
      <c r="Q93" s="172">
        <f>SUM(Q94:Q103)</f>
        <v>0</v>
      </c>
      <c r="R93" s="171"/>
      <c r="S93" s="171"/>
      <c r="T93" s="171"/>
      <c r="U93" s="171"/>
      <c r="V93" s="171">
        <f>SUM(V94:V103)</f>
        <v>0</v>
      </c>
      <c r="W93" s="171"/>
      <c r="X93" s="171"/>
      <c r="AG93" t="s">
        <v>130</v>
      </c>
    </row>
    <row r="94" spans="1:60" outlineLevel="1" x14ac:dyDescent="0.2">
      <c r="A94" s="173">
        <v>37</v>
      </c>
      <c r="B94" s="174" t="s">
        <v>168</v>
      </c>
      <c r="C94" s="175" t="s">
        <v>169</v>
      </c>
      <c r="D94" s="176" t="s">
        <v>167</v>
      </c>
      <c r="E94" s="177">
        <v>1</v>
      </c>
      <c r="F94" s="178"/>
      <c r="G94" s="179">
        <f>ROUND(E94*F94,2)</f>
        <v>0</v>
      </c>
      <c r="H94" s="180"/>
      <c r="I94" s="181">
        <f>ROUND(E94*H94,2)</f>
        <v>0</v>
      </c>
      <c r="J94" s="180"/>
      <c r="K94" s="181">
        <f>ROUND(E94*J94,2)</f>
        <v>0</v>
      </c>
      <c r="L94" s="181">
        <v>21</v>
      </c>
      <c r="M94" s="181">
        <f>G94*(1+L94/100)</f>
        <v>0</v>
      </c>
      <c r="N94" s="182">
        <v>0</v>
      </c>
      <c r="O94" s="182">
        <f>ROUND(E94*N94,2)</f>
        <v>0</v>
      </c>
      <c r="P94" s="182">
        <v>0</v>
      </c>
      <c r="Q94" s="182">
        <f>ROUND(E94*P94,2)</f>
        <v>0</v>
      </c>
      <c r="R94" s="181"/>
      <c r="S94" s="181" t="s">
        <v>134</v>
      </c>
      <c r="T94" s="181" t="s">
        <v>146</v>
      </c>
      <c r="U94" s="181">
        <v>0</v>
      </c>
      <c r="V94" s="181">
        <f>ROUND(E94*U94,2)</f>
        <v>0</v>
      </c>
      <c r="W94" s="181"/>
      <c r="X94" s="181" t="s">
        <v>150</v>
      </c>
      <c r="Y94" s="183"/>
      <c r="Z94" s="183"/>
      <c r="AA94" s="183"/>
      <c r="AB94" s="183"/>
      <c r="AC94" s="183"/>
      <c r="AD94" s="183"/>
      <c r="AE94" s="183"/>
      <c r="AF94" s="183"/>
      <c r="AG94" s="183" t="s">
        <v>170</v>
      </c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183"/>
      <c r="AT94" s="183"/>
      <c r="AU94" s="183"/>
      <c r="AV94" s="183"/>
      <c r="AW94" s="183"/>
      <c r="AX94" s="183"/>
      <c r="AY94" s="183"/>
      <c r="AZ94" s="183"/>
      <c r="BA94" s="183"/>
      <c r="BB94" s="183"/>
      <c r="BC94" s="183"/>
      <c r="BD94" s="183"/>
      <c r="BE94" s="183"/>
      <c r="BF94" s="183"/>
      <c r="BG94" s="183"/>
      <c r="BH94" s="183"/>
    </row>
    <row r="95" spans="1:60" ht="12.75" customHeight="1" outlineLevel="1" x14ac:dyDescent="0.2">
      <c r="A95" s="184"/>
      <c r="B95" s="185"/>
      <c r="C95" s="227" t="s">
        <v>171</v>
      </c>
      <c r="D95" s="227"/>
      <c r="E95" s="227"/>
      <c r="F95" s="227"/>
      <c r="G95" s="227"/>
      <c r="H95" s="181"/>
      <c r="I95" s="181"/>
      <c r="J95" s="181"/>
      <c r="K95" s="181"/>
      <c r="L95" s="181"/>
      <c r="M95" s="181"/>
      <c r="N95" s="182"/>
      <c r="O95" s="182"/>
      <c r="P95" s="182"/>
      <c r="Q95" s="182"/>
      <c r="R95" s="181"/>
      <c r="S95" s="181"/>
      <c r="T95" s="181"/>
      <c r="U95" s="181"/>
      <c r="V95" s="181"/>
      <c r="W95" s="181"/>
      <c r="X95" s="181"/>
      <c r="Y95" s="183"/>
      <c r="Z95" s="183"/>
      <c r="AA95" s="183"/>
      <c r="AB95" s="183"/>
      <c r="AC95" s="183"/>
      <c r="AD95" s="183"/>
      <c r="AE95" s="183"/>
      <c r="AF95" s="183"/>
      <c r="AG95" s="183" t="s">
        <v>141</v>
      </c>
      <c r="AH95" s="183"/>
      <c r="AI95" s="183"/>
      <c r="AJ95" s="183"/>
      <c r="AK95" s="183"/>
      <c r="AL95" s="183"/>
      <c r="AM95" s="183"/>
      <c r="AN95" s="183"/>
      <c r="AO95" s="183"/>
      <c r="AP95" s="183"/>
      <c r="AQ95" s="183"/>
      <c r="AR95" s="183"/>
      <c r="AS95" s="183"/>
      <c r="AT95" s="183"/>
      <c r="AU95" s="183"/>
      <c r="AV95" s="183"/>
      <c r="AW95" s="183"/>
      <c r="AX95" s="183"/>
      <c r="AY95" s="183"/>
      <c r="AZ95" s="183"/>
      <c r="BA95" s="183"/>
      <c r="BB95" s="183"/>
      <c r="BC95" s="183"/>
      <c r="BD95" s="183"/>
      <c r="BE95" s="183"/>
      <c r="BF95" s="183"/>
      <c r="BG95" s="183"/>
      <c r="BH95" s="183"/>
    </row>
    <row r="96" spans="1:60" outlineLevel="1" x14ac:dyDescent="0.2">
      <c r="A96" s="173">
        <v>38</v>
      </c>
      <c r="B96" s="174" t="s">
        <v>172</v>
      </c>
      <c r="C96" s="175" t="s">
        <v>173</v>
      </c>
      <c r="D96" s="176" t="s">
        <v>167</v>
      </c>
      <c r="E96" s="177">
        <v>1</v>
      </c>
      <c r="F96" s="178"/>
      <c r="G96" s="179">
        <f>ROUND(E96*F96,2)</f>
        <v>0</v>
      </c>
      <c r="H96" s="180"/>
      <c r="I96" s="181">
        <f>ROUND(E96*H96,2)</f>
        <v>0</v>
      </c>
      <c r="J96" s="180"/>
      <c r="K96" s="181">
        <f>ROUND(E96*J96,2)</f>
        <v>0</v>
      </c>
      <c r="L96" s="181">
        <v>21</v>
      </c>
      <c r="M96" s="181">
        <f>G96*(1+L96/100)</f>
        <v>0</v>
      </c>
      <c r="N96" s="182">
        <v>0</v>
      </c>
      <c r="O96" s="182">
        <f>ROUND(E96*N96,2)</f>
        <v>0</v>
      </c>
      <c r="P96" s="182">
        <v>0</v>
      </c>
      <c r="Q96" s="182">
        <f>ROUND(E96*P96,2)</f>
        <v>0</v>
      </c>
      <c r="R96" s="181"/>
      <c r="S96" s="181" t="s">
        <v>134</v>
      </c>
      <c r="T96" s="181" t="s">
        <v>146</v>
      </c>
      <c r="U96" s="181">
        <v>0</v>
      </c>
      <c r="V96" s="181">
        <f>ROUND(E96*U96,2)</f>
        <v>0</v>
      </c>
      <c r="W96" s="181"/>
      <c r="X96" s="181" t="s">
        <v>150</v>
      </c>
      <c r="Y96" s="183"/>
      <c r="Z96" s="183"/>
      <c r="AA96" s="183"/>
      <c r="AB96" s="183"/>
      <c r="AC96" s="183"/>
      <c r="AD96" s="183"/>
      <c r="AE96" s="183"/>
      <c r="AF96" s="183"/>
      <c r="AG96" s="183" t="s">
        <v>174</v>
      </c>
      <c r="AH96" s="183"/>
      <c r="AI96" s="183"/>
      <c r="AJ96" s="183"/>
      <c r="AK96" s="183"/>
      <c r="AL96" s="183"/>
      <c r="AM96" s="183"/>
      <c r="AN96" s="183"/>
      <c r="AO96" s="183"/>
      <c r="AP96" s="183"/>
      <c r="AQ96" s="183"/>
      <c r="AR96" s="183"/>
      <c r="AS96" s="183"/>
      <c r="AT96" s="183"/>
      <c r="AU96" s="183"/>
      <c r="AV96" s="183"/>
      <c r="AW96" s="183"/>
      <c r="AX96" s="183"/>
      <c r="AY96" s="183"/>
      <c r="AZ96" s="183"/>
      <c r="BA96" s="183"/>
      <c r="BB96" s="183"/>
      <c r="BC96" s="183"/>
      <c r="BD96" s="183"/>
      <c r="BE96" s="183"/>
      <c r="BF96" s="183"/>
      <c r="BG96" s="183"/>
      <c r="BH96" s="183"/>
    </row>
    <row r="97" spans="1:60" ht="33.75" customHeight="1" outlineLevel="1" x14ac:dyDescent="0.2">
      <c r="A97" s="184"/>
      <c r="B97" s="185"/>
      <c r="C97" s="227" t="s">
        <v>175</v>
      </c>
      <c r="D97" s="227"/>
      <c r="E97" s="227"/>
      <c r="F97" s="227"/>
      <c r="G97" s="227"/>
      <c r="H97" s="181"/>
      <c r="I97" s="181"/>
      <c r="J97" s="181"/>
      <c r="K97" s="181"/>
      <c r="L97" s="181"/>
      <c r="M97" s="181"/>
      <c r="N97" s="182"/>
      <c r="O97" s="182"/>
      <c r="P97" s="182"/>
      <c r="Q97" s="182"/>
      <c r="R97" s="181"/>
      <c r="S97" s="181"/>
      <c r="T97" s="181"/>
      <c r="U97" s="181"/>
      <c r="V97" s="181"/>
      <c r="W97" s="181"/>
      <c r="X97" s="181"/>
      <c r="Y97" s="183"/>
      <c r="Z97" s="183"/>
      <c r="AA97" s="183"/>
      <c r="AB97" s="183"/>
      <c r="AC97" s="183"/>
      <c r="AD97" s="183"/>
      <c r="AE97" s="183"/>
      <c r="AF97" s="183"/>
      <c r="AG97" s="183" t="s">
        <v>141</v>
      </c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96" t="str">
        <f>C97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97" s="183"/>
      <c r="BC97" s="183"/>
      <c r="BD97" s="183"/>
      <c r="BE97" s="183"/>
      <c r="BF97" s="183"/>
      <c r="BG97" s="183"/>
      <c r="BH97" s="183"/>
    </row>
    <row r="98" spans="1:60" outlineLevel="1" x14ac:dyDescent="0.2">
      <c r="A98" s="173">
        <v>39</v>
      </c>
      <c r="B98" s="174" t="s">
        <v>176</v>
      </c>
      <c r="C98" s="175" t="s">
        <v>177</v>
      </c>
      <c r="D98" s="176" t="s">
        <v>167</v>
      </c>
      <c r="E98" s="177">
        <v>1</v>
      </c>
      <c r="F98" s="178"/>
      <c r="G98" s="179">
        <f>ROUND(E98*F98,2)</f>
        <v>0</v>
      </c>
      <c r="H98" s="180"/>
      <c r="I98" s="181">
        <f>ROUND(E98*H98,2)</f>
        <v>0</v>
      </c>
      <c r="J98" s="180"/>
      <c r="K98" s="181">
        <f>ROUND(E98*J98,2)</f>
        <v>0</v>
      </c>
      <c r="L98" s="181">
        <v>21</v>
      </c>
      <c r="M98" s="181">
        <f>G98*(1+L98/100)</f>
        <v>0</v>
      </c>
      <c r="N98" s="182">
        <v>0</v>
      </c>
      <c r="O98" s="182">
        <f>ROUND(E98*N98,2)</f>
        <v>0</v>
      </c>
      <c r="P98" s="182">
        <v>0</v>
      </c>
      <c r="Q98" s="182">
        <f>ROUND(E98*P98,2)</f>
        <v>0</v>
      </c>
      <c r="R98" s="181"/>
      <c r="S98" s="181" t="s">
        <v>134</v>
      </c>
      <c r="T98" s="181" t="s">
        <v>146</v>
      </c>
      <c r="U98" s="181">
        <v>0</v>
      </c>
      <c r="V98" s="181">
        <f>ROUND(E98*U98,2)</f>
        <v>0</v>
      </c>
      <c r="W98" s="181"/>
      <c r="X98" s="181" t="s">
        <v>150</v>
      </c>
      <c r="Y98" s="183"/>
      <c r="Z98" s="183"/>
      <c r="AA98" s="183"/>
      <c r="AB98" s="183"/>
      <c r="AC98" s="183"/>
      <c r="AD98" s="183"/>
      <c r="AE98" s="183"/>
      <c r="AF98" s="183"/>
      <c r="AG98" s="183" t="s">
        <v>174</v>
      </c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83"/>
      <c r="BB98" s="183"/>
      <c r="BC98" s="183"/>
      <c r="BD98" s="183"/>
      <c r="BE98" s="183"/>
      <c r="BF98" s="183"/>
      <c r="BG98" s="183"/>
      <c r="BH98" s="183"/>
    </row>
    <row r="99" spans="1:60" ht="45" customHeight="1" outlineLevel="1" x14ac:dyDescent="0.2">
      <c r="A99" s="184"/>
      <c r="B99" s="185"/>
      <c r="C99" s="227" t="s">
        <v>178</v>
      </c>
      <c r="D99" s="227"/>
      <c r="E99" s="227"/>
      <c r="F99" s="227"/>
      <c r="G99" s="227"/>
      <c r="H99" s="181"/>
      <c r="I99" s="181"/>
      <c r="J99" s="181"/>
      <c r="K99" s="181"/>
      <c r="L99" s="181"/>
      <c r="M99" s="181"/>
      <c r="N99" s="182"/>
      <c r="O99" s="182"/>
      <c r="P99" s="182"/>
      <c r="Q99" s="182"/>
      <c r="R99" s="181"/>
      <c r="S99" s="181"/>
      <c r="T99" s="181"/>
      <c r="U99" s="181"/>
      <c r="V99" s="181"/>
      <c r="W99" s="181"/>
      <c r="X99" s="181"/>
      <c r="Y99" s="183"/>
      <c r="Z99" s="183"/>
      <c r="AA99" s="183"/>
      <c r="AB99" s="183"/>
      <c r="AC99" s="183"/>
      <c r="AD99" s="183"/>
      <c r="AE99" s="183"/>
      <c r="AF99" s="183"/>
      <c r="AG99" s="183" t="s">
        <v>141</v>
      </c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96" t="str">
        <f>C99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9" s="183"/>
      <c r="BC99" s="183"/>
      <c r="BD99" s="183"/>
      <c r="BE99" s="183"/>
      <c r="BF99" s="183"/>
      <c r="BG99" s="183"/>
      <c r="BH99" s="183"/>
    </row>
    <row r="100" spans="1:60" outlineLevel="1" x14ac:dyDescent="0.2">
      <c r="A100" s="173">
        <v>40</v>
      </c>
      <c r="B100" s="174" t="s">
        <v>179</v>
      </c>
      <c r="C100" s="175" t="s">
        <v>180</v>
      </c>
      <c r="D100" s="176" t="s">
        <v>167</v>
      </c>
      <c r="E100" s="177">
        <v>1</v>
      </c>
      <c r="F100" s="178"/>
      <c r="G100" s="179">
        <f>ROUND(E100*F100,2)</f>
        <v>0</v>
      </c>
      <c r="H100" s="180"/>
      <c r="I100" s="181">
        <f>ROUND(E100*H100,2)</f>
        <v>0</v>
      </c>
      <c r="J100" s="180"/>
      <c r="K100" s="181">
        <f>ROUND(E100*J100,2)</f>
        <v>0</v>
      </c>
      <c r="L100" s="181">
        <v>21</v>
      </c>
      <c r="M100" s="181">
        <f>G100*(1+L100/100)</f>
        <v>0</v>
      </c>
      <c r="N100" s="182">
        <v>0</v>
      </c>
      <c r="O100" s="182">
        <f>ROUND(E100*N100,2)</f>
        <v>0</v>
      </c>
      <c r="P100" s="182">
        <v>0</v>
      </c>
      <c r="Q100" s="182">
        <f>ROUND(E100*P100,2)</f>
        <v>0</v>
      </c>
      <c r="R100" s="181"/>
      <c r="S100" s="181" t="s">
        <v>134</v>
      </c>
      <c r="T100" s="181" t="s">
        <v>146</v>
      </c>
      <c r="U100" s="181">
        <v>0</v>
      </c>
      <c r="V100" s="181">
        <f>ROUND(E100*U100,2)</f>
        <v>0</v>
      </c>
      <c r="W100" s="181"/>
      <c r="X100" s="181" t="s">
        <v>150</v>
      </c>
      <c r="Y100" s="183"/>
      <c r="Z100" s="183"/>
      <c r="AA100" s="183"/>
      <c r="AB100" s="183"/>
      <c r="AC100" s="183"/>
      <c r="AD100" s="183"/>
      <c r="AE100" s="183"/>
      <c r="AF100" s="183"/>
      <c r="AG100" s="183" t="s">
        <v>174</v>
      </c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  <c r="BB100" s="183"/>
      <c r="BC100" s="183"/>
      <c r="BD100" s="183"/>
      <c r="BE100" s="183"/>
      <c r="BF100" s="183"/>
      <c r="BG100" s="183"/>
      <c r="BH100" s="183"/>
    </row>
    <row r="101" spans="1:60" ht="12.75" customHeight="1" outlineLevel="1" x14ac:dyDescent="0.2">
      <c r="A101" s="184"/>
      <c r="B101" s="185"/>
      <c r="C101" s="227" t="s">
        <v>181</v>
      </c>
      <c r="D101" s="227"/>
      <c r="E101" s="227"/>
      <c r="F101" s="227"/>
      <c r="G101" s="227"/>
      <c r="H101" s="181"/>
      <c r="I101" s="181"/>
      <c r="J101" s="181"/>
      <c r="K101" s="181"/>
      <c r="L101" s="181"/>
      <c r="M101" s="181"/>
      <c r="N101" s="182"/>
      <c r="O101" s="182"/>
      <c r="P101" s="182"/>
      <c r="Q101" s="182"/>
      <c r="R101" s="181"/>
      <c r="S101" s="181"/>
      <c r="T101" s="181"/>
      <c r="U101" s="181"/>
      <c r="V101" s="181"/>
      <c r="W101" s="181"/>
      <c r="X101" s="181"/>
      <c r="Y101" s="183"/>
      <c r="Z101" s="183"/>
      <c r="AA101" s="183"/>
      <c r="AB101" s="183"/>
      <c r="AC101" s="183"/>
      <c r="AD101" s="183"/>
      <c r="AE101" s="183"/>
      <c r="AF101" s="183"/>
      <c r="AG101" s="183" t="s">
        <v>141</v>
      </c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  <c r="BB101" s="183"/>
      <c r="BC101" s="183"/>
      <c r="BD101" s="183"/>
      <c r="BE101" s="183"/>
      <c r="BF101" s="183"/>
      <c r="BG101" s="183"/>
      <c r="BH101" s="183"/>
    </row>
    <row r="102" spans="1:60" outlineLevel="1" x14ac:dyDescent="0.2">
      <c r="A102" s="173">
        <v>41</v>
      </c>
      <c r="B102" s="174" t="s">
        <v>182</v>
      </c>
      <c r="C102" s="175" t="s">
        <v>183</v>
      </c>
      <c r="D102" s="176" t="s">
        <v>167</v>
      </c>
      <c r="E102" s="177">
        <v>1</v>
      </c>
      <c r="F102" s="178"/>
      <c r="G102" s="179">
        <f>ROUND(E102*F102,2)</f>
        <v>0</v>
      </c>
      <c r="H102" s="180"/>
      <c r="I102" s="181">
        <f>ROUND(E102*H102,2)</f>
        <v>0</v>
      </c>
      <c r="J102" s="180"/>
      <c r="K102" s="181">
        <f>ROUND(E102*J102,2)</f>
        <v>0</v>
      </c>
      <c r="L102" s="181">
        <v>21</v>
      </c>
      <c r="M102" s="181">
        <f>G102*(1+L102/100)</f>
        <v>0</v>
      </c>
      <c r="N102" s="182">
        <v>0</v>
      </c>
      <c r="O102" s="182">
        <f>ROUND(E102*N102,2)</f>
        <v>0</v>
      </c>
      <c r="P102" s="182">
        <v>0</v>
      </c>
      <c r="Q102" s="182">
        <f>ROUND(E102*P102,2)</f>
        <v>0</v>
      </c>
      <c r="R102" s="181"/>
      <c r="S102" s="181" t="s">
        <v>134</v>
      </c>
      <c r="T102" s="181" t="s">
        <v>146</v>
      </c>
      <c r="U102" s="181">
        <v>0</v>
      </c>
      <c r="V102" s="181">
        <f>ROUND(E102*U102,2)</f>
        <v>0</v>
      </c>
      <c r="W102" s="181"/>
      <c r="X102" s="181" t="s">
        <v>150</v>
      </c>
      <c r="Y102" s="183"/>
      <c r="Z102" s="183"/>
      <c r="AA102" s="183"/>
      <c r="AB102" s="183"/>
      <c r="AC102" s="183"/>
      <c r="AD102" s="183"/>
      <c r="AE102" s="183"/>
      <c r="AF102" s="183"/>
      <c r="AG102" s="183" t="s">
        <v>174</v>
      </c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83"/>
      <c r="BB102" s="183"/>
      <c r="BC102" s="183"/>
      <c r="BD102" s="183"/>
      <c r="BE102" s="183"/>
      <c r="BF102" s="183"/>
      <c r="BG102" s="183"/>
      <c r="BH102" s="183"/>
    </row>
    <row r="103" spans="1:60" ht="12.75" customHeight="1" outlineLevel="1" x14ac:dyDescent="0.2">
      <c r="A103" s="184"/>
      <c r="B103" s="185"/>
      <c r="C103" s="227" t="s">
        <v>184</v>
      </c>
      <c r="D103" s="227"/>
      <c r="E103" s="227"/>
      <c r="F103" s="227"/>
      <c r="G103" s="227"/>
      <c r="H103" s="181"/>
      <c r="I103" s="181"/>
      <c r="J103" s="181"/>
      <c r="K103" s="181"/>
      <c r="L103" s="181"/>
      <c r="M103" s="181"/>
      <c r="N103" s="182"/>
      <c r="O103" s="182"/>
      <c r="P103" s="182"/>
      <c r="Q103" s="182"/>
      <c r="R103" s="181"/>
      <c r="S103" s="181"/>
      <c r="T103" s="181"/>
      <c r="U103" s="181"/>
      <c r="V103" s="181"/>
      <c r="W103" s="181"/>
      <c r="X103" s="181"/>
      <c r="Y103" s="183"/>
      <c r="Z103" s="183"/>
      <c r="AA103" s="183"/>
      <c r="AB103" s="183"/>
      <c r="AC103" s="183"/>
      <c r="AD103" s="183"/>
      <c r="AE103" s="183"/>
      <c r="AF103" s="183"/>
      <c r="AG103" s="183" t="s">
        <v>141</v>
      </c>
      <c r="AH103" s="183"/>
      <c r="AI103" s="183"/>
      <c r="AJ103" s="183"/>
      <c r="AK103" s="183"/>
      <c r="AL103" s="183"/>
      <c r="AM103" s="183"/>
      <c r="AN103" s="183"/>
      <c r="AO103" s="183"/>
      <c r="AP103" s="183"/>
      <c r="AQ103" s="183"/>
      <c r="AR103" s="183"/>
      <c r="AS103" s="183"/>
      <c r="AT103" s="183"/>
      <c r="AU103" s="183"/>
      <c r="AV103" s="183"/>
      <c r="AW103" s="183"/>
      <c r="AX103" s="183"/>
      <c r="AY103" s="183"/>
      <c r="AZ103" s="183"/>
      <c r="BA103" s="196" t="str">
        <f>C103</f>
        <v>Náklady zhotovitele, které vzniknou v souvislosti s povinnostmi zhotovitele při předání a převzetí díla.</v>
      </c>
      <c r="BB103" s="183"/>
      <c r="BC103" s="183"/>
      <c r="BD103" s="183"/>
      <c r="BE103" s="183"/>
      <c r="BF103" s="183"/>
      <c r="BG103" s="183"/>
      <c r="BH103" s="183"/>
    </row>
    <row r="104" spans="1:60" x14ac:dyDescent="0.2">
      <c r="A104" s="147"/>
      <c r="B104" s="151"/>
      <c r="C104" s="197"/>
      <c r="D104" s="153"/>
      <c r="E104" s="147"/>
      <c r="F104" s="147"/>
      <c r="G104" s="147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AE104">
        <v>15</v>
      </c>
      <c r="AF104">
        <v>21</v>
      </c>
      <c r="AG104" t="s">
        <v>116</v>
      </c>
    </row>
    <row r="105" spans="1:60" x14ac:dyDescent="0.2">
      <c r="A105" s="198"/>
      <c r="B105" s="199" t="s">
        <v>20</v>
      </c>
      <c r="C105" s="200"/>
      <c r="D105" s="201"/>
      <c r="E105" s="202"/>
      <c r="F105" s="202"/>
      <c r="G105" s="203">
        <f>G8+G15+G20+G32+G35+G40+G47+G59+G62+G69+G77+G79+G84+G90+G93</f>
        <v>0</v>
      </c>
      <c r="H105" s="147"/>
      <c r="I105" s="147"/>
      <c r="J105" s="147"/>
      <c r="K105" s="147"/>
      <c r="L105" s="147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  <c r="AE105">
        <f>SUMIF(L7:L103,AE104,G7:G103)</f>
        <v>0</v>
      </c>
      <c r="AF105">
        <f>SUMIF(L7:L103,AF104,G7:G103)</f>
        <v>0</v>
      </c>
      <c r="AG105" t="s">
        <v>185</v>
      </c>
    </row>
    <row r="106" spans="1:60" x14ac:dyDescent="0.2">
      <c r="A106" s="147"/>
      <c r="B106" s="151"/>
      <c r="C106" s="197"/>
      <c r="D106" s="153"/>
      <c r="E106" s="147"/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/>
      <c r="X106" s="147"/>
    </row>
    <row r="107" spans="1:60" x14ac:dyDescent="0.2">
      <c r="A107" s="147"/>
      <c r="B107" s="151"/>
      <c r="C107" s="197"/>
      <c r="D107" s="153"/>
      <c r="E107" s="147"/>
      <c r="F107" s="147"/>
      <c r="G107" s="147"/>
      <c r="H107" s="147"/>
      <c r="I107" s="147"/>
      <c r="J107" s="147"/>
      <c r="K107" s="147"/>
      <c r="L107" s="147"/>
      <c r="M107" s="147"/>
      <c r="N107" s="147"/>
      <c r="O107" s="147"/>
      <c r="P107" s="147"/>
      <c r="Q107" s="147"/>
      <c r="R107" s="147"/>
      <c r="S107" s="147"/>
      <c r="T107" s="147"/>
      <c r="U107" s="147"/>
      <c r="V107" s="147"/>
      <c r="W107" s="147"/>
      <c r="X107" s="147"/>
    </row>
    <row r="108" spans="1:60" x14ac:dyDescent="0.2">
      <c r="A108" s="228" t="s">
        <v>186</v>
      </c>
      <c r="B108" s="228"/>
      <c r="C108" s="228"/>
      <c r="D108" s="153"/>
      <c r="E108" s="147"/>
      <c r="F108" s="147"/>
      <c r="G108" s="147"/>
      <c r="H108" s="147"/>
      <c r="I108" s="147"/>
      <c r="J108" s="147"/>
      <c r="K108" s="147"/>
      <c r="L108" s="147"/>
      <c r="M108" s="147"/>
      <c r="N108" s="147"/>
      <c r="O108" s="147"/>
      <c r="P108" s="147"/>
      <c r="Q108" s="147"/>
      <c r="R108" s="147"/>
      <c r="S108" s="147"/>
      <c r="T108" s="147"/>
      <c r="U108" s="147"/>
      <c r="V108" s="147"/>
      <c r="W108" s="147"/>
      <c r="X108" s="147"/>
    </row>
    <row r="109" spans="1:60" x14ac:dyDescent="0.2">
      <c r="A109" s="229"/>
      <c r="B109" s="229"/>
      <c r="C109" s="229"/>
      <c r="D109" s="229"/>
      <c r="E109" s="229"/>
      <c r="F109" s="229"/>
      <c r="G109" s="229"/>
      <c r="H109" s="147"/>
      <c r="I109" s="147"/>
      <c r="J109" s="147"/>
      <c r="K109" s="147"/>
      <c r="L109" s="147"/>
      <c r="M109" s="147"/>
      <c r="N109" s="147"/>
      <c r="O109" s="147"/>
      <c r="P109" s="147"/>
      <c r="Q109" s="147"/>
      <c r="R109" s="147"/>
      <c r="S109" s="147"/>
      <c r="T109" s="147"/>
      <c r="U109" s="147"/>
      <c r="V109" s="147"/>
      <c r="W109" s="147"/>
      <c r="X109" s="147"/>
      <c r="AG109" t="s">
        <v>187</v>
      </c>
    </row>
    <row r="110" spans="1:60" x14ac:dyDescent="0.2">
      <c r="A110" s="229"/>
      <c r="B110" s="229"/>
      <c r="C110" s="229"/>
      <c r="D110" s="229"/>
      <c r="E110" s="229"/>
      <c r="F110" s="229"/>
      <c r="G110" s="229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/>
      <c r="U110" s="147"/>
      <c r="V110" s="147"/>
      <c r="W110" s="147"/>
      <c r="X110" s="147"/>
    </row>
    <row r="111" spans="1:60" x14ac:dyDescent="0.2">
      <c r="A111" s="229"/>
      <c r="B111" s="229"/>
      <c r="C111" s="229"/>
      <c r="D111" s="229"/>
      <c r="E111" s="229"/>
      <c r="F111" s="229"/>
      <c r="G111" s="229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  <c r="V111" s="147"/>
      <c r="W111" s="147"/>
      <c r="X111" s="147"/>
    </row>
    <row r="112" spans="1:60" x14ac:dyDescent="0.2">
      <c r="A112" s="229"/>
      <c r="B112" s="229"/>
      <c r="C112" s="229"/>
      <c r="D112" s="229"/>
      <c r="E112" s="229"/>
      <c r="F112" s="229"/>
      <c r="G112" s="229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</row>
    <row r="113" spans="1:33" x14ac:dyDescent="0.2">
      <c r="A113" s="229"/>
      <c r="B113" s="229"/>
      <c r="C113" s="229"/>
      <c r="D113" s="229"/>
      <c r="E113" s="229"/>
      <c r="F113" s="229"/>
      <c r="G113" s="229"/>
      <c r="H113" s="147"/>
      <c r="I113" s="147"/>
      <c r="J113" s="147"/>
      <c r="K113" s="147"/>
      <c r="L113" s="147"/>
      <c r="M113" s="147"/>
      <c r="N113" s="147"/>
      <c r="O113" s="147"/>
      <c r="P113" s="147"/>
      <c r="Q113" s="147"/>
      <c r="R113" s="147"/>
      <c r="S113" s="147"/>
      <c r="T113" s="147"/>
      <c r="U113" s="147"/>
      <c r="V113" s="147"/>
      <c r="W113" s="147"/>
      <c r="X113" s="147"/>
    </row>
    <row r="114" spans="1:33" x14ac:dyDescent="0.2">
      <c r="A114" s="147"/>
      <c r="B114" s="151"/>
      <c r="C114" s="197"/>
      <c r="D114" s="153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147"/>
      <c r="Q114" s="147"/>
      <c r="R114" s="147"/>
      <c r="S114" s="147"/>
      <c r="T114" s="147"/>
      <c r="U114" s="147"/>
      <c r="V114" s="147"/>
      <c r="W114" s="147"/>
      <c r="X114" s="147"/>
    </row>
    <row r="115" spans="1:33" x14ac:dyDescent="0.2">
      <c r="C115" s="204"/>
      <c r="D115" s="99"/>
      <c r="AG115" t="s">
        <v>188</v>
      </c>
    </row>
    <row r="116" spans="1:33" x14ac:dyDescent="0.2">
      <c r="D116" s="99"/>
    </row>
    <row r="117" spans="1:33" x14ac:dyDescent="0.2">
      <c r="D117" s="99"/>
    </row>
    <row r="118" spans="1:33" x14ac:dyDescent="0.2">
      <c r="D118" s="99"/>
    </row>
    <row r="119" spans="1:33" x14ac:dyDescent="0.2">
      <c r="D119" s="99"/>
    </row>
    <row r="120" spans="1:33" x14ac:dyDescent="0.2">
      <c r="D120" s="99"/>
    </row>
    <row r="121" spans="1:33" x14ac:dyDescent="0.2">
      <c r="D121" s="99"/>
    </row>
    <row r="122" spans="1:33" x14ac:dyDescent="0.2">
      <c r="D122" s="99"/>
    </row>
    <row r="123" spans="1:33" x14ac:dyDescent="0.2">
      <c r="D123" s="99"/>
    </row>
    <row r="124" spans="1:33" x14ac:dyDescent="0.2">
      <c r="D124" s="99"/>
    </row>
    <row r="125" spans="1:33" x14ac:dyDescent="0.2">
      <c r="D125" s="99"/>
    </row>
    <row r="126" spans="1:33" x14ac:dyDescent="0.2">
      <c r="D126" s="99"/>
    </row>
    <row r="127" spans="1:33" x14ac:dyDescent="0.2">
      <c r="D127" s="99"/>
    </row>
    <row r="128" spans="1:33" x14ac:dyDescent="0.2">
      <c r="D128" s="99"/>
    </row>
    <row r="129" spans="4:4" x14ac:dyDescent="0.2">
      <c r="D129" s="99"/>
    </row>
    <row r="130" spans="4:4" x14ac:dyDescent="0.2">
      <c r="D130" s="99"/>
    </row>
    <row r="131" spans="4:4" x14ac:dyDescent="0.2">
      <c r="D131" s="99"/>
    </row>
    <row r="132" spans="4:4" x14ac:dyDescent="0.2">
      <c r="D132" s="99"/>
    </row>
    <row r="133" spans="4:4" x14ac:dyDescent="0.2">
      <c r="D133" s="99"/>
    </row>
    <row r="134" spans="4:4" x14ac:dyDescent="0.2">
      <c r="D134" s="99"/>
    </row>
    <row r="135" spans="4:4" x14ac:dyDescent="0.2">
      <c r="D135" s="99"/>
    </row>
    <row r="136" spans="4:4" x14ac:dyDescent="0.2">
      <c r="D136" s="99"/>
    </row>
    <row r="137" spans="4:4" x14ac:dyDescent="0.2">
      <c r="D137" s="99"/>
    </row>
    <row r="138" spans="4:4" x14ac:dyDescent="0.2">
      <c r="D138" s="99"/>
    </row>
    <row r="139" spans="4:4" x14ac:dyDescent="0.2">
      <c r="D139" s="99"/>
    </row>
    <row r="140" spans="4:4" x14ac:dyDescent="0.2">
      <c r="D140" s="99"/>
    </row>
    <row r="141" spans="4:4" x14ac:dyDescent="0.2">
      <c r="D141" s="99"/>
    </row>
    <row r="142" spans="4:4" x14ac:dyDescent="0.2">
      <c r="D142" s="99"/>
    </row>
    <row r="143" spans="4:4" x14ac:dyDescent="0.2">
      <c r="D143" s="99"/>
    </row>
    <row r="144" spans="4:4" x14ac:dyDescent="0.2">
      <c r="D144" s="99"/>
    </row>
    <row r="145" spans="4:4" x14ac:dyDescent="0.2">
      <c r="D145" s="99"/>
    </row>
    <row r="146" spans="4:4" x14ac:dyDescent="0.2">
      <c r="D146" s="99"/>
    </row>
    <row r="147" spans="4:4" x14ac:dyDescent="0.2">
      <c r="D147" s="99"/>
    </row>
    <row r="148" spans="4:4" x14ac:dyDescent="0.2">
      <c r="D148" s="99"/>
    </row>
    <row r="149" spans="4:4" x14ac:dyDescent="0.2">
      <c r="D149" s="99"/>
    </row>
    <row r="150" spans="4:4" x14ac:dyDescent="0.2">
      <c r="D150" s="99"/>
    </row>
    <row r="151" spans="4:4" x14ac:dyDescent="0.2">
      <c r="D151" s="99"/>
    </row>
    <row r="152" spans="4:4" x14ac:dyDescent="0.2">
      <c r="D152" s="99"/>
    </row>
    <row r="153" spans="4:4" x14ac:dyDescent="0.2">
      <c r="D153" s="99"/>
    </row>
    <row r="154" spans="4:4" x14ac:dyDescent="0.2">
      <c r="D154" s="99"/>
    </row>
    <row r="155" spans="4:4" x14ac:dyDescent="0.2">
      <c r="D155" s="99"/>
    </row>
    <row r="156" spans="4:4" x14ac:dyDescent="0.2">
      <c r="D156" s="99"/>
    </row>
    <row r="157" spans="4:4" x14ac:dyDescent="0.2">
      <c r="D157" s="99"/>
    </row>
    <row r="158" spans="4:4" x14ac:dyDescent="0.2">
      <c r="D158" s="99"/>
    </row>
    <row r="159" spans="4:4" x14ac:dyDescent="0.2">
      <c r="D159" s="99"/>
    </row>
    <row r="160" spans="4:4" x14ac:dyDescent="0.2">
      <c r="D160" s="99"/>
    </row>
    <row r="161" spans="4:4" x14ac:dyDescent="0.2">
      <c r="D161" s="99"/>
    </row>
    <row r="162" spans="4:4" x14ac:dyDescent="0.2">
      <c r="D162" s="99"/>
    </row>
    <row r="163" spans="4:4" x14ac:dyDescent="0.2">
      <c r="D163" s="99"/>
    </row>
    <row r="164" spans="4:4" x14ac:dyDescent="0.2">
      <c r="D164" s="99"/>
    </row>
    <row r="165" spans="4:4" x14ac:dyDescent="0.2">
      <c r="D165" s="99"/>
    </row>
    <row r="166" spans="4:4" x14ac:dyDescent="0.2">
      <c r="D166" s="99"/>
    </row>
    <row r="167" spans="4:4" x14ac:dyDescent="0.2">
      <c r="D167" s="99"/>
    </row>
    <row r="168" spans="4:4" x14ac:dyDescent="0.2">
      <c r="D168" s="99"/>
    </row>
    <row r="169" spans="4:4" x14ac:dyDescent="0.2">
      <c r="D169" s="99"/>
    </row>
    <row r="170" spans="4:4" x14ac:dyDescent="0.2">
      <c r="D170" s="99"/>
    </row>
    <row r="171" spans="4:4" x14ac:dyDescent="0.2">
      <c r="D171" s="99"/>
    </row>
    <row r="172" spans="4:4" x14ac:dyDescent="0.2">
      <c r="D172" s="99"/>
    </row>
    <row r="173" spans="4:4" x14ac:dyDescent="0.2">
      <c r="D173" s="99"/>
    </row>
    <row r="174" spans="4:4" x14ac:dyDescent="0.2">
      <c r="D174" s="99"/>
    </row>
    <row r="175" spans="4:4" x14ac:dyDescent="0.2">
      <c r="D175" s="99"/>
    </row>
    <row r="176" spans="4:4" x14ac:dyDescent="0.2">
      <c r="D176" s="99"/>
    </row>
    <row r="177" spans="4:4" x14ac:dyDescent="0.2">
      <c r="D177" s="99"/>
    </row>
    <row r="178" spans="4:4" x14ac:dyDescent="0.2">
      <c r="D178" s="99"/>
    </row>
    <row r="179" spans="4:4" x14ac:dyDescent="0.2">
      <c r="D179" s="99"/>
    </row>
    <row r="180" spans="4:4" x14ac:dyDescent="0.2">
      <c r="D180" s="99"/>
    </row>
    <row r="181" spans="4:4" x14ac:dyDescent="0.2">
      <c r="D181" s="99"/>
    </row>
    <row r="182" spans="4:4" x14ac:dyDescent="0.2">
      <c r="D182" s="99"/>
    </row>
    <row r="183" spans="4:4" x14ac:dyDescent="0.2">
      <c r="D183" s="99"/>
    </row>
    <row r="184" spans="4:4" x14ac:dyDescent="0.2">
      <c r="D184" s="99"/>
    </row>
    <row r="185" spans="4:4" x14ac:dyDescent="0.2">
      <c r="D185" s="99"/>
    </row>
    <row r="186" spans="4:4" x14ac:dyDescent="0.2">
      <c r="D186" s="99"/>
    </row>
    <row r="187" spans="4:4" x14ac:dyDescent="0.2">
      <c r="D187" s="99"/>
    </row>
    <row r="188" spans="4:4" x14ac:dyDescent="0.2">
      <c r="D188" s="99"/>
    </row>
    <row r="189" spans="4:4" x14ac:dyDescent="0.2">
      <c r="D189" s="99"/>
    </row>
    <row r="190" spans="4:4" x14ac:dyDescent="0.2">
      <c r="D190" s="99"/>
    </row>
    <row r="191" spans="4:4" x14ac:dyDescent="0.2">
      <c r="D191" s="99"/>
    </row>
    <row r="192" spans="4:4" x14ac:dyDescent="0.2">
      <c r="D192" s="99"/>
    </row>
    <row r="193" spans="4:4" x14ac:dyDescent="0.2">
      <c r="D193" s="99"/>
    </row>
    <row r="194" spans="4:4" x14ac:dyDescent="0.2">
      <c r="D194" s="99"/>
    </row>
    <row r="195" spans="4:4" x14ac:dyDescent="0.2">
      <c r="D195" s="99"/>
    </row>
    <row r="196" spans="4:4" x14ac:dyDescent="0.2">
      <c r="D196" s="99"/>
    </row>
    <row r="197" spans="4:4" x14ac:dyDescent="0.2">
      <c r="D197" s="99"/>
    </row>
    <row r="198" spans="4:4" x14ac:dyDescent="0.2">
      <c r="D198" s="99"/>
    </row>
    <row r="199" spans="4:4" x14ac:dyDescent="0.2">
      <c r="D199" s="99"/>
    </row>
    <row r="200" spans="4:4" x14ac:dyDescent="0.2">
      <c r="D200" s="99"/>
    </row>
    <row r="201" spans="4:4" x14ac:dyDescent="0.2">
      <c r="D201" s="99"/>
    </row>
    <row r="202" spans="4:4" x14ac:dyDescent="0.2">
      <c r="D202" s="99"/>
    </row>
    <row r="203" spans="4:4" x14ac:dyDescent="0.2">
      <c r="D203" s="99"/>
    </row>
    <row r="204" spans="4:4" x14ac:dyDescent="0.2">
      <c r="D204" s="99"/>
    </row>
    <row r="205" spans="4:4" x14ac:dyDescent="0.2">
      <c r="D205" s="99"/>
    </row>
    <row r="206" spans="4:4" x14ac:dyDescent="0.2">
      <c r="D206" s="99"/>
    </row>
    <row r="207" spans="4:4" x14ac:dyDescent="0.2">
      <c r="D207" s="99"/>
    </row>
    <row r="208" spans="4:4" x14ac:dyDescent="0.2">
      <c r="D208" s="99"/>
    </row>
    <row r="209" spans="4:4" x14ac:dyDescent="0.2">
      <c r="D209" s="99"/>
    </row>
    <row r="210" spans="4:4" x14ac:dyDescent="0.2">
      <c r="D210" s="99"/>
    </row>
    <row r="211" spans="4:4" x14ac:dyDescent="0.2">
      <c r="D211" s="99"/>
    </row>
    <row r="212" spans="4:4" x14ac:dyDescent="0.2">
      <c r="D212" s="99"/>
    </row>
    <row r="213" spans="4:4" x14ac:dyDescent="0.2">
      <c r="D213" s="99"/>
    </row>
    <row r="214" spans="4:4" x14ac:dyDescent="0.2">
      <c r="D214" s="99"/>
    </row>
    <row r="215" spans="4:4" x14ac:dyDescent="0.2">
      <c r="D215" s="99"/>
    </row>
    <row r="216" spans="4:4" x14ac:dyDescent="0.2">
      <c r="D216" s="99"/>
    </row>
    <row r="217" spans="4:4" x14ac:dyDescent="0.2">
      <c r="D217" s="99"/>
    </row>
    <row r="218" spans="4:4" x14ac:dyDescent="0.2">
      <c r="D218" s="99"/>
    </row>
    <row r="219" spans="4:4" x14ac:dyDescent="0.2">
      <c r="D219" s="99"/>
    </row>
    <row r="220" spans="4:4" x14ac:dyDescent="0.2">
      <c r="D220" s="99"/>
    </row>
    <row r="221" spans="4:4" x14ac:dyDescent="0.2">
      <c r="D221" s="99"/>
    </row>
    <row r="222" spans="4:4" x14ac:dyDescent="0.2">
      <c r="D222" s="99"/>
    </row>
    <row r="223" spans="4:4" x14ac:dyDescent="0.2">
      <c r="D223" s="99"/>
    </row>
    <row r="224" spans="4:4" x14ac:dyDescent="0.2">
      <c r="D224" s="99"/>
    </row>
    <row r="225" spans="4:4" x14ac:dyDescent="0.2">
      <c r="D225" s="99"/>
    </row>
    <row r="226" spans="4:4" x14ac:dyDescent="0.2">
      <c r="D226" s="99"/>
    </row>
    <row r="227" spans="4:4" x14ac:dyDescent="0.2">
      <c r="D227" s="99"/>
    </row>
    <row r="228" spans="4:4" x14ac:dyDescent="0.2">
      <c r="D228" s="99"/>
    </row>
    <row r="229" spans="4:4" x14ac:dyDescent="0.2">
      <c r="D229" s="99"/>
    </row>
    <row r="230" spans="4:4" x14ac:dyDescent="0.2">
      <c r="D230" s="99"/>
    </row>
    <row r="231" spans="4:4" x14ac:dyDescent="0.2">
      <c r="D231" s="99"/>
    </row>
    <row r="232" spans="4:4" x14ac:dyDescent="0.2">
      <c r="D232" s="99"/>
    </row>
    <row r="233" spans="4:4" x14ac:dyDescent="0.2">
      <c r="D233" s="99"/>
    </row>
    <row r="234" spans="4:4" x14ac:dyDescent="0.2">
      <c r="D234" s="99"/>
    </row>
    <row r="235" spans="4:4" x14ac:dyDescent="0.2">
      <c r="D235" s="99"/>
    </row>
    <row r="236" spans="4:4" x14ac:dyDescent="0.2">
      <c r="D236" s="99"/>
    </row>
    <row r="237" spans="4:4" x14ac:dyDescent="0.2">
      <c r="D237" s="99"/>
    </row>
    <row r="238" spans="4:4" x14ac:dyDescent="0.2">
      <c r="D238" s="99"/>
    </row>
    <row r="239" spans="4:4" x14ac:dyDescent="0.2">
      <c r="D239" s="99"/>
    </row>
    <row r="240" spans="4:4" x14ac:dyDescent="0.2">
      <c r="D240" s="99"/>
    </row>
    <row r="241" spans="4:4" x14ac:dyDescent="0.2">
      <c r="D241" s="99"/>
    </row>
    <row r="242" spans="4:4" x14ac:dyDescent="0.2">
      <c r="D242" s="99"/>
    </row>
    <row r="243" spans="4:4" x14ac:dyDescent="0.2">
      <c r="D243" s="99"/>
    </row>
    <row r="244" spans="4:4" x14ac:dyDescent="0.2">
      <c r="D244" s="99"/>
    </row>
    <row r="245" spans="4:4" x14ac:dyDescent="0.2">
      <c r="D245" s="99"/>
    </row>
    <row r="246" spans="4:4" x14ac:dyDescent="0.2">
      <c r="D246" s="99"/>
    </row>
    <row r="247" spans="4:4" x14ac:dyDescent="0.2">
      <c r="D247" s="99"/>
    </row>
    <row r="248" spans="4:4" x14ac:dyDescent="0.2">
      <c r="D248" s="99"/>
    </row>
    <row r="249" spans="4:4" x14ac:dyDescent="0.2">
      <c r="D249" s="99"/>
    </row>
    <row r="250" spans="4:4" x14ac:dyDescent="0.2">
      <c r="D250" s="99"/>
    </row>
    <row r="251" spans="4:4" x14ac:dyDescent="0.2">
      <c r="D251" s="99"/>
    </row>
    <row r="252" spans="4:4" x14ac:dyDescent="0.2">
      <c r="D252" s="99"/>
    </row>
    <row r="253" spans="4:4" x14ac:dyDescent="0.2">
      <c r="D253" s="99"/>
    </row>
    <row r="254" spans="4:4" x14ac:dyDescent="0.2">
      <c r="D254" s="99"/>
    </row>
    <row r="255" spans="4:4" x14ac:dyDescent="0.2">
      <c r="D255" s="99"/>
    </row>
    <row r="256" spans="4:4" x14ac:dyDescent="0.2">
      <c r="D256" s="99"/>
    </row>
    <row r="257" spans="4:4" x14ac:dyDescent="0.2">
      <c r="D257" s="99"/>
    </row>
    <row r="258" spans="4:4" x14ac:dyDescent="0.2">
      <c r="D258" s="99"/>
    </row>
    <row r="259" spans="4:4" x14ac:dyDescent="0.2">
      <c r="D259" s="99"/>
    </row>
    <row r="260" spans="4:4" x14ac:dyDescent="0.2">
      <c r="D260" s="99"/>
    </row>
    <row r="261" spans="4:4" x14ac:dyDescent="0.2">
      <c r="D261" s="99"/>
    </row>
    <row r="262" spans="4:4" x14ac:dyDescent="0.2">
      <c r="D262" s="99"/>
    </row>
    <row r="263" spans="4:4" x14ac:dyDescent="0.2">
      <c r="D263" s="99"/>
    </row>
    <row r="264" spans="4:4" x14ac:dyDescent="0.2">
      <c r="D264" s="99"/>
    </row>
    <row r="265" spans="4:4" x14ac:dyDescent="0.2">
      <c r="D265" s="99"/>
    </row>
    <row r="266" spans="4:4" x14ac:dyDescent="0.2">
      <c r="D266" s="99"/>
    </row>
    <row r="267" spans="4:4" x14ac:dyDescent="0.2">
      <c r="D267" s="99"/>
    </row>
    <row r="268" spans="4:4" x14ac:dyDescent="0.2">
      <c r="D268" s="99"/>
    </row>
    <row r="269" spans="4:4" x14ac:dyDescent="0.2">
      <c r="D269" s="99"/>
    </row>
    <row r="270" spans="4:4" x14ac:dyDescent="0.2">
      <c r="D270" s="99"/>
    </row>
    <row r="271" spans="4:4" x14ac:dyDescent="0.2">
      <c r="D271" s="99"/>
    </row>
    <row r="272" spans="4:4" x14ac:dyDescent="0.2">
      <c r="D272" s="99"/>
    </row>
    <row r="273" spans="4:4" x14ac:dyDescent="0.2">
      <c r="D273" s="99"/>
    </row>
    <row r="274" spans="4:4" x14ac:dyDescent="0.2">
      <c r="D274" s="99"/>
    </row>
    <row r="275" spans="4:4" x14ac:dyDescent="0.2">
      <c r="D275" s="99"/>
    </row>
    <row r="276" spans="4:4" x14ac:dyDescent="0.2">
      <c r="D276" s="99"/>
    </row>
    <row r="277" spans="4:4" x14ac:dyDescent="0.2">
      <c r="D277" s="99"/>
    </row>
    <row r="278" spans="4:4" x14ac:dyDescent="0.2">
      <c r="D278" s="99"/>
    </row>
    <row r="279" spans="4:4" x14ac:dyDescent="0.2">
      <c r="D279" s="99"/>
    </row>
    <row r="280" spans="4:4" x14ac:dyDescent="0.2">
      <c r="D280" s="99"/>
    </row>
    <row r="281" spans="4:4" x14ac:dyDescent="0.2">
      <c r="D281" s="99"/>
    </row>
    <row r="282" spans="4:4" x14ac:dyDescent="0.2">
      <c r="D282" s="99"/>
    </row>
    <row r="283" spans="4:4" x14ac:dyDescent="0.2">
      <c r="D283" s="99"/>
    </row>
    <row r="284" spans="4:4" x14ac:dyDescent="0.2">
      <c r="D284" s="99"/>
    </row>
    <row r="285" spans="4:4" x14ac:dyDescent="0.2">
      <c r="D285" s="99"/>
    </row>
    <row r="286" spans="4:4" x14ac:dyDescent="0.2">
      <c r="D286" s="99"/>
    </row>
    <row r="287" spans="4:4" x14ac:dyDescent="0.2">
      <c r="D287" s="99"/>
    </row>
    <row r="288" spans="4:4" x14ac:dyDescent="0.2">
      <c r="D288" s="99"/>
    </row>
    <row r="289" spans="4:4" x14ac:dyDescent="0.2">
      <c r="D289" s="99"/>
    </row>
    <row r="290" spans="4:4" x14ac:dyDescent="0.2">
      <c r="D290" s="99"/>
    </row>
    <row r="291" spans="4:4" x14ac:dyDescent="0.2">
      <c r="D291" s="99"/>
    </row>
    <row r="292" spans="4:4" x14ac:dyDescent="0.2">
      <c r="D292" s="99"/>
    </row>
    <row r="293" spans="4:4" x14ac:dyDescent="0.2">
      <c r="D293" s="99"/>
    </row>
    <row r="294" spans="4:4" x14ac:dyDescent="0.2">
      <c r="D294" s="99"/>
    </row>
    <row r="295" spans="4:4" x14ac:dyDescent="0.2">
      <c r="D295" s="99"/>
    </row>
    <row r="296" spans="4:4" x14ac:dyDescent="0.2">
      <c r="D296" s="99"/>
    </row>
    <row r="297" spans="4:4" x14ac:dyDescent="0.2">
      <c r="D297" s="99"/>
    </row>
    <row r="298" spans="4:4" x14ac:dyDescent="0.2">
      <c r="D298" s="99"/>
    </row>
    <row r="299" spans="4:4" x14ac:dyDescent="0.2">
      <c r="D299" s="99"/>
    </row>
    <row r="300" spans="4:4" x14ac:dyDescent="0.2">
      <c r="D300" s="99"/>
    </row>
    <row r="301" spans="4:4" x14ac:dyDescent="0.2">
      <c r="D301" s="99"/>
    </row>
    <row r="302" spans="4:4" x14ac:dyDescent="0.2">
      <c r="D302" s="99"/>
    </row>
    <row r="303" spans="4:4" x14ac:dyDescent="0.2">
      <c r="D303" s="99"/>
    </row>
    <row r="304" spans="4:4" x14ac:dyDescent="0.2">
      <c r="D304" s="99"/>
    </row>
    <row r="305" spans="4:4" x14ac:dyDescent="0.2">
      <c r="D305" s="99"/>
    </row>
    <row r="306" spans="4:4" x14ac:dyDescent="0.2">
      <c r="D306" s="99"/>
    </row>
    <row r="307" spans="4:4" x14ac:dyDescent="0.2">
      <c r="D307" s="99"/>
    </row>
    <row r="308" spans="4:4" x14ac:dyDescent="0.2">
      <c r="D308" s="99"/>
    </row>
    <row r="309" spans="4:4" x14ac:dyDescent="0.2">
      <c r="D309" s="99"/>
    </row>
    <row r="310" spans="4:4" x14ac:dyDescent="0.2">
      <c r="D310" s="99"/>
    </row>
    <row r="311" spans="4:4" x14ac:dyDescent="0.2">
      <c r="D311" s="99"/>
    </row>
    <row r="312" spans="4:4" x14ac:dyDescent="0.2">
      <c r="D312" s="99"/>
    </row>
    <row r="313" spans="4:4" x14ac:dyDescent="0.2">
      <c r="D313" s="99"/>
    </row>
    <row r="314" spans="4:4" x14ac:dyDescent="0.2">
      <c r="D314" s="99"/>
    </row>
    <row r="315" spans="4:4" x14ac:dyDescent="0.2">
      <c r="D315" s="99"/>
    </row>
    <row r="316" spans="4:4" x14ac:dyDescent="0.2">
      <c r="D316" s="99"/>
    </row>
    <row r="317" spans="4:4" x14ac:dyDescent="0.2">
      <c r="D317" s="99"/>
    </row>
    <row r="318" spans="4:4" x14ac:dyDescent="0.2">
      <c r="D318" s="99"/>
    </row>
    <row r="319" spans="4:4" x14ac:dyDescent="0.2">
      <c r="D319" s="99"/>
    </row>
    <row r="320" spans="4:4" x14ac:dyDescent="0.2">
      <c r="D320" s="99"/>
    </row>
    <row r="321" spans="4:4" x14ac:dyDescent="0.2">
      <c r="D321" s="99"/>
    </row>
    <row r="322" spans="4:4" x14ac:dyDescent="0.2">
      <c r="D322" s="99"/>
    </row>
    <row r="323" spans="4:4" x14ac:dyDescent="0.2">
      <c r="D323" s="99"/>
    </row>
    <row r="324" spans="4:4" x14ac:dyDescent="0.2">
      <c r="D324" s="99"/>
    </row>
    <row r="325" spans="4:4" x14ac:dyDescent="0.2">
      <c r="D325" s="99"/>
    </row>
    <row r="326" spans="4:4" x14ac:dyDescent="0.2">
      <c r="D326" s="99"/>
    </row>
    <row r="327" spans="4:4" x14ac:dyDescent="0.2">
      <c r="D327" s="99"/>
    </row>
    <row r="328" spans="4:4" x14ac:dyDescent="0.2">
      <c r="D328" s="99"/>
    </row>
    <row r="329" spans="4:4" x14ac:dyDescent="0.2">
      <c r="D329" s="99"/>
    </row>
    <row r="330" spans="4:4" x14ac:dyDescent="0.2">
      <c r="D330" s="99"/>
    </row>
    <row r="331" spans="4:4" x14ac:dyDescent="0.2">
      <c r="D331" s="99"/>
    </row>
    <row r="332" spans="4:4" x14ac:dyDescent="0.2">
      <c r="D332" s="99"/>
    </row>
    <row r="333" spans="4:4" x14ac:dyDescent="0.2">
      <c r="D333" s="99"/>
    </row>
    <row r="334" spans="4:4" x14ac:dyDescent="0.2">
      <c r="D334" s="99"/>
    </row>
    <row r="335" spans="4:4" x14ac:dyDescent="0.2">
      <c r="D335" s="99"/>
    </row>
    <row r="336" spans="4:4" x14ac:dyDescent="0.2">
      <c r="D336" s="99"/>
    </row>
    <row r="337" spans="4:4" x14ac:dyDescent="0.2">
      <c r="D337" s="99"/>
    </row>
    <row r="338" spans="4:4" x14ac:dyDescent="0.2">
      <c r="D338" s="99"/>
    </row>
    <row r="339" spans="4:4" x14ac:dyDescent="0.2">
      <c r="D339" s="99"/>
    </row>
    <row r="340" spans="4:4" x14ac:dyDescent="0.2">
      <c r="D340" s="99"/>
    </row>
    <row r="341" spans="4:4" x14ac:dyDescent="0.2">
      <c r="D341" s="99"/>
    </row>
    <row r="342" spans="4:4" x14ac:dyDescent="0.2">
      <c r="D342" s="99"/>
    </row>
    <row r="343" spans="4:4" x14ac:dyDescent="0.2">
      <c r="D343" s="99"/>
    </row>
    <row r="344" spans="4:4" x14ac:dyDescent="0.2">
      <c r="D344" s="99"/>
    </row>
    <row r="345" spans="4:4" x14ac:dyDescent="0.2">
      <c r="D345" s="99"/>
    </row>
    <row r="346" spans="4:4" x14ac:dyDescent="0.2">
      <c r="D346" s="99"/>
    </row>
    <row r="347" spans="4:4" x14ac:dyDescent="0.2">
      <c r="D347" s="99"/>
    </row>
    <row r="348" spans="4:4" x14ac:dyDescent="0.2">
      <c r="D348" s="99"/>
    </row>
    <row r="349" spans="4:4" x14ac:dyDescent="0.2">
      <c r="D349" s="99"/>
    </row>
    <row r="350" spans="4:4" x14ac:dyDescent="0.2">
      <c r="D350" s="99"/>
    </row>
    <row r="351" spans="4:4" x14ac:dyDescent="0.2">
      <c r="D351" s="99"/>
    </row>
    <row r="352" spans="4:4" x14ac:dyDescent="0.2">
      <c r="D352" s="99"/>
    </row>
    <row r="353" spans="4:4" x14ac:dyDescent="0.2">
      <c r="D353" s="99"/>
    </row>
    <row r="354" spans="4:4" x14ac:dyDescent="0.2">
      <c r="D354" s="99"/>
    </row>
    <row r="355" spans="4:4" x14ac:dyDescent="0.2">
      <c r="D355" s="99"/>
    </row>
    <row r="356" spans="4:4" x14ac:dyDescent="0.2">
      <c r="D356" s="99"/>
    </row>
    <row r="357" spans="4:4" x14ac:dyDescent="0.2">
      <c r="D357" s="99"/>
    </row>
    <row r="358" spans="4:4" x14ac:dyDescent="0.2">
      <c r="D358" s="99"/>
    </row>
    <row r="359" spans="4:4" x14ac:dyDescent="0.2">
      <c r="D359" s="99"/>
    </row>
    <row r="360" spans="4:4" x14ac:dyDescent="0.2">
      <c r="D360" s="99"/>
    </row>
    <row r="361" spans="4:4" x14ac:dyDescent="0.2">
      <c r="D361" s="99"/>
    </row>
    <row r="362" spans="4:4" x14ac:dyDescent="0.2">
      <c r="D362" s="99"/>
    </row>
    <row r="363" spans="4:4" x14ac:dyDescent="0.2">
      <c r="D363" s="99"/>
    </row>
    <row r="364" spans="4:4" x14ac:dyDescent="0.2">
      <c r="D364" s="99"/>
    </row>
    <row r="365" spans="4:4" x14ac:dyDescent="0.2">
      <c r="D365" s="99"/>
    </row>
    <row r="366" spans="4:4" x14ac:dyDescent="0.2">
      <c r="D366" s="99"/>
    </row>
    <row r="367" spans="4:4" x14ac:dyDescent="0.2">
      <c r="D367" s="99"/>
    </row>
    <row r="368" spans="4:4" x14ac:dyDescent="0.2">
      <c r="D368" s="99"/>
    </row>
    <row r="369" spans="4:4" x14ac:dyDescent="0.2">
      <c r="D369" s="99"/>
    </row>
    <row r="370" spans="4:4" x14ac:dyDescent="0.2">
      <c r="D370" s="99"/>
    </row>
    <row r="371" spans="4:4" x14ac:dyDescent="0.2">
      <c r="D371" s="99"/>
    </row>
    <row r="372" spans="4:4" x14ac:dyDescent="0.2">
      <c r="D372" s="99"/>
    </row>
    <row r="373" spans="4:4" x14ac:dyDescent="0.2">
      <c r="D373" s="99"/>
    </row>
    <row r="374" spans="4:4" x14ac:dyDescent="0.2">
      <c r="D374" s="99"/>
    </row>
    <row r="375" spans="4:4" x14ac:dyDescent="0.2">
      <c r="D375" s="99"/>
    </row>
    <row r="376" spans="4:4" x14ac:dyDescent="0.2">
      <c r="D376" s="99"/>
    </row>
    <row r="377" spans="4:4" x14ac:dyDescent="0.2">
      <c r="D377" s="99"/>
    </row>
    <row r="378" spans="4:4" x14ac:dyDescent="0.2">
      <c r="D378" s="99"/>
    </row>
    <row r="379" spans="4:4" x14ac:dyDescent="0.2">
      <c r="D379" s="99"/>
    </row>
    <row r="380" spans="4:4" x14ac:dyDescent="0.2">
      <c r="D380" s="99"/>
    </row>
    <row r="381" spans="4:4" x14ac:dyDescent="0.2">
      <c r="D381" s="99"/>
    </row>
    <row r="382" spans="4:4" x14ac:dyDescent="0.2">
      <c r="D382" s="99"/>
    </row>
    <row r="383" spans="4:4" x14ac:dyDescent="0.2">
      <c r="D383" s="99"/>
    </row>
    <row r="384" spans="4:4" x14ac:dyDescent="0.2">
      <c r="D384" s="99"/>
    </row>
    <row r="385" spans="4:4" x14ac:dyDescent="0.2">
      <c r="D385" s="99"/>
    </row>
    <row r="386" spans="4:4" x14ac:dyDescent="0.2">
      <c r="D386" s="99"/>
    </row>
    <row r="387" spans="4:4" x14ac:dyDescent="0.2">
      <c r="D387" s="99"/>
    </row>
    <row r="388" spans="4:4" x14ac:dyDescent="0.2">
      <c r="D388" s="99"/>
    </row>
    <row r="389" spans="4:4" x14ac:dyDescent="0.2">
      <c r="D389" s="99"/>
    </row>
    <row r="390" spans="4:4" x14ac:dyDescent="0.2">
      <c r="D390" s="99"/>
    </row>
    <row r="391" spans="4:4" x14ac:dyDescent="0.2">
      <c r="D391" s="99"/>
    </row>
    <row r="392" spans="4:4" x14ac:dyDescent="0.2">
      <c r="D392" s="99"/>
    </row>
    <row r="393" spans="4:4" x14ac:dyDescent="0.2">
      <c r="D393" s="99"/>
    </row>
    <row r="394" spans="4:4" x14ac:dyDescent="0.2">
      <c r="D394" s="99"/>
    </row>
    <row r="395" spans="4:4" x14ac:dyDescent="0.2">
      <c r="D395" s="99"/>
    </row>
    <row r="396" spans="4:4" x14ac:dyDescent="0.2">
      <c r="D396" s="99"/>
    </row>
    <row r="397" spans="4:4" x14ac:dyDescent="0.2">
      <c r="D397" s="99"/>
    </row>
    <row r="398" spans="4:4" x14ac:dyDescent="0.2">
      <c r="D398" s="99"/>
    </row>
    <row r="399" spans="4:4" x14ac:dyDescent="0.2">
      <c r="D399" s="99"/>
    </row>
    <row r="400" spans="4:4" x14ac:dyDescent="0.2">
      <c r="D400" s="99"/>
    </row>
    <row r="401" spans="4:4" x14ac:dyDescent="0.2">
      <c r="D401" s="99"/>
    </row>
    <row r="402" spans="4:4" x14ac:dyDescent="0.2">
      <c r="D402" s="99"/>
    </row>
    <row r="403" spans="4:4" x14ac:dyDescent="0.2">
      <c r="D403" s="99"/>
    </row>
    <row r="404" spans="4:4" x14ac:dyDescent="0.2">
      <c r="D404" s="99"/>
    </row>
    <row r="405" spans="4:4" x14ac:dyDescent="0.2">
      <c r="D405" s="99"/>
    </row>
    <row r="406" spans="4:4" x14ac:dyDescent="0.2">
      <c r="D406" s="99"/>
    </row>
    <row r="407" spans="4:4" x14ac:dyDescent="0.2">
      <c r="D407" s="99"/>
    </row>
    <row r="408" spans="4:4" x14ac:dyDescent="0.2">
      <c r="D408" s="99"/>
    </row>
    <row r="409" spans="4:4" x14ac:dyDescent="0.2">
      <c r="D409" s="99"/>
    </row>
    <row r="410" spans="4:4" x14ac:dyDescent="0.2">
      <c r="D410" s="99"/>
    </row>
    <row r="411" spans="4:4" x14ac:dyDescent="0.2">
      <c r="D411" s="99"/>
    </row>
    <row r="412" spans="4:4" x14ac:dyDescent="0.2">
      <c r="D412" s="99"/>
    </row>
    <row r="413" spans="4:4" x14ac:dyDescent="0.2">
      <c r="D413" s="99"/>
    </row>
    <row r="414" spans="4:4" x14ac:dyDescent="0.2">
      <c r="D414" s="99"/>
    </row>
    <row r="415" spans="4:4" x14ac:dyDescent="0.2">
      <c r="D415" s="99"/>
    </row>
    <row r="416" spans="4:4" x14ac:dyDescent="0.2">
      <c r="D416" s="99"/>
    </row>
    <row r="417" spans="4:4" x14ac:dyDescent="0.2">
      <c r="D417" s="99"/>
    </row>
    <row r="418" spans="4:4" x14ac:dyDescent="0.2">
      <c r="D418" s="99"/>
    </row>
    <row r="419" spans="4:4" x14ac:dyDescent="0.2">
      <c r="D419" s="99"/>
    </row>
    <row r="420" spans="4:4" x14ac:dyDescent="0.2">
      <c r="D420" s="99"/>
    </row>
    <row r="421" spans="4:4" x14ac:dyDescent="0.2">
      <c r="D421" s="99"/>
    </row>
    <row r="422" spans="4:4" x14ac:dyDescent="0.2">
      <c r="D422" s="99"/>
    </row>
    <row r="423" spans="4:4" x14ac:dyDescent="0.2">
      <c r="D423" s="99"/>
    </row>
    <row r="424" spans="4:4" x14ac:dyDescent="0.2">
      <c r="D424" s="99"/>
    </row>
    <row r="425" spans="4:4" x14ac:dyDescent="0.2">
      <c r="D425" s="99"/>
    </row>
    <row r="426" spans="4:4" x14ac:dyDescent="0.2">
      <c r="D426" s="99"/>
    </row>
    <row r="427" spans="4:4" x14ac:dyDescent="0.2">
      <c r="D427" s="99"/>
    </row>
    <row r="428" spans="4:4" x14ac:dyDescent="0.2">
      <c r="D428" s="99"/>
    </row>
    <row r="429" spans="4:4" x14ac:dyDescent="0.2">
      <c r="D429" s="99"/>
    </row>
    <row r="430" spans="4:4" x14ac:dyDescent="0.2">
      <c r="D430" s="99"/>
    </row>
    <row r="431" spans="4:4" x14ac:dyDescent="0.2">
      <c r="D431" s="99"/>
    </row>
    <row r="432" spans="4:4" x14ac:dyDescent="0.2">
      <c r="D432" s="99"/>
    </row>
    <row r="433" spans="4:4" x14ac:dyDescent="0.2">
      <c r="D433" s="99"/>
    </row>
    <row r="434" spans="4:4" x14ac:dyDescent="0.2">
      <c r="D434" s="99"/>
    </row>
    <row r="435" spans="4:4" x14ac:dyDescent="0.2">
      <c r="D435" s="99"/>
    </row>
    <row r="436" spans="4:4" x14ac:dyDescent="0.2">
      <c r="D436" s="99"/>
    </row>
    <row r="437" spans="4:4" x14ac:dyDescent="0.2">
      <c r="D437" s="99"/>
    </row>
    <row r="438" spans="4:4" x14ac:dyDescent="0.2">
      <c r="D438" s="99"/>
    </row>
    <row r="439" spans="4:4" x14ac:dyDescent="0.2">
      <c r="D439" s="99"/>
    </row>
    <row r="440" spans="4:4" x14ac:dyDescent="0.2">
      <c r="D440" s="99"/>
    </row>
    <row r="441" spans="4:4" x14ac:dyDescent="0.2">
      <c r="D441" s="99"/>
    </row>
    <row r="442" spans="4:4" x14ac:dyDescent="0.2">
      <c r="D442" s="99"/>
    </row>
    <row r="443" spans="4:4" x14ac:dyDescent="0.2">
      <c r="D443" s="99"/>
    </row>
    <row r="444" spans="4:4" x14ac:dyDescent="0.2">
      <c r="D444" s="99"/>
    </row>
    <row r="445" spans="4:4" x14ac:dyDescent="0.2">
      <c r="D445" s="99"/>
    </row>
    <row r="446" spans="4:4" x14ac:dyDescent="0.2">
      <c r="D446" s="99"/>
    </row>
    <row r="447" spans="4:4" x14ac:dyDescent="0.2">
      <c r="D447" s="99"/>
    </row>
    <row r="448" spans="4:4" x14ac:dyDescent="0.2">
      <c r="D448" s="99"/>
    </row>
    <row r="449" spans="4:4" x14ac:dyDescent="0.2">
      <c r="D449" s="99"/>
    </row>
    <row r="450" spans="4:4" x14ac:dyDescent="0.2">
      <c r="D450" s="99"/>
    </row>
    <row r="451" spans="4:4" x14ac:dyDescent="0.2">
      <c r="D451" s="99"/>
    </row>
    <row r="452" spans="4:4" x14ac:dyDescent="0.2">
      <c r="D452" s="99"/>
    </row>
    <row r="453" spans="4:4" x14ac:dyDescent="0.2">
      <c r="D453" s="99"/>
    </row>
    <row r="454" spans="4:4" x14ac:dyDescent="0.2">
      <c r="D454" s="99"/>
    </row>
    <row r="455" spans="4:4" x14ac:dyDescent="0.2">
      <c r="D455" s="99"/>
    </row>
    <row r="456" spans="4:4" x14ac:dyDescent="0.2">
      <c r="D456" s="99"/>
    </row>
    <row r="457" spans="4:4" x14ac:dyDescent="0.2">
      <c r="D457" s="99"/>
    </row>
    <row r="458" spans="4:4" x14ac:dyDescent="0.2">
      <c r="D458" s="99"/>
    </row>
    <row r="459" spans="4:4" x14ac:dyDescent="0.2">
      <c r="D459" s="99"/>
    </row>
    <row r="460" spans="4:4" x14ac:dyDescent="0.2">
      <c r="D460" s="99"/>
    </row>
    <row r="461" spans="4:4" x14ac:dyDescent="0.2">
      <c r="D461" s="99"/>
    </row>
    <row r="462" spans="4:4" x14ac:dyDescent="0.2">
      <c r="D462" s="99"/>
    </row>
    <row r="463" spans="4:4" x14ac:dyDescent="0.2">
      <c r="D463" s="99"/>
    </row>
    <row r="464" spans="4:4" x14ac:dyDescent="0.2">
      <c r="D464" s="99"/>
    </row>
    <row r="465" spans="4:4" x14ac:dyDescent="0.2">
      <c r="D465" s="99"/>
    </row>
    <row r="466" spans="4:4" x14ac:dyDescent="0.2">
      <c r="D466" s="99"/>
    </row>
    <row r="467" spans="4:4" x14ac:dyDescent="0.2">
      <c r="D467" s="99"/>
    </row>
    <row r="468" spans="4:4" x14ac:dyDescent="0.2">
      <c r="D468" s="99"/>
    </row>
    <row r="469" spans="4:4" x14ac:dyDescent="0.2">
      <c r="D469" s="99"/>
    </row>
    <row r="470" spans="4:4" x14ac:dyDescent="0.2">
      <c r="D470" s="99"/>
    </row>
    <row r="471" spans="4:4" x14ac:dyDescent="0.2">
      <c r="D471" s="99"/>
    </row>
    <row r="472" spans="4:4" x14ac:dyDescent="0.2">
      <c r="D472" s="99"/>
    </row>
    <row r="473" spans="4:4" x14ac:dyDescent="0.2">
      <c r="D473" s="99"/>
    </row>
    <row r="474" spans="4:4" x14ac:dyDescent="0.2">
      <c r="D474" s="99"/>
    </row>
    <row r="475" spans="4:4" x14ac:dyDescent="0.2">
      <c r="D475" s="99"/>
    </row>
    <row r="476" spans="4:4" x14ac:dyDescent="0.2">
      <c r="D476" s="99"/>
    </row>
    <row r="477" spans="4:4" x14ac:dyDescent="0.2">
      <c r="D477" s="99"/>
    </row>
    <row r="478" spans="4:4" x14ac:dyDescent="0.2">
      <c r="D478" s="99"/>
    </row>
    <row r="479" spans="4:4" x14ac:dyDescent="0.2">
      <c r="D479" s="99"/>
    </row>
    <row r="480" spans="4:4" x14ac:dyDescent="0.2">
      <c r="D480" s="99"/>
    </row>
    <row r="481" spans="4:4" x14ac:dyDescent="0.2">
      <c r="D481" s="99"/>
    </row>
    <row r="482" spans="4:4" x14ac:dyDescent="0.2">
      <c r="D482" s="99"/>
    </row>
    <row r="483" spans="4:4" x14ac:dyDescent="0.2">
      <c r="D483" s="99"/>
    </row>
    <row r="484" spans="4:4" x14ac:dyDescent="0.2">
      <c r="D484" s="99"/>
    </row>
    <row r="485" spans="4:4" x14ac:dyDescent="0.2">
      <c r="D485" s="99"/>
    </row>
    <row r="486" spans="4:4" x14ac:dyDescent="0.2">
      <c r="D486" s="99"/>
    </row>
    <row r="487" spans="4:4" x14ac:dyDescent="0.2">
      <c r="D487" s="99"/>
    </row>
    <row r="488" spans="4:4" x14ac:dyDescent="0.2">
      <c r="D488" s="99"/>
    </row>
    <row r="489" spans="4:4" x14ac:dyDescent="0.2">
      <c r="D489" s="99"/>
    </row>
    <row r="490" spans="4:4" x14ac:dyDescent="0.2">
      <c r="D490" s="99"/>
    </row>
    <row r="491" spans="4:4" x14ac:dyDescent="0.2">
      <c r="D491" s="99"/>
    </row>
    <row r="492" spans="4:4" x14ac:dyDescent="0.2">
      <c r="D492" s="99"/>
    </row>
    <row r="493" spans="4:4" x14ac:dyDescent="0.2">
      <c r="D493" s="99"/>
    </row>
    <row r="494" spans="4:4" x14ac:dyDescent="0.2">
      <c r="D494" s="99"/>
    </row>
    <row r="495" spans="4:4" x14ac:dyDescent="0.2">
      <c r="D495" s="99"/>
    </row>
    <row r="496" spans="4:4" x14ac:dyDescent="0.2">
      <c r="D496" s="99"/>
    </row>
    <row r="497" spans="4:4" x14ac:dyDescent="0.2">
      <c r="D497" s="99"/>
    </row>
    <row r="498" spans="4:4" x14ac:dyDescent="0.2">
      <c r="D498" s="99"/>
    </row>
    <row r="499" spans="4:4" x14ac:dyDescent="0.2">
      <c r="D499" s="99"/>
    </row>
    <row r="500" spans="4:4" x14ac:dyDescent="0.2">
      <c r="D500" s="99"/>
    </row>
    <row r="501" spans="4:4" x14ac:dyDescent="0.2">
      <c r="D501" s="99"/>
    </row>
    <row r="502" spans="4:4" x14ac:dyDescent="0.2">
      <c r="D502" s="99"/>
    </row>
    <row r="503" spans="4:4" x14ac:dyDescent="0.2">
      <c r="D503" s="99"/>
    </row>
    <row r="504" spans="4:4" x14ac:dyDescent="0.2">
      <c r="D504" s="99"/>
    </row>
    <row r="505" spans="4:4" x14ac:dyDescent="0.2">
      <c r="D505" s="99"/>
    </row>
    <row r="506" spans="4:4" x14ac:dyDescent="0.2">
      <c r="D506" s="99"/>
    </row>
    <row r="507" spans="4:4" x14ac:dyDescent="0.2">
      <c r="D507" s="99"/>
    </row>
    <row r="508" spans="4:4" x14ac:dyDescent="0.2">
      <c r="D508" s="99"/>
    </row>
    <row r="509" spans="4:4" x14ac:dyDescent="0.2">
      <c r="D509" s="99"/>
    </row>
    <row r="510" spans="4:4" x14ac:dyDescent="0.2">
      <c r="D510" s="99"/>
    </row>
    <row r="511" spans="4:4" x14ac:dyDescent="0.2">
      <c r="D511" s="99"/>
    </row>
    <row r="512" spans="4:4" x14ac:dyDescent="0.2">
      <c r="D512" s="99"/>
    </row>
    <row r="513" spans="4:4" x14ac:dyDescent="0.2">
      <c r="D513" s="99"/>
    </row>
    <row r="514" spans="4:4" x14ac:dyDescent="0.2">
      <c r="D514" s="99"/>
    </row>
    <row r="515" spans="4:4" x14ac:dyDescent="0.2">
      <c r="D515" s="99"/>
    </row>
    <row r="516" spans="4:4" x14ac:dyDescent="0.2">
      <c r="D516" s="99"/>
    </row>
    <row r="517" spans="4:4" x14ac:dyDescent="0.2">
      <c r="D517" s="99"/>
    </row>
    <row r="518" spans="4:4" x14ac:dyDescent="0.2">
      <c r="D518" s="99"/>
    </row>
    <row r="519" spans="4:4" x14ac:dyDescent="0.2">
      <c r="D519" s="99"/>
    </row>
    <row r="520" spans="4:4" x14ac:dyDescent="0.2">
      <c r="D520" s="99"/>
    </row>
    <row r="521" spans="4:4" x14ac:dyDescent="0.2">
      <c r="D521" s="99"/>
    </row>
    <row r="522" spans="4:4" x14ac:dyDescent="0.2">
      <c r="D522" s="99"/>
    </row>
    <row r="523" spans="4:4" x14ac:dyDescent="0.2">
      <c r="D523" s="99"/>
    </row>
    <row r="524" spans="4:4" x14ac:dyDescent="0.2">
      <c r="D524" s="99"/>
    </row>
    <row r="525" spans="4:4" x14ac:dyDescent="0.2">
      <c r="D525" s="99"/>
    </row>
    <row r="526" spans="4:4" x14ac:dyDescent="0.2">
      <c r="D526" s="99"/>
    </row>
    <row r="527" spans="4:4" x14ac:dyDescent="0.2">
      <c r="D527" s="99"/>
    </row>
    <row r="528" spans="4:4" x14ac:dyDescent="0.2">
      <c r="D528" s="99"/>
    </row>
    <row r="529" spans="4:4" x14ac:dyDescent="0.2">
      <c r="D529" s="99"/>
    </row>
    <row r="530" spans="4:4" x14ac:dyDescent="0.2">
      <c r="D530" s="99"/>
    </row>
    <row r="531" spans="4:4" x14ac:dyDescent="0.2">
      <c r="D531" s="99"/>
    </row>
    <row r="532" spans="4:4" x14ac:dyDescent="0.2">
      <c r="D532" s="99"/>
    </row>
    <row r="533" spans="4:4" x14ac:dyDescent="0.2">
      <c r="D533" s="99"/>
    </row>
    <row r="534" spans="4:4" x14ac:dyDescent="0.2">
      <c r="D534" s="99"/>
    </row>
    <row r="535" spans="4:4" x14ac:dyDescent="0.2">
      <c r="D535" s="99"/>
    </row>
    <row r="536" spans="4:4" x14ac:dyDescent="0.2">
      <c r="D536" s="99"/>
    </row>
    <row r="537" spans="4:4" x14ac:dyDescent="0.2">
      <c r="D537" s="99"/>
    </row>
    <row r="538" spans="4:4" x14ac:dyDescent="0.2">
      <c r="D538" s="99"/>
    </row>
    <row r="539" spans="4:4" x14ac:dyDescent="0.2">
      <c r="D539" s="99"/>
    </row>
    <row r="540" spans="4:4" x14ac:dyDescent="0.2">
      <c r="D540" s="99"/>
    </row>
    <row r="541" spans="4:4" x14ac:dyDescent="0.2">
      <c r="D541" s="99"/>
    </row>
    <row r="542" spans="4:4" x14ac:dyDescent="0.2">
      <c r="D542" s="99"/>
    </row>
    <row r="543" spans="4:4" x14ac:dyDescent="0.2">
      <c r="D543" s="99"/>
    </row>
    <row r="544" spans="4:4" x14ac:dyDescent="0.2">
      <c r="D544" s="99"/>
    </row>
    <row r="545" spans="4:4" x14ac:dyDescent="0.2">
      <c r="D545" s="99"/>
    </row>
    <row r="546" spans="4:4" x14ac:dyDescent="0.2">
      <c r="D546" s="99"/>
    </row>
    <row r="547" spans="4:4" x14ac:dyDescent="0.2">
      <c r="D547" s="99"/>
    </row>
    <row r="548" spans="4:4" x14ac:dyDescent="0.2">
      <c r="D548" s="99"/>
    </row>
    <row r="549" spans="4:4" x14ac:dyDescent="0.2">
      <c r="D549" s="99"/>
    </row>
    <row r="550" spans="4:4" x14ac:dyDescent="0.2">
      <c r="D550" s="99"/>
    </row>
    <row r="551" spans="4:4" x14ac:dyDescent="0.2">
      <c r="D551" s="99"/>
    </row>
    <row r="552" spans="4:4" x14ac:dyDescent="0.2">
      <c r="D552" s="99"/>
    </row>
    <row r="553" spans="4:4" x14ac:dyDescent="0.2">
      <c r="D553" s="99"/>
    </row>
    <row r="554" spans="4:4" x14ac:dyDescent="0.2">
      <c r="D554" s="99"/>
    </row>
    <row r="555" spans="4:4" x14ac:dyDescent="0.2">
      <c r="D555" s="99"/>
    </row>
    <row r="556" spans="4:4" x14ac:dyDescent="0.2">
      <c r="D556" s="99"/>
    </row>
    <row r="557" spans="4:4" x14ac:dyDescent="0.2">
      <c r="D557" s="99"/>
    </row>
    <row r="558" spans="4:4" x14ac:dyDescent="0.2">
      <c r="D558" s="99"/>
    </row>
    <row r="559" spans="4:4" x14ac:dyDescent="0.2">
      <c r="D559" s="99"/>
    </row>
    <row r="560" spans="4:4" x14ac:dyDescent="0.2">
      <c r="D560" s="99"/>
    </row>
    <row r="561" spans="4:4" x14ac:dyDescent="0.2">
      <c r="D561" s="99"/>
    </row>
    <row r="562" spans="4:4" x14ac:dyDescent="0.2">
      <c r="D562" s="99"/>
    </row>
    <row r="563" spans="4:4" x14ac:dyDescent="0.2">
      <c r="D563" s="99"/>
    </row>
    <row r="564" spans="4:4" x14ac:dyDescent="0.2">
      <c r="D564" s="99"/>
    </row>
    <row r="565" spans="4:4" x14ac:dyDescent="0.2">
      <c r="D565" s="99"/>
    </row>
    <row r="566" spans="4:4" x14ac:dyDescent="0.2">
      <c r="D566" s="99"/>
    </row>
    <row r="567" spans="4:4" x14ac:dyDescent="0.2">
      <c r="D567" s="99"/>
    </row>
    <row r="568" spans="4:4" x14ac:dyDescent="0.2">
      <c r="D568" s="99"/>
    </row>
    <row r="569" spans="4:4" x14ac:dyDescent="0.2">
      <c r="D569" s="99"/>
    </row>
    <row r="570" spans="4:4" x14ac:dyDescent="0.2">
      <c r="D570" s="99"/>
    </row>
    <row r="571" spans="4:4" x14ac:dyDescent="0.2">
      <c r="D571" s="99"/>
    </row>
    <row r="572" spans="4:4" x14ac:dyDescent="0.2">
      <c r="D572" s="99"/>
    </row>
    <row r="573" spans="4:4" x14ac:dyDescent="0.2">
      <c r="D573" s="99"/>
    </row>
    <row r="574" spans="4:4" x14ac:dyDescent="0.2">
      <c r="D574" s="99"/>
    </row>
    <row r="575" spans="4:4" x14ac:dyDescent="0.2">
      <c r="D575" s="99"/>
    </row>
    <row r="576" spans="4:4" x14ac:dyDescent="0.2">
      <c r="D576" s="99"/>
    </row>
    <row r="577" spans="4:4" x14ac:dyDescent="0.2">
      <c r="D577" s="99"/>
    </row>
    <row r="578" spans="4:4" x14ac:dyDescent="0.2">
      <c r="D578" s="99"/>
    </row>
    <row r="579" spans="4:4" x14ac:dyDescent="0.2">
      <c r="D579" s="99"/>
    </row>
    <row r="580" spans="4:4" x14ac:dyDescent="0.2">
      <c r="D580" s="99"/>
    </row>
    <row r="581" spans="4:4" x14ac:dyDescent="0.2">
      <c r="D581" s="99"/>
    </row>
    <row r="582" spans="4:4" x14ac:dyDescent="0.2">
      <c r="D582" s="99"/>
    </row>
    <row r="583" spans="4:4" x14ac:dyDescent="0.2">
      <c r="D583" s="99"/>
    </row>
    <row r="584" spans="4:4" x14ac:dyDescent="0.2">
      <c r="D584" s="99"/>
    </row>
    <row r="585" spans="4:4" x14ac:dyDescent="0.2">
      <c r="D585" s="99"/>
    </row>
    <row r="586" spans="4:4" x14ac:dyDescent="0.2">
      <c r="D586" s="99"/>
    </row>
    <row r="587" spans="4:4" x14ac:dyDescent="0.2">
      <c r="D587" s="99"/>
    </row>
    <row r="588" spans="4:4" x14ac:dyDescent="0.2">
      <c r="D588" s="99"/>
    </row>
    <row r="589" spans="4:4" x14ac:dyDescent="0.2">
      <c r="D589" s="99"/>
    </row>
    <row r="590" spans="4:4" x14ac:dyDescent="0.2">
      <c r="D590" s="99"/>
    </row>
    <row r="591" spans="4:4" x14ac:dyDescent="0.2">
      <c r="D591" s="99"/>
    </row>
    <row r="592" spans="4:4" x14ac:dyDescent="0.2">
      <c r="D592" s="99"/>
    </row>
    <row r="593" spans="4:4" x14ac:dyDescent="0.2">
      <c r="D593" s="99"/>
    </row>
    <row r="594" spans="4:4" x14ac:dyDescent="0.2">
      <c r="D594" s="99"/>
    </row>
    <row r="595" spans="4:4" x14ac:dyDescent="0.2">
      <c r="D595" s="99"/>
    </row>
    <row r="596" spans="4:4" x14ac:dyDescent="0.2">
      <c r="D596" s="99"/>
    </row>
    <row r="597" spans="4:4" x14ac:dyDescent="0.2">
      <c r="D597" s="99"/>
    </row>
    <row r="598" spans="4:4" x14ac:dyDescent="0.2">
      <c r="D598" s="99"/>
    </row>
    <row r="599" spans="4:4" x14ac:dyDescent="0.2">
      <c r="D599" s="99"/>
    </row>
    <row r="600" spans="4:4" x14ac:dyDescent="0.2">
      <c r="D600" s="99"/>
    </row>
    <row r="601" spans="4:4" x14ac:dyDescent="0.2">
      <c r="D601" s="99"/>
    </row>
    <row r="602" spans="4:4" x14ac:dyDescent="0.2">
      <c r="D602" s="99"/>
    </row>
    <row r="603" spans="4:4" x14ac:dyDescent="0.2">
      <c r="D603" s="99"/>
    </row>
    <row r="604" spans="4:4" x14ac:dyDescent="0.2">
      <c r="D604" s="99"/>
    </row>
    <row r="605" spans="4:4" x14ac:dyDescent="0.2">
      <c r="D605" s="99"/>
    </row>
    <row r="606" spans="4:4" x14ac:dyDescent="0.2">
      <c r="D606" s="99"/>
    </row>
    <row r="607" spans="4:4" x14ac:dyDescent="0.2">
      <c r="D607" s="99"/>
    </row>
    <row r="608" spans="4:4" x14ac:dyDescent="0.2">
      <c r="D608" s="99"/>
    </row>
    <row r="609" spans="4:4" x14ac:dyDescent="0.2">
      <c r="D609" s="99"/>
    </row>
    <row r="610" spans="4:4" x14ac:dyDescent="0.2">
      <c r="D610" s="99"/>
    </row>
    <row r="611" spans="4:4" x14ac:dyDescent="0.2">
      <c r="D611" s="99"/>
    </row>
    <row r="612" spans="4:4" x14ac:dyDescent="0.2">
      <c r="D612" s="99"/>
    </row>
    <row r="613" spans="4:4" x14ac:dyDescent="0.2">
      <c r="D613" s="99"/>
    </row>
    <row r="614" spans="4:4" x14ac:dyDescent="0.2">
      <c r="D614" s="99"/>
    </row>
    <row r="615" spans="4:4" x14ac:dyDescent="0.2">
      <c r="D615" s="99"/>
    </row>
    <row r="616" spans="4:4" x14ac:dyDescent="0.2">
      <c r="D616" s="99"/>
    </row>
    <row r="617" spans="4:4" x14ac:dyDescent="0.2">
      <c r="D617" s="99"/>
    </row>
    <row r="618" spans="4:4" x14ac:dyDescent="0.2">
      <c r="D618" s="99"/>
    </row>
    <row r="619" spans="4:4" x14ac:dyDescent="0.2">
      <c r="D619" s="99"/>
    </row>
    <row r="620" spans="4:4" x14ac:dyDescent="0.2">
      <c r="D620" s="99"/>
    </row>
    <row r="621" spans="4:4" x14ac:dyDescent="0.2">
      <c r="D621" s="99"/>
    </row>
    <row r="622" spans="4:4" x14ac:dyDescent="0.2">
      <c r="D622" s="99"/>
    </row>
    <row r="623" spans="4:4" x14ac:dyDescent="0.2">
      <c r="D623" s="99"/>
    </row>
    <row r="624" spans="4:4" x14ac:dyDescent="0.2">
      <c r="D624" s="99"/>
    </row>
    <row r="625" spans="4:4" x14ac:dyDescent="0.2">
      <c r="D625" s="99"/>
    </row>
    <row r="626" spans="4:4" x14ac:dyDescent="0.2">
      <c r="D626" s="99"/>
    </row>
    <row r="627" spans="4:4" x14ac:dyDescent="0.2">
      <c r="D627" s="99"/>
    </row>
    <row r="628" spans="4:4" x14ac:dyDescent="0.2">
      <c r="D628" s="99"/>
    </row>
    <row r="629" spans="4:4" x14ac:dyDescent="0.2">
      <c r="D629" s="99"/>
    </row>
    <row r="630" spans="4:4" x14ac:dyDescent="0.2">
      <c r="D630" s="99"/>
    </row>
    <row r="631" spans="4:4" x14ac:dyDescent="0.2">
      <c r="D631" s="99"/>
    </row>
    <row r="632" spans="4:4" x14ac:dyDescent="0.2">
      <c r="D632" s="99"/>
    </row>
    <row r="633" spans="4:4" x14ac:dyDescent="0.2">
      <c r="D633" s="99"/>
    </row>
    <row r="634" spans="4:4" x14ac:dyDescent="0.2">
      <c r="D634" s="99"/>
    </row>
    <row r="635" spans="4:4" x14ac:dyDescent="0.2">
      <c r="D635" s="99"/>
    </row>
    <row r="636" spans="4:4" x14ac:dyDescent="0.2">
      <c r="D636" s="99"/>
    </row>
    <row r="637" spans="4:4" x14ac:dyDescent="0.2">
      <c r="D637" s="99"/>
    </row>
    <row r="638" spans="4:4" x14ac:dyDescent="0.2">
      <c r="D638" s="99"/>
    </row>
    <row r="639" spans="4:4" x14ac:dyDescent="0.2">
      <c r="D639" s="99"/>
    </row>
    <row r="640" spans="4:4" x14ac:dyDescent="0.2">
      <c r="D640" s="99"/>
    </row>
    <row r="641" spans="4:4" x14ac:dyDescent="0.2">
      <c r="D641" s="99"/>
    </row>
    <row r="642" spans="4:4" x14ac:dyDescent="0.2">
      <c r="D642" s="99"/>
    </row>
    <row r="643" spans="4:4" x14ac:dyDescent="0.2">
      <c r="D643" s="99"/>
    </row>
    <row r="644" spans="4:4" x14ac:dyDescent="0.2">
      <c r="D644" s="99"/>
    </row>
    <row r="645" spans="4:4" x14ac:dyDescent="0.2">
      <c r="D645" s="99"/>
    </row>
    <row r="646" spans="4:4" x14ac:dyDescent="0.2">
      <c r="D646" s="99"/>
    </row>
    <row r="647" spans="4:4" x14ac:dyDescent="0.2">
      <c r="D647" s="99"/>
    </row>
    <row r="648" spans="4:4" x14ac:dyDescent="0.2">
      <c r="D648" s="99"/>
    </row>
    <row r="649" spans="4:4" x14ac:dyDescent="0.2">
      <c r="D649" s="99"/>
    </row>
    <row r="650" spans="4:4" x14ac:dyDescent="0.2">
      <c r="D650" s="99"/>
    </row>
    <row r="651" spans="4:4" x14ac:dyDescent="0.2">
      <c r="D651" s="99"/>
    </row>
    <row r="652" spans="4:4" x14ac:dyDescent="0.2">
      <c r="D652" s="99"/>
    </row>
    <row r="653" spans="4:4" x14ac:dyDescent="0.2">
      <c r="D653" s="99"/>
    </row>
    <row r="654" spans="4:4" x14ac:dyDescent="0.2">
      <c r="D654" s="99"/>
    </row>
    <row r="655" spans="4:4" x14ac:dyDescent="0.2">
      <c r="D655" s="99"/>
    </row>
    <row r="656" spans="4:4" x14ac:dyDescent="0.2">
      <c r="D656" s="99"/>
    </row>
    <row r="657" spans="4:4" x14ac:dyDescent="0.2">
      <c r="D657" s="99"/>
    </row>
    <row r="658" spans="4:4" x14ac:dyDescent="0.2">
      <c r="D658" s="99"/>
    </row>
    <row r="659" spans="4:4" x14ac:dyDescent="0.2">
      <c r="D659" s="99"/>
    </row>
    <row r="660" spans="4:4" x14ac:dyDescent="0.2">
      <c r="D660" s="99"/>
    </row>
    <row r="661" spans="4:4" x14ac:dyDescent="0.2">
      <c r="D661" s="99"/>
    </row>
    <row r="662" spans="4:4" x14ac:dyDescent="0.2">
      <c r="D662" s="99"/>
    </row>
    <row r="663" spans="4:4" x14ac:dyDescent="0.2">
      <c r="D663" s="99"/>
    </row>
    <row r="664" spans="4:4" x14ac:dyDescent="0.2">
      <c r="D664" s="99"/>
    </row>
    <row r="665" spans="4:4" x14ac:dyDescent="0.2">
      <c r="D665" s="99"/>
    </row>
    <row r="666" spans="4:4" x14ac:dyDescent="0.2">
      <c r="D666" s="99"/>
    </row>
    <row r="667" spans="4:4" x14ac:dyDescent="0.2">
      <c r="D667" s="99"/>
    </row>
    <row r="668" spans="4:4" x14ac:dyDescent="0.2">
      <c r="D668" s="99"/>
    </row>
    <row r="669" spans="4:4" x14ac:dyDescent="0.2">
      <c r="D669" s="99"/>
    </row>
    <row r="670" spans="4:4" x14ac:dyDescent="0.2">
      <c r="D670" s="99"/>
    </row>
    <row r="671" spans="4:4" x14ac:dyDescent="0.2">
      <c r="D671" s="99"/>
    </row>
    <row r="672" spans="4:4" x14ac:dyDescent="0.2">
      <c r="D672" s="99"/>
    </row>
    <row r="673" spans="4:4" x14ac:dyDescent="0.2">
      <c r="D673" s="99"/>
    </row>
    <row r="674" spans="4:4" x14ac:dyDescent="0.2">
      <c r="D674" s="99"/>
    </row>
    <row r="675" spans="4:4" x14ac:dyDescent="0.2">
      <c r="D675" s="99"/>
    </row>
    <row r="676" spans="4:4" x14ac:dyDescent="0.2">
      <c r="D676" s="99"/>
    </row>
    <row r="677" spans="4:4" x14ac:dyDescent="0.2">
      <c r="D677" s="99"/>
    </row>
    <row r="678" spans="4:4" x14ac:dyDescent="0.2">
      <c r="D678" s="99"/>
    </row>
    <row r="679" spans="4:4" x14ac:dyDescent="0.2">
      <c r="D679" s="99"/>
    </row>
    <row r="680" spans="4:4" x14ac:dyDescent="0.2">
      <c r="D680" s="99"/>
    </row>
    <row r="681" spans="4:4" x14ac:dyDescent="0.2">
      <c r="D681" s="99"/>
    </row>
    <row r="682" spans="4:4" x14ac:dyDescent="0.2">
      <c r="D682" s="99"/>
    </row>
    <row r="683" spans="4:4" x14ac:dyDescent="0.2">
      <c r="D683" s="99"/>
    </row>
    <row r="684" spans="4:4" x14ac:dyDescent="0.2">
      <c r="D684" s="99"/>
    </row>
    <row r="685" spans="4:4" x14ac:dyDescent="0.2">
      <c r="D685" s="99"/>
    </row>
    <row r="686" spans="4:4" x14ac:dyDescent="0.2">
      <c r="D686" s="99"/>
    </row>
    <row r="687" spans="4:4" x14ac:dyDescent="0.2">
      <c r="D687" s="99"/>
    </row>
    <row r="688" spans="4:4" x14ac:dyDescent="0.2">
      <c r="D688" s="99"/>
    </row>
    <row r="689" spans="4:4" x14ac:dyDescent="0.2">
      <c r="D689" s="99"/>
    </row>
    <row r="690" spans="4:4" x14ac:dyDescent="0.2">
      <c r="D690" s="99"/>
    </row>
    <row r="691" spans="4:4" x14ac:dyDescent="0.2">
      <c r="D691" s="99"/>
    </row>
    <row r="692" spans="4:4" x14ac:dyDescent="0.2">
      <c r="D692" s="99"/>
    </row>
    <row r="693" spans="4:4" x14ac:dyDescent="0.2">
      <c r="D693" s="99"/>
    </row>
    <row r="694" spans="4:4" x14ac:dyDescent="0.2">
      <c r="D694" s="99"/>
    </row>
    <row r="695" spans="4:4" x14ac:dyDescent="0.2">
      <c r="D695" s="99"/>
    </row>
    <row r="696" spans="4:4" x14ac:dyDescent="0.2">
      <c r="D696" s="99"/>
    </row>
    <row r="697" spans="4:4" x14ac:dyDescent="0.2">
      <c r="D697" s="99"/>
    </row>
    <row r="698" spans="4:4" x14ac:dyDescent="0.2">
      <c r="D698" s="99"/>
    </row>
    <row r="699" spans="4:4" x14ac:dyDescent="0.2">
      <c r="D699" s="99"/>
    </row>
    <row r="700" spans="4:4" x14ac:dyDescent="0.2">
      <c r="D700" s="99"/>
    </row>
    <row r="701" spans="4:4" x14ac:dyDescent="0.2">
      <c r="D701" s="99"/>
    </row>
    <row r="702" spans="4:4" x14ac:dyDescent="0.2">
      <c r="D702" s="99"/>
    </row>
    <row r="703" spans="4:4" x14ac:dyDescent="0.2">
      <c r="D703" s="99"/>
    </row>
    <row r="704" spans="4:4" x14ac:dyDescent="0.2">
      <c r="D704" s="99"/>
    </row>
    <row r="705" spans="4:4" x14ac:dyDescent="0.2">
      <c r="D705" s="99"/>
    </row>
    <row r="706" spans="4:4" x14ac:dyDescent="0.2">
      <c r="D706" s="99"/>
    </row>
    <row r="707" spans="4:4" x14ac:dyDescent="0.2">
      <c r="D707" s="99"/>
    </row>
    <row r="708" spans="4:4" x14ac:dyDescent="0.2">
      <c r="D708" s="99"/>
    </row>
    <row r="709" spans="4:4" x14ac:dyDescent="0.2">
      <c r="D709" s="99"/>
    </row>
    <row r="710" spans="4:4" x14ac:dyDescent="0.2">
      <c r="D710" s="99"/>
    </row>
    <row r="711" spans="4:4" x14ac:dyDescent="0.2">
      <c r="D711" s="99"/>
    </row>
    <row r="712" spans="4:4" x14ac:dyDescent="0.2">
      <c r="D712" s="99"/>
    </row>
    <row r="713" spans="4:4" x14ac:dyDescent="0.2">
      <c r="D713" s="99"/>
    </row>
    <row r="714" spans="4:4" x14ac:dyDescent="0.2">
      <c r="D714" s="99"/>
    </row>
    <row r="715" spans="4:4" x14ac:dyDescent="0.2">
      <c r="D715" s="99"/>
    </row>
    <row r="716" spans="4:4" x14ac:dyDescent="0.2">
      <c r="D716" s="99"/>
    </row>
    <row r="717" spans="4:4" x14ac:dyDescent="0.2">
      <c r="D717" s="99"/>
    </row>
    <row r="718" spans="4:4" x14ac:dyDescent="0.2">
      <c r="D718" s="99"/>
    </row>
    <row r="719" spans="4:4" x14ac:dyDescent="0.2">
      <c r="D719" s="99"/>
    </row>
    <row r="720" spans="4:4" x14ac:dyDescent="0.2">
      <c r="D720" s="99"/>
    </row>
    <row r="721" spans="4:4" x14ac:dyDescent="0.2">
      <c r="D721" s="99"/>
    </row>
    <row r="722" spans="4:4" x14ac:dyDescent="0.2">
      <c r="D722" s="99"/>
    </row>
    <row r="723" spans="4:4" x14ac:dyDescent="0.2">
      <c r="D723" s="99"/>
    </row>
    <row r="724" spans="4:4" x14ac:dyDescent="0.2">
      <c r="D724" s="99"/>
    </row>
    <row r="725" spans="4:4" x14ac:dyDescent="0.2">
      <c r="D725" s="99"/>
    </row>
    <row r="726" spans="4:4" x14ac:dyDescent="0.2">
      <c r="D726" s="99"/>
    </row>
    <row r="727" spans="4:4" x14ac:dyDescent="0.2">
      <c r="D727" s="99"/>
    </row>
    <row r="728" spans="4:4" x14ac:dyDescent="0.2">
      <c r="D728" s="99"/>
    </row>
    <row r="729" spans="4:4" x14ac:dyDescent="0.2">
      <c r="D729" s="99"/>
    </row>
    <row r="730" spans="4:4" x14ac:dyDescent="0.2">
      <c r="D730" s="99"/>
    </row>
    <row r="731" spans="4:4" x14ac:dyDescent="0.2">
      <c r="D731" s="99"/>
    </row>
    <row r="732" spans="4:4" x14ac:dyDescent="0.2">
      <c r="D732" s="99"/>
    </row>
    <row r="733" spans="4:4" x14ac:dyDescent="0.2">
      <c r="D733" s="99"/>
    </row>
    <row r="734" spans="4:4" x14ac:dyDescent="0.2">
      <c r="D734" s="99"/>
    </row>
    <row r="735" spans="4:4" x14ac:dyDescent="0.2">
      <c r="D735" s="99"/>
    </row>
    <row r="736" spans="4:4" x14ac:dyDescent="0.2">
      <c r="D736" s="99"/>
    </row>
    <row r="737" spans="4:4" x14ac:dyDescent="0.2">
      <c r="D737" s="99"/>
    </row>
    <row r="738" spans="4:4" x14ac:dyDescent="0.2">
      <c r="D738" s="99"/>
    </row>
    <row r="739" spans="4:4" x14ac:dyDescent="0.2">
      <c r="D739" s="99"/>
    </row>
    <row r="740" spans="4:4" x14ac:dyDescent="0.2">
      <c r="D740" s="99"/>
    </row>
    <row r="741" spans="4:4" x14ac:dyDescent="0.2">
      <c r="D741" s="99"/>
    </row>
    <row r="742" spans="4:4" x14ac:dyDescent="0.2">
      <c r="D742" s="99"/>
    </row>
    <row r="743" spans="4:4" x14ac:dyDescent="0.2">
      <c r="D743" s="99"/>
    </row>
    <row r="744" spans="4:4" x14ac:dyDescent="0.2">
      <c r="D744" s="99"/>
    </row>
    <row r="745" spans="4:4" x14ac:dyDescent="0.2">
      <c r="D745" s="99"/>
    </row>
    <row r="746" spans="4:4" x14ac:dyDescent="0.2">
      <c r="D746" s="99"/>
    </row>
    <row r="747" spans="4:4" x14ac:dyDescent="0.2">
      <c r="D747" s="99"/>
    </row>
    <row r="748" spans="4:4" x14ac:dyDescent="0.2">
      <c r="D748" s="99"/>
    </row>
    <row r="749" spans="4:4" x14ac:dyDescent="0.2">
      <c r="D749" s="99"/>
    </row>
    <row r="750" spans="4:4" x14ac:dyDescent="0.2">
      <c r="D750" s="99"/>
    </row>
    <row r="751" spans="4:4" x14ac:dyDescent="0.2">
      <c r="D751" s="99"/>
    </row>
    <row r="752" spans="4:4" x14ac:dyDescent="0.2">
      <c r="D752" s="99"/>
    </row>
    <row r="753" spans="4:4" x14ac:dyDescent="0.2">
      <c r="D753" s="99"/>
    </row>
    <row r="754" spans="4:4" x14ac:dyDescent="0.2">
      <c r="D754" s="99"/>
    </row>
    <row r="755" spans="4:4" x14ac:dyDescent="0.2">
      <c r="D755" s="99"/>
    </row>
    <row r="756" spans="4:4" x14ac:dyDescent="0.2">
      <c r="D756" s="99"/>
    </row>
    <row r="757" spans="4:4" x14ac:dyDescent="0.2">
      <c r="D757" s="99"/>
    </row>
    <row r="758" spans="4:4" x14ac:dyDescent="0.2">
      <c r="D758" s="99"/>
    </row>
    <row r="759" spans="4:4" x14ac:dyDescent="0.2">
      <c r="D759" s="99"/>
    </row>
    <row r="760" spans="4:4" x14ac:dyDescent="0.2">
      <c r="D760" s="99"/>
    </row>
    <row r="761" spans="4:4" x14ac:dyDescent="0.2">
      <c r="D761" s="99"/>
    </row>
    <row r="762" spans="4:4" x14ac:dyDescent="0.2">
      <c r="D762" s="99"/>
    </row>
    <row r="763" spans="4:4" x14ac:dyDescent="0.2">
      <c r="D763" s="99"/>
    </row>
    <row r="764" spans="4:4" x14ac:dyDescent="0.2">
      <c r="D764" s="99"/>
    </row>
    <row r="765" spans="4:4" x14ac:dyDescent="0.2">
      <c r="D765" s="99"/>
    </row>
    <row r="766" spans="4:4" x14ac:dyDescent="0.2">
      <c r="D766" s="99"/>
    </row>
    <row r="767" spans="4:4" x14ac:dyDescent="0.2">
      <c r="D767" s="99"/>
    </row>
    <row r="768" spans="4:4" x14ac:dyDescent="0.2">
      <c r="D768" s="99"/>
    </row>
    <row r="769" spans="4:4" x14ac:dyDescent="0.2">
      <c r="D769" s="99"/>
    </row>
    <row r="770" spans="4:4" x14ac:dyDescent="0.2">
      <c r="D770" s="99"/>
    </row>
    <row r="771" spans="4:4" x14ac:dyDescent="0.2">
      <c r="D771" s="99"/>
    </row>
    <row r="772" spans="4:4" x14ac:dyDescent="0.2">
      <c r="D772" s="99"/>
    </row>
    <row r="773" spans="4:4" x14ac:dyDescent="0.2">
      <c r="D773" s="99"/>
    </row>
    <row r="774" spans="4:4" x14ac:dyDescent="0.2">
      <c r="D774" s="99"/>
    </row>
    <row r="775" spans="4:4" x14ac:dyDescent="0.2">
      <c r="D775" s="99"/>
    </row>
    <row r="776" spans="4:4" x14ac:dyDescent="0.2">
      <c r="D776" s="99"/>
    </row>
    <row r="777" spans="4:4" x14ac:dyDescent="0.2">
      <c r="D777" s="99"/>
    </row>
    <row r="778" spans="4:4" x14ac:dyDescent="0.2">
      <c r="D778" s="99"/>
    </row>
    <row r="779" spans="4:4" x14ac:dyDescent="0.2">
      <c r="D779" s="99"/>
    </row>
    <row r="780" spans="4:4" x14ac:dyDescent="0.2">
      <c r="D780" s="99"/>
    </row>
    <row r="781" spans="4:4" x14ac:dyDescent="0.2">
      <c r="D781" s="99"/>
    </row>
    <row r="782" spans="4:4" x14ac:dyDescent="0.2">
      <c r="D782" s="99"/>
    </row>
    <row r="783" spans="4:4" x14ac:dyDescent="0.2">
      <c r="D783" s="99"/>
    </row>
    <row r="784" spans="4:4" x14ac:dyDescent="0.2">
      <c r="D784" s="99"/>
    </row>
    <row r="785" spans="4:4" x14ac:dyDescent="0.2">
      <c r="D785" s="99"/>
    </row>
    <row r="786" spans="4:4" x14ac:dyDescent="0.2">
      <c r="D786" s="99"/>
    </row>
    <row r="787" spans="4:4" x14ac:dyDescent="0.2">
      <c r="D787" s="99"/>
    </row>
    <row r="788" spans="4:4" x14ac:dyDescent="0.2">
      <c r="D788" s="99"/>
    </row>
    <row r="789" spans="4:4" x14ac:dyDescent="0.2">
      <c r="D789" s="99"/>
    </row>
    <row r="790" spans="4:4" x14ac:dyDescent="0.2">
      <c r="D790" s="99"/>
    </row>
    <row r="791" spans="4:4" x14ac:dyDescent="0.2">
      <c r="D791" s="99"/>
    </row>
    <row r="792" spans="4:4" x14ac:dyDescent="0.2">
      <c r="D792" s="99"/>
    </row>
    <row r="793" spans="4:4" x14ac:dyDescent="0.2">
      <c r="D793" s="99"/>
    </row>
    <row r="794" spans="4:4" x14ac:dyDescent="0.2">
      <c r="D794" s="99"/>
    </row>
    <row r="795" spans="4:4" x14ac:dyDescent="0.2">
      <c r="D795" s="99"/>
    </row>
    <row r="796" spans="4:4" x14ac:dyDescent="0.2">
      <c r="D796" s="99"/>
    </row>
    <row r="797" spans="4:4" x14ac:dyDescent="0.2">
      <c r="D797" s="99"/>
    </row>
    <row r="798" spans="4:4" x14ac:dyDescent="0.2">
      <c r="D798" s="99"/>
    </row>
    <row r="799" spans="4:4" x14ac:dyDescent="0.2">
      <c r="D799" s="99"/>
    </row>
    <row r="800" spans="4:4" x14ac:dyDescent="0.2">
      <c r="D800" s="99"/>
    </row>
    <row r="801" spans="4:4" x14ac:dyDescent="0.2">
      <c r="D801" s="99"/>
    </row>
    <row r="802" spans="4:4" x14ac:dyDescent="0.2">
      <c r="D802" s="99"/>
    </row>
    <row r="803" spans="4:4" x14ac:dyDescent="0.2">
      <c r="D803" s="99"/>
    </row>
    <row r="804" spans="4:4" x14ac:dyDescent="0.2">
      <c r="D804" s="99"/>
    </row>
    <row r="805" spans="4:4" x14ac:dyDescent="0.2">
      <c r="D805" s="99"/>
    </row>
    <row r="806" spans="4:4" x14ac:dyDescent="0.2">
      <c r="D806" s="99"/>
    </row>
    <row r="807" spans="4:4" x14ac:dyDescent="0.2">
      <c r="D807" s="99"/>
    </row>
    <row r="808" spans="4:4" x14ac:dyDescent="0.2">
      <c r="D808" s="99"/>
    </row>
    <row r="809" spans="4:4" x14ac:dyDescent="0.2">
      <c r="D809" s="99"/>
    </row>
    <row r="810" spans="4:4" x14ac:dyDescent="0.2">
      <c r="D810" s="99"/>
    </row>
    <row r="811" spans="4:4" x14ac:dyDescent="0.2">
      <c r="D811" s="99"/>
    </row>
    <row r="812" spans="4:4" x14ac:dyDescent="0.2">
      <c r="D812" s="99"/>
    </row>
    <row r="813" spans="4:4" x14ac:dyDescent="0.2">
      <c r="D813" s="99"/>
    </row>
    <row r="814" spans="4:4" x14ac:dyDescent="0.2">
      <c r="D814" s="99"/>
    </row>
    <row r="815" spans="4:4" x14ac:dyDescent="0.2">
      <c r="D815" s="99"/>
    </row>
    <row r="816" spans="4:4" x14ac:dyDescent="0.2">
      <c r="D816" s="99"/>
    </row>
    <row r="817" spans="4:4" x14ac:dyDescent="0.2">
      <c r="D817" s="99"/>
    </row>
    <row r="818" spans="4:4" x14ac:dyDescent="0.2">
      <c r="D818" s="99"/>
    </row>
    <row r="819" spans="4:4" x14ac:dyDescent="0.2">
      <c r="D819" s="99"/>
    </row>
    <row r="820" spans="4:4" x14ac:dyDescent="0.2">
      <c r="D820" s="99"/>
    </row>
    <row r="821" spans="4:4" x14ac:dyDescent="0.2">
      <c r="D821" s="99"/>
    </row>
    <row r="822" spans="4:4" x14ac:dyDescent="0.2">
      <c r="D822" s="99"/>
    </row>
    <row r="823" spans="4:4" x14ac:dyDescent="0.2">
      <c r="D823" s="99"/>
    </row>
    <row r="824" spans="4:4" x14ac:dyDescent="0.2">
      <c r="D824" s="99"/>
    </row>
    <row r="825" spans="4:4" x14ac:dyDescent="0.2">
      <c r="D825" s="99"/>
    </row>
    <row r="826" spans="4:4" x14ac:dyDescent="0.2">
      <c r="D826" s="99"/>
    </row>
    <row r="827" spans="4:4" x14ac:dyDescent="0.2">
      <c r="D827" s="99"/>
    </row>
    <row r="828" spans="4:4" x14ac:dyDescent="0.2">
      <c r="D828" s="99"/>
    </row>
    <row r="829" spans="4:4" x14ac:dyDescent="0.2">
      <c r="D829" s="99"/>
    </row>
    <row r="830" spans="4:4" x14ac:dyDescent="0.2">
      <c r="D830" s="99"/>
    </row>
    <row r="831" spans="4:4" x14ac:dyDescent="0.2">
      <c r="D831" s="99"/>
    </row>
    <row r="832" spans="4:4" x14ac:dyDescent="0.2">
      <c r="D832" s="99"/>
    </row>
    <row r="833" spans="4:4" x14ac:dyDescent="0.2">
      <c r="D833" s="99"/>
    </row>
    <row r="834" spans="4:4" x14ac:dyDescent="0.2">
      <c r="D834" s="99"/>
    </row>
    <row r="835" spans="4:4" x14ac:dyDescent="0.2">
      <c r="D835" s="99"/>
    </row>
    <row r="836" spans="4:4" x14ac:dyDescent="0.2">
      <c r="D836" s="99"/>
    </row>
    <row r="837" spans="4:4" x14ac:dyDescent="0.2">
      <c r="D837" s="99"/>
    </row>
    <row r="838" spans="4:4" x14ac:dyDescent="0.2">
      <c r="D838" s="99"/>
    </row>
    <row r="839" spans="4:4" x14ac:dyDescent="0.2">
      <c r="D839" s="99"/>
    </row>
    <row r="840" spans="4:4" x14ac:dyDescent="0.2">
      <c r="D840" s="99"/>
    </row>
    <row r="841" spans="4:4" x14ac:dyDescent="0.2">
      <c r="D841" s="99"/>
    </row>
    <row r="842" spans="4:4" x14ac:dyDescent="0.2">
      <c r="D842" s="99"/>
    </row>
    <row r="843" spans="4:4" x14ac:dyDescent="0.2">
      <c r="D843" s="99"/>
    </row>
    <row r="844" spans="4:4" x14ac:dyDescent="0.2">
      <c r="D844" s="99"/>
    </row>
    <row r="845" spans="4:4" x14ac:dyDescent="0.2">
      <c r="D845" s="99"/>
    </row>
    <row r="846" spans="4:4" x14ac:dyDescent="0.2">
      <c r="D846" s="99"/>
    </row>
    <row r="847" spans="4:4" x14ac:dyDescent="0.2">
      <c r="D847" s="99"/>
    </row>
    <row r="848" spans="4:4" x14ac:dyDescent="0.2">
      <c r="D848" s="99"/>
    </row>
    <row r="849" spans="4:4" x14ac:dyDescent="0.2">
      <c r="D849" s="99"/>
    </row>
    <row r="850" spans="4:4" x14ac:dyDescent="0.2">
      <c r="D850" s="99"/>
    </row>
    <row r="851" spans="4:4" x14ac:dyDescent="0.2">
      <c r="D851" s="99"/>
    </row>
    <row r="852" spans="4:4" x14ac:dyDescent="0.2">
      <c r="D852" s="99"/>
    </row>
    <row r="853" spans="4:4" x14ac:dyDescent="0.2">
      <c r="D853" s="99"/>
    </row>
    <row r="854" spans="4:4" x14ac:dyDescent="0.2">
      <c r="D854" s="99"/>
    </row>
    <row r="855" spans="4:4" x14ac:dyDescent="0.2">
      <c r="D855" s="99"/>
    </row>
    <row r="856" spans="4:4" x14ac:dyDescent="0.2">
      <c r="D856" s="99"/>
    </row>
    <row r="857" spans="4:4" x14ac:dyDescent="0.2">
      <c r="D857" s="99"/>
    </row>
    <row r="858" spans="4:4" x14ac:dyDescent="0.2">
      <c r="D858" s="99"/>
    </row>
    <row r="859" spans="4:4" x14ac:dyDescent="0.2">
      <c r="D859" s="99"/>
    </row>
    <row r="860" spans="4:4" x14ac:dyDescent="0.2">
      <c r="D860" s="99"/>
    </row>
    <row r="861" spans="4:4" x14ac:dyDescent="0.2">
      <c r="D861" s="99"/>
    </row>
    <row r="862" spans="4:4" x14ac:dyDescent="0.2">
      <c r="D862" s="99"/>
    </row>
    <row r="863" spans="4:4" x14ac:dyDescent="0.2">
      <c r="D863" s="99"/>
    </row>
    <row r="864" spans="4:4" x14ac:dyDescent="0.2">
      <c r="D864" s="99"/>
    </row>
    <row r="865" spans="4:4" x14ac:dyDescent="0.2">
      <c r="D865" s="99"/>
    </row>
    <row r="866" spans="4:4" x14ac:dyDescent="0.2">
      <c r="D866" s="99"/>
    </row>
    <row r="867" spans="4:4" x14ac:dyDescent="0.2">
      <c r="D867" s="99"/>
    </row>
    <row r="868" spans="4:4" x14ac:dyDescent="0.2">
      <c r="D868" s="99"/>
    </row>
    <row r="869" spans="4:4" x14ac:dyDescent="0.2">
      <c r="D869" s="99"/>
    </row>
    <row r="870" spans="4:4" x14ac:dyDescent="0.2">
      <c r="D870" s="99"/>
    </row>
    <row r="871" spans="4:4" x14ac:dyDescent="0.2">
      <c r="D871" s="99"/>
    </row>
    <row r="872" spans="4:4" x14ac:dyDescent="0.2">
      <c r="D872" s="99"/>
    </row>
    <row r="873" spans="4:4" x14ac:dyDescent="0.2">
      <c r="D873" s="99"/>
    </row>
    <row r="874" spans="4:4" x14ac:dyDescent="0.2">
      <c r="D874" s="99"/>
    </row>
    <row r="875" spans="4:4" x14ac:dyDescent="0.2">
      <c r="D875" s="99"/>
    </row>
    <row r="876" spans="4:4" x14ac:dyDescent="0.2">
      <c r="D876" s="99"/>
    </row>
    <row r="877" spans="4:4" x14ac:dyDescent="0.2">
      <c r="D877" s="99"/>
    </row>
    <row r="878" spans="4:4" x14ac:dyDescent="0.2">
      <c r="D878" s="99"/>
    </row>
    <row r="879" spans="4:4" x14ac:dyDescent="0.2">
      <c r="D879" s="99"/>
    </row>
    <row r="880" spans="4:4" x14ac:dyDescent="0.2">
      <c r="D880" s="99"/>
    </row>
    <row r="881" spans="4:4" x14ac:dyDescent="0.2">
      <c r="D881" s="99"/>
    </row>
    <row r="882" spans="4:4" x14ac:dyDescent="0.2">
      <c r="D882" s="99"/>
    </row>
    <row r="883" spans="4:4" x14ac:dyDescent="0.2">
      <c r="D883" s="99"/>
    </row>
    <row r="884" spans="4:4" x14ac:dyDescent="0.2">
      <c r="D884" s="99"/>
    </row>
    <row r="885" spans="4:4" x14ac:dyDescent="0.2">
      <c r="D885" s="99"/>
    </row>
    <row r="886" spans="4:4" x14ac:dyDescent="0.2">
      <c r="D886" s="99"/>
    </row>
    <row r="887" spans="4:4" x14ac:dyDescent="0.2">
      <c r="D887" s="99"/>
    </row>
    <row r="888" spans="4:4" x14ac:dyDescent="0.2">
      <c r="D888" s="99"/>
    </row>
    <row r="889" spans="4:4" x14ac:dyDescent="0.2">
      <c r="D889" s="99"/>
    </row>
    <row r="890" spans="4:4" x14ac:dyDescent="0.2">
      <c r="D890" s="99"/>
    </row>
    <row r="891" spans="4:4" x14ac:dyDescent="0.2">
      <c r="D891" s="99"/>
    </row>
    <row r="892" spans="4:4" x14ac:dyDescent="0.2">
      <c r="D892" s="99"/>
    </row>
    <row r="893" spans="4:4" x14ac:dyDescent="0.2">
      <c r="D893" s="99"/>
    </row>
    <row r="894" spans="4:4" x14ac:dyDescent="0.2">
      <c r="D894" s="99"/>
    </row>
    <row r="895" spans="4:4" x14ac:dyDescent="0.2">
      <c r="D895" s="99"/>
    </row>
    <row r="896" spans="4:4" x14ac:dyDescent="0.2">
      <c r="D896" s="99"/>
    </row>
    <row r="897" spans="4:4" x14ac:dyDescent="0.2">
      <c r="D897" s="99"/>
    </row>
    <row r="898" spans="4:4" x14ac:dyDescent="0.2">
      <c r="D898" s="99"/>
    </row>
    <row r="899" spans="4:4" x14ac:dyDescent="0.2">
      <c r="D899" s="99"/>
    </row>
    <row r="900" spans="4:4" x14ac:dyDescent="0.2">
      <c r="D900" s="99"/>
    </row>
    <row r="901" spans="4:4" x14ac:dyDescent="0.2">
      <c r="D901" s="99"/>
    </row>
    <row r="902" spans="4:4" x14ac:dyDescent="0.2">
      <c r="D902" s="99"/>
    </row>
    <row r="903" spans="4:4" x14ac:dyDescent="0.2">
      <c r="D903" s="99"/>
    </row>
    <row r="904" spans="4:4" x14ac:dyDescent="0.2">
      <c r="D904" s="99"/>
    </row>
    <row r="905" spans="4:4" x14ac:dyDescent="0.2">
      <c r="D905" s="99"/>
    </row>
    <row r="906" spans="4:4" x14ac:dyDescent="0.2">
      <c r="D906" s="99"/>
    </row>
    <row r="907" spans="4:4" x14ac:dyDescent="0.2">
      <c r="D907" s="99"/>
    </row>
    <row r="908" spans="4:4" x14ac:dyDescent="0.2">
      <c r="D908" s="99"/>
    </row>
    <row r="909" spans="4:4" x14ac:dyDescent="0.2">
      <c r="D909" s="99"/>
    </row>
    <row r="910" spans="4:4" x14ac:dyDescent="0.2">
      <c r="D910" s="99"/>
    </row>
    <row r="911" spans="4:4" x14ac:dyDescent="0.2">
      <c r="D911" s="99"/>
    </row>
    <row r="912" spans="4:4" x14ac:dyDescent="0.2">
      <c r="D912" s="99"/>
    </row>
    <row r="913" spans="4:4" x14ac:dyDescent="0.2">
      <c r="D913" s="99"/>
    </row>
    <row r="914" spans="4:4" x14ac:dyDescent="0.2">
      <c r="D914" s="99"/>
    </row>
    <row r="915" spans="4:4" x14ac:dyDescent="0.2">
      <c r="D915" s="99"/>
    </row>
    <row r="916" spans="4:4" x14ac:dyDescent="0.2">
      <c r="D916" s="99"/>
    </row>
    <row r="917" spans="4:4" x14ac:dyDescent="0.2">
      <c r="D917" s="99"/>
    </row>
    <row r="918" spans="4:4" x14ac:dyDescent="0.2">
      <c r="D918" s="99"/>
    </row>
    <row r="919" spans="4:4" x14ac:dyDescent="0.2">
      <c r="D919" s="99"/>
    </row>
    <row r="920" spans="4:4" x14ac:dyDescent="0.2">
      <c r="D920" s="99"/>
    </row>
    <row r="921" spans="4:4" x14ac:dyDescent="0.2">
      <c r="D921" s="99"/>
    </row>
    <row r="922" spans="4:4" x14ac:dyDescent="0.2">
      <c r="D922" s="99"/>
    </row>
    <row r="923" spans="4:4" x14ac:dyDescent="0.2">
      <c r="D923" s="99"/>
    </row>
    <row r="924" spans="4:4" x14ac:dyDescent="0.2">
      <c r="D924" s="99"/>
    </row>
    <row r="925" spans="4:4" x14ac:dyDescent="0.2">
      <c r="D925" s="99"/>
    </row>
    <row r="926" spans="4:4" x14ac:dyDescent="0.2">
      <c r="D926" s="99"/>
    </row>
    <row r="927" spans="4:4" x14ac:dyDescent="0.2">
      <c r="D927" s="99"/>
    </row>
    <row r="928" spans="4:4" x14ac:dyDescent="0.2">
      <c r="D928" s="99"/>
    </row>
    <row r="929" spans="4:4" x14ac:dyDescent="0.2">
      <c r="D929" s="99"/>
    </row>
    <row r="930" spans="4:4" x14ac:dyDescent="0.2">
      <c r="D930" s="99"/>
    </row>
    <row r="931" spans="4:4" x14ac:dyDescent="0.2">
      <c r="D931" s="99"/>
    </row>
    <row r="932" spans="4:4" x14ac:dyDescent="0.2">
      <c r="D932" s="99"/>
    </row>
    <row r="933" spans="4:4" x14ac:dyDescent="0.2">
      <c r="D933" s="99"/>
    </row>
    <row r="934" spans="4:4" x14ac:dyDescent="0.2">
      <c r="D934" s="99"/>
    </row>
    <row r="935" spans="4:4" x14ac:dyDescent="0.2">
      <c r="D935" s="99"/>
    </row>
    <row r="936" spans="4:4" x14ac:dyDescent="0.2">
      <c r="D936" s="99"/>
    </row>
    <row r="937" spans="4:4" x14ac:dyDescent="0.2">
      <c r="D937" s="99"/>
    </row>
    <row r="938" spans="4:4" x14ac:dyDescent="0.2">
      <c r="D938" s="99"/>
    </row>
    <row r="939" spans="4:4" x14ac:dyDescent="0.2">
      <c r="D939" s="99"/>
    </row>
    <row r="940" spans="4:4" x14ac:dyDescent="0.2">
      <c r="D940" s="99"/>
    </row>
    <row r="941" spans="4:4" x14ac:dyDescent="0.2">
      <c r="D941" s="99"/>
    </row>
    <row r="942" spans="4:4" x14ac:dyDescent="0.2">
      <c r="D942" s="99"/>
    </row>
    <row r="943" spans="4:4" x14ac:dyDescent="0.2">
      <c r="D943" s="99"/>
    </row>
    <row r="944" spans="4:4" x14ac:dyDescent="0.2">
      <c r="D944" s="99"/>
    </row>
    <row r="945" spans="4:4" x14ac:dyDescent="0.2">
      <c r="D945" s="99"/>
    </row>
    <row r="946" spans="4:4" x14ac:dyDescent="0.2">
      <c r="D946" s="99"/>
    </row>
    <row r="947" spans="4:4" x14ac:dyDescent="0.2">
      <c r="D947" s="99"/>
    </row>
    <row r="948" spans="4:4" x14ac:dyDescent="0.2">
      <c r="D948" s="99"/>
    </row>
    <row r="949" spans="4:4" x14ac:dyDescent="0.2">
      <c r="D949" s="99"/>
    </row>
    <row r="950" spans="4:4" x14ac:dyDescent="0.2">
      <c r="D950" s="99"/>
    </row>
    <row r="951" spans="4:4" x14ac:dyDescent="0.2">
      <c r="D951" s="99"/>
    </row>
    <row r="952" spans="4:4" x14ac:dyDescent="0.2">
      <c r="D952" s="99"/>
    </row>
    <row r="953" spans="4:4" x14ac:dyDescent="0.2">
      <c r="D953" s="99"/>
    </row>
    <row r="954" spans="4:4" x14ac:dyDescent="0.2">
      <c r="D954" s="99"/>
    </row>
    <row r="955" spans="4:4" x14ac:dyDescent="0.2">
      <c r="D955" s="99"/>
    </row>
    <row r="956" spans="4:4" x14ac:dyDescent="0.2">
      <c r="D956" s="99"/>
    </row>
    <row r="957" spans="4:4" x14ac:dyDescent="0.2">
      <c r="D957" s="99"/>
    </row>
    <row r="958" spans="4:4" x14ac:dyDescent="0.2">
      <c r="D958" s="99"/>
    </row>
    <row r="959" spans="4:4" x14ac:dyDescent="0.2">
      <c r="D959" s="99"/>
    </row>
    <row r="960" spans="4:4" x14ac:dyDescent="0.2">
      <c r="D960" s="99"/>
    </row>
    <row r="961" spans="4:4" x14ac:dyDescent="0.2">
      <c r="D961" s="99"/>
    </row>
    <row r="962" spans="4:4" x14ac:dyDescent="0.2">
      <c r="D962" s="99"/>
    </row>
    <row r="963" spans="4:4" x14ac:dyDescent="0.2">
      <c r="D963" s="99"/>
    </row>
    <row r="964" spans="4:4" x14ac:dyDescent="0.2">
      <c r="D964" s="99"/>
    </row>
    <row r="965" spans="4:4" x14ac:dyDescent="0.2">
      <c r="D965" s="99"/>
    </row>
    <row r="966" spans="4:4" x14ac:dyDescent="0.2">
      <c r="D966" s="99"/>
    </row>
    <row r="967" spans="4:4" x14ac:dyDescent="0.2">
      <c r="D967" s="99"/>
    </row>
    <row r="968" spans="4:4" x14ac:dyDescent="0.2">
      <c r="D968" s="99"/>
    </row>
    <row r="969" spans="4:4" x14ac:dyDescent="0.2">
      <c r="D969" s="99"/>
    </row>
    <row r="970" spans="4:4" x14ac:dyDescent="0.2">
      <c r="D970" s="99"/>
    </row>
    <row r="971" spans="4:4" x14ac:dyDescent="0.2">
      <c r="D971" s="99"/>
    </row>
    <row r="972" spans="4:4" x14ac:dyDescent="0.2">
      <c r="D972" s="99"/>
    </row>
    <row r="973" spans="4:4" x14ac:dyDescent="0.2">
      <c r="D973" s="99"/>
    </row>
    <row r="974" spans="4:4" x14ac:dyDescent="0.2">
      <c r="D974" s="99"/>
    </row>
    <row r="975" spans="4:4" x14ac:dyDescent="0.2">
      <c r="D975" s="99"/>
    </row>
    <row r="976" spans="4:4" x14ac:dyDescent="0.2">
      <c r="D976" s="99"/>
    </row>
    <row r="977" spans="4:4" x14ac:dyDescent="0.2">
      <c r="D977" s="99"/>
    </row>
    <row r="978" spans="4:4" x14ac:dyDescent="0.2">
      <c r="D978" s="99"/>
    </row>
    <row r="979" spans="4:4" x14ac:dyDescent="0.2">
      <c r="D979" s="99"/>
    </row>
    <row r="980" spans="4:4" x14ac:dyDescent="0.2">
      <c r="D980" s="99"/>
    </row>
    <row r="981" spans="4:4" x14ac:dyDescent="0.2">
      <c r="D981" s="99"/>
    </row>
    <row r="982" spans="4:4" x14ac:dyDescent="0.2">
      <c r="D982" s="99"/>
    </row>
    <row r="983" spans="4:4" x14ac:dyDescent="0.2">
      <c r="D983" s="99"/>
    </row>
    <row r="984" spans="4:4" x14ac:dyDescent="0.2">
      <c r="D984" s="99"/>
    </row>
    <row r="985" spans="4:4" x14ac:dyDescent="0.2">
      <c r="D985" s="99"/>
    </row>
    <row r="986" spans="4:4" x14ac:dyDescent="0.2">
      <c r="D986" s="99"/>
    </row>
    <row r="987" spans="4:4" x14ac:dyDescent="0.2">
      <c r="D987" s="99"/>
    </row>
    <row r="988" spans="4:4" x14ac:dyDescent="0.2">
      <c r="D988" s="99"/>
    </row>
    <row r="989" spans="4:4" x14ac:dyDescent="0.2">
      <c r="D989" s="99"/>
    </row>
    <row r="990" spans="4:4" x14ac:dyDescent="0.2">
      <c r="D990" s="99"/>
    </row>
    <row r="991" spans="4:4" x14ac:dyDescent="0.2">
      <c r="D991" s="99"/>
    </row>
    <row r="992" spans="4:4" x14ac:dyDescent="0.2">
      <c r="D992" s="99"/>
    </row>
    <row r="993" spans="4:4" x14ac:dyDescent="0.2">
      <c r="D993" s="99"/>
    </row>
    <row r="994" spans="4:4" x14ac:dyDescent="0.2">
      <c r="D994" s="99"/>
    </row>
    <row r="995" spans="4:4" x14ac:dyDescent="0.2">
      <c r="D995" s="99"/>
    </row>
    <row r="996" spans="4:4" x14ac:dyDescent="0.2">
      <c r="D996" s="99"/>
    </row>
    <row r="997" spans="4:4" x14ac:dyDescent="0.2">
      <c r="D997" s="99"/>
    </row>
    <row r="998" spans="4:4" x14ac:dyDescent="0.2">
      <c r="D998" s="99"/>
    </row>
    <row r="999" spans="4:4" x14ac:dyDescent="0.2">
      <c r="D999" s="99"/>
    </row>
    <row r="1000" spans="4:4" x14ac:dyDescent="0.2">
      <c r="D1000" s="99"/>
    </row>
    <row r="1001" spans="4:4" x14ac:dyDescent="0.2">
      <c r="D1001" s="99"/>
    </row>
    <row r="1002" spans="4:4" x14ac:dyDescent="0.2">
      <c r="D1002" s="99"/>
    </row>
    <row r="1003" spans="4:4" x14ac:dyDescent="0.2">
      <c r="D1003" s="99"/>
    </row>
    <row r="1004" spans="4:4" x14ac:dyDescent="0.2">
      <c r="D1004" s="99"/>
    </row>
    <row r="1005" spans="4:4" x14ac:dyDescent="0.2">
      <c r="D1005" s="99"/>
    </row>
    <row r="1006" spans="4:4" x14ac:dyDescent="0.2">
      <c r="D1006" s="99"/>
    </row>
    <row r="1007" spans="4:4" x14ac:dyDescent="0.2">
      <c r="D1007" s="99"/>
    </row>
    <row r="1008" spans="4:4" x14ac:dyDescent="0.2">
      <c r="D1008" s="99"/>
    </row>
    <row r="1009" spans="4:4" x14ac:dyDescent="0.2">
      <c r="D1009" s="99"/>
    </row>
    <row r="1010" spans="4:4" x14ac:dyDescent="0.2">
      <c r="D1010" s="99"/>
    </row>
    <row r="1011" spans="4:4" x14ac:dyDescent="0.2">
      <c r="D1011" s="99"/>
    </row>
    <row r="1012" spans="4:4" x14ac:dyDescent="0.2">
      <c r="D1012" s="99"/>
    </row>
    <row r="1013" spans="4:4" x14ac:dyDescent="0.2">
      <c r="D1013" s="99"/>
    </row>
    <row r="1014" spans="4:4" x14ac:dyDescent="0.2">
      <c r="D1014" s="99"/>
    </row>
    <row r="1015" spans="4:4" x14ac:dyDescent="0.2">
      <c r="D1015" s="99"/>
    </row>
    <row r="1016" spans="4:4" x14ac:dyDescent="0.2">
      <c r="D1016" s="99"/>
    </row>
    <row r="1017" spans="4:4" x14ac:dyDescent="0.2">
      <c r="D1017" s="99"/>
    </row>
    <row r="1018" spans="4:4" x14ac:dyDescent="0.2">
      <c r="D1018" s="99"/>
    </row>
    <row r="1019" spans="4:4" x14ac:dyDescent="0.2">
      <c r="D1019" s="99"/>
    </row>
    <row r="1020" spans="4:4" x14ac:dyDescent="0.2">
      <c r="D1020" s="99"/>
    </row>
    <row r="1021" spans="4:4" x14ac:dyDescent="0.2">
      <c r="D1021" s="99"/>
    </row>
    <row r="1022" spans="4:4" x14ac:dyDescent="0.2">
      <c r="D1022" s="99"/>
    </row>
    <row r="1023" spans="4:4" x14ac:dyDescent="0.2">
      <c r="D1023" s="99"/>
    </row>
    <row r="1024" spans="4:4" x14ac:dyDescent="0.2">
      <c r="D1024" s="99"/>
    </row>
    <row r="1025" spans="4:4" x14ac:dyDescent="0.2">
      <c r="D1025" s="99"/>
    </row>
    <row r="1026" spans="4:4" x14ac:dyDescent="0.2">
      <c r="D1026" s="99"/>
    </row>
    <row r="1027" spans="4:4" x14ac:dyDescent="0.2">
      <c r="D1027" s="99"/>
    </row>
    <row r="1028" spans="4:4" x14ac:dyDescent="0.2">
      <c r="D1028" s="99"/>
    </row>
    <row r="1029" spans="4:4" x14ac:dyDescent="0.2">
      <c r="D1029" s="99"/>
    </row>
    <row r="1030" spans="4:4" x14ac:dyDescent="0.2">
      <c r="D1030" s="99"/>
    </row>
    <row r="1031" spans="4:4" x14ac:dyDescent="0.2">
      <c r="D1031" s="99"/>
    </row>
    <row r="1032" spans="4:4" x14ac:dyDescent="0.2">
      <c r="D1032" s="99"/>
    </row>
    <row r="1033" spans="4:4" x14ac:dyDescent="0.2">
      <c r="D1033" s="99"/>
    </row>
    <row r="1034" spans="4:4" x14ac:dyDescent="0.2">
      <c r="D1034" s="99"/>
    </row>
    <row r="1035" spans="4:4" x14ac:dyDescent="0.2">
      <c r="D1035" s="99"/>
    </row>
    <row r="1036" spans="4:4" x14ac:dyDescent="0.2">
      <c r="D1036" s="99"/>
    </row>
    <row r="1037" spans="4:4" x14ac:dyDescent="0.2">
      <c r="D1037" s="99"/>
    </row>
    <row r="1038" spans="4:4" x14ac:dyDescent="0.2">
      <c r="D1038" s="99"/>
    </row>
    <row r="1039" spans="4:4" x14ac:dyDescent="0.2">
      <c r="D1039" s="99"/>
    </row>
    <row r="1040" spans="4:4" x14ac:dyDescent="0.2">
      <c r="D1040" s="99"/>
    </row>
    <row r="1041" spans="4:4" x14ac:dyDescent="0.2">
      <c r="D1041" s="99"/>
    </row>
    <row r="1042" spans="4:4" x14ac:dyDescent="0.2">
      <c r="D1042" s="99"/>
    </row>
    <row r="1043" spans="4:4" x14ac:dyDescent="0.2">
      <c r="D1043" s="99"/>
    </row>
    <row r="1044" spans="4:4" x14ac:dyDescent="0.2">
      <c r="D1044" s="99"/>
    </row>
    <row r="1045" spans="4:4" x14ac:dyDescent="0.2">
      <c r="D1045" s="99"/>
    </row>
    <row r="1046" spans="4:4" x14ac:dyDescent="0.2">
      <c r="D1046" s="99"/>
    </row>
    <row r="1047" spans="4:4" x14ac:dyDescent="0.2">
      <c r="D1047" s="99"/>
    </row>
    <row r="1048" spans="4:4" x14ac:dyDescent="0.2">
      <c r="D1048" s="99"/>
    </row>
    <row r="1049" spans="4:4" x14ac:dyDescent="0.2">
      <c r="D1049" s="99"/>
    </row>
    <row r="1050" spans="4:4" x14ac:dyDescent="0.2">
      <c r="D1050" s="99"/>
    </row>
    <row r="1051" spans="4:4" x14ac:dyDescent="0.2">
      <c r="D1051" s="99"/>
    </row>
    <row r="1052" spans="4:4" x14ac:dyDescent="0.2">
      <c r="D1052" s="99"/>
    </row>
    <row r="1053" spans="4:4" x14ac:dyDescent="0.2">
      <c r="D1053" s="99"/>
    </row>
    <row r="1054" spans="4:4" x14ac:dyDescent="0.2">
      <c r="D1054" s="99"/>
    </row>
    <row r="1055" spans="4:4" x14ac:dyDescent="0.2">
      <c r="D1055" s="99"/>
    </row>
    <row r="1056" spans="4:4" x14ac:dyDescent="0.2">
      <c r="D1056" s="99"/>
    </row>
    <row r="1057" spans="4:4" x14ac:dyDescent="0.2">
      <c r="D1057" s="99"/>
    </row>
    <row r="1058" spans="4:4" x14ac:dyDescent="0.2">
      <c r="D1058" s="99"/>
    </row>
    <row r="1059" spans="4:4" x14ac:dyDescent="0.2">
      <c r="D1059" s="99"/>
    </row>
    <row r="1060" spans="4:4" x14ac:dyDescent="0.2">
      <c r="D1060" s="99"/>
    </row>
    <row r="1061" spans="4:4" x14ac:dyDescent="0.2">
      <c r="D1061" s="99"/>
    </row>
    <row r="1062" spans="4:4" x14ac:dyDescent="0.2">
      <c r="D1062" s="99"/>
    </row>
    <row r="1063" spans="4:4" x14ac:dyDescent="0.2">
      <c r="D1063" s="99"/>
    </row>
    <row r="1064" spans="4:4" x14ac:dyDescent="0.2">
      <c r="D1064" s="99"/>
    </row>
    <row r="1065" spans="4:4" x14ac:dyDescent="0.2">
      <c r="D1065" s="99"/>
    </row>
    <row r="1066" spans="4:4" x14ac:dyDescent="0.2">
      <c r="D1066" s="99"/>
    </row>
    <row r="1067" spans="4:4" x14ac:dyDescent="0.2">
      <c r="D1067" s="99"/>
    </row>
    <row r="1068" spans="4:4" x14ac:dyDescent="0.2">
      <c r="D1068" s="99"/>
    </row>
    <row r="1069" spans="4:4" x14ac:dyDescent="0.2">
      <c r="D1069" s="99"/>
    </row>
    <row r="1070" spans="4:4" x14ac:dyDescent="0.2">
      <c r="D1070" s="99"/>
    </row>
    <row r="1071" spans="4:4" x14ac:dyDescent="0.2">
      <c r="D1071" s="99"/>
    </row>
    <row r="1072" spans="4:4" x14ac:dyDescent="0.2">
      <c r="D1072" s="99"/>
    </row>
    <row r="1073" spans="4:4" x14ac:dyDescent="0.2">
      <c r="D1073" s="99"/>
    </row>
    <row r="1074" spans="4:4" x14ac:dyDescent="0.2">
      <c r="D1074" s="99"/>
    </row>
    <row r="1075" spans="4:4" x14ac:dyDescent="0.2">
      <c r="D1075" s="99"/>
    </row>
    <row r="1076" spans="4:4" x14ac:dyDescent="0.2">
      <c r="D1076" s="99"/>
    </row>
    <row r="1077" spans="4:4" x14ac:dyDescent="0.2">
      <c r="D1077" s="99"/>
    </row>
    <row r="1078" spans="4:4" x14ac:dyDescent="0.2">
      <c r="D1078" s="99"/>
    </row>
    <row r="1079" spans="4:4" x14ac:dyDescent="0.2">
      <c r="D1079" s="99"/>
    </row>
    <row r="1080" spans="4:4" x14ac:dyDescent="0.2">
      <c r="D1080" s="99"/>
    </row>
    <row r="1081" spans="4:4" x14ac:dyDescent="0.2">
      <c r="D1081" s="99"/>
    </row>
    <row r="1082" spans="4:4" x14ac:dyDescent="0.2">
      <c r="D1082" s="99"/>
    </row>
    <row r="1083" spans="4:4" x14ac:dyDescent="0.2">
      <c r="D1083" s="99"/>
    </row>
    <row r="1084" spans="4:4" x14ac:dyDescent="0.2">
      <c r="D1084" s="99"/>
    </row>
    <row r="1085" spans="4:4" x14ac:dyDescent="0.2">
      <c r="D1085" s="99"/>
    </row>
    <row r="1086" spans="4:4" x14ac:dyDescent="0.2">
      <c r="D1086" s="99"/>
    </row>
    <row r="1087" spans="4:4" x14ac:dyDescent="0.2">
      <c r="D1087" s="99"/>
    </row>
    <row r="1088" spans="4:4" x14ac:dyDescent="0.2">
      <c r="D1088" s="99"/>
    </row>
    <row r="1089" spans="4:4" x14ac:dyDescent="0.2">
      <c r="D1089" s="99"/>
    </row>
    <row r="1090" spans="4:4" x14ac:dyDescent="0.2">
      <c r="D1090" s="99"/>
    </row>
    <row r="1091" spans="4:4" x14ac:dyDescent="0.2">
      <c r="D1091" s="99"/>
    </row>
    <row r="1092" spans="4:4" x14ac:dyDescent="0.2">
      <c r="D1092" s="99"/>
    </row>
    <row r="1093" spans="4:4" x14ac:dyDescent="0.2">
      <c r="D1093" s="99"/>
    </row>
    <row r="1094" spans="4:4" x14ac:dyDescent="0.2">
      <c r="D1094" s="99"/>
    </row>
    <row r="1095" spans="4:4" x14ac:dyDescent="0.2">
      <c r="D1095" s="99"/>
    </row>
    <row r="1096" spans="4:4" x14ac:dyDescent="0.2">
      <c r="D1096" s="99"/>
    </row>
    <row r="1097" spans="4:4" x14ac:dyDescent="0.2">
      <c r="D1097" s="99"/>
    </row>
    <row r="1098" spans="4:4" x14ac:dyDescent="0.2">
      <c r="D1098" s="99"/>
    </row>
    <row r="1099" spans="4:4" x14ac:dyDescent="0.2">
      <c r="D1099" s="99"/>
    </row>
    <row r="1100" spans="4:4" x14ac:dyDescent="0.2">
      <c r="D1100" s="99"/>
    </row>
    <row r="1101" spans="4:4" x14ac:dyDescent="0.2">
      <c r="D1101" s="99"/>
    </row>
    <row r="1102" spans="4:4" x14ac:dyDescent="0.2">
      <c r="D1102" s="99"/>
    </row>
    <row r="1103" spans="4:4" x14ac:dyDescent="0.2">
      <c r="D1103" s="99"/>
    </row>
    <row r="1104" spans="4:4" x14ac:dyDescent="0.2">
      <c r="D1104" s="99"/>
    </row>
    <row r="1105" spans="4:4" x14ac:dyDescent="0.2">
      <c r="D1105" s="99"/>
    </row>
    <row r="1106" spans="4:4" x14ac:dyDescent="0.2">
      <c r="D1106" s="99"/>
    </row>
    <row r="1107" spans="4:4" x14ac:dyDescent="0.2">
      <c r="D1107" s="99"/>
    </row>
    <row r="1108" spans="4:4" x14ac:dyDescent="0.2">
      <c r="D1108" s="99"/>
    </row>
    <row r="1109" spans="4:4" x14ac:dyDescent="0.2">
      <c r="D1109" s="99"/>
    </row>
    <row r="1110" spans="4:4" x14ac:dyDescent="0.2">
      <c r="D1110" s="99"/>
    </row>
    <row r="1111" spans="4:4" x14ac:dyDescent="0.2">
      <c r="D1111" s="99"/>
    </row>
    <row r="1112" spans="4:4" x14ac:dyDescent="0.2">
      <c r="D1112" s="99"/>
    </row>
    <row r="1113" spans="4:4" x14ac:dyDescent="0.2">
      <c r="D1113" s="99"/>
    </row>
  </sheetData>
  <mergeCells count="13">
    <mergeCell ref="C103:G103"/>
    <mergeCell ref="A108:C108"/>
    <mergeCell ref="A109:G113"/>
    <mergeCell ref="C86:G86"/>
    <mergeCell ref="C95:G95"/>
    <mergeCell ref="C97:G97"/>
    <mergeCell ref="C99:G99"/>
    <mergeCell ref="C101:G101"/>
    <mergeCell ref="A1:G1"/>
    <mergeCell ref="C2:G2"/>
    <mergeCell ref="C3:G3"/>
    <mergeCell ref="C4:G4"/>
    <mergeCell ref="C51:G51"/>
  </mergeCells>
  <pageMargins left="0.59027777777777801" right="0.196527777777778" top="0.78749999999999998" bottom="0.78749999999999998" header="0.511811023622047" footer="0.3"/>
  <pageSetup paperSize="9" orientation="portrait" horizontalDpi="300" verticalDpi="300"/>
  <headerFooter>
    <oddFooter>&amp;LZpracováno programem BUILDpower S,  © RTS, a.s.&amp;RStránka &amp;P z &amp;N</oddFoot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H1113"/>
  <sheetViews>
    <sheetView tabSelected="1" zoomScaleNormal="100" workbookViewId="0">
      <pane ySplit="7" topLeftCell="A8" activePane="bottomLeft" state="frozen"/>
      <selection pane="bottomLeft" sqref="A1:G1"/>
    </sheetView>
  </sheetViews>
  <sheetFormatPr defaultColWidth="8.7109375" defaultRowHeight="12.75" outlineLevelRow="1" x14ac:dyDescent="0.2"/>
  <cols>
    <col min="1" max="1" width="3.42578125" customWidth="1"/>
    <col min="2" max="2" width="12.5703125" style="154" customWidth="1"/>
    <col min="3" max="3" width="38.28515625" style="15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11.5703125" hidden="1" customWidth="1"/>
    <col min="29" max="29" width="11.5703125" hidden="1" customWidth="1"/>
    <col min="31" max="41" width="11.5703125" hidden="1" customWidth="1"/>
    <col min="53" max="53" width="73.7109375" customWidth="1"/>
  </cols>
  <sheetData>
    <row r="1" spans="1:60" ht="15.75" customHeight="1" x14ac:dyDescent="0.25">
      <c r="A1" s="224" t="s">
        <v>98</v>
      </c>
      <c r="B1" s="224"/>
      <c r="C1" s="224"/>
      <c r="D1" s="224"/>
      <c r="E1" s="224"/>
      <c r="F1" s="224"/>
      <c r="G1" s="224"/>
      <c r="AG1" t="s">
        <v>102</v>
      </c>
    </row>
    <row r="2" spans="1:60" ht="24.95" customHeight="1" x14ac:dyDescent="0.2">
      <c r="A2" s="149" t="s">
        <v>99</v>
      </c>
      <c r="B2" s="150" t="s">
        <v>5</v>
      </c>
      <c r="C2" s="225" t="s">
        <v>6</v>
      </c>
      <c r="D2" s="225"/>
      <c r="E2" s="225"/>
      <c r="F2" s="225"/>
      <c r="G2" s="225"/>
      <c r="AG2" t="s">
        <v>103</v>
      </c>
    </row>
    <row r="3" spans="1:60" ht="24.95" customHeight="1" x14ac:dyDescent="0.2">
      <c r="A3" s="149" t="s">
        <v>100</v>
      </c>
      <c r="B3" s="150" t="s">
        <v>50</v>
      </c>
      <c r="C3" s="225" t="s">
        <v>51</v>
      </c>
      <c r="D3" s="225"/>
      <c r="E3" s="225"/>
      <c r="F3" s="225"/>
      <c r="G3" s="225"/>
      <c r="AC3" s="154" t="s">
        <v>103</v>
      </c>
      <c r="AG3" t="s">
        <v>104</v>
      </c>
    </row>
    <row r="4" spans="1:60" ht="24.95" customHeight="1" x14ac:dyDescent="0.2">
      <c r="A4" s="155" t="s">
        <v>101</v>
      </c>
      <c r="B4" s="156" t="s">
        <v>55</v>
      </c>
      <c r="C4" s="226" t="s">
        <v>56</v>
      </c>
      <c r="D4" s="226"/>
      <c r="E4" s="226"/>
      <c r="F4" s="226"/>
      <c r="G4" s="226"/>
      <c r="AG4" t="s">
        <v>105</v>
      </c>
    </row>
    <row r="5" spans="1:60" x14ac:dyDescent="0.2">
      <c r="D5" s="99"/>
    </row>
    <row r="6" spans="1:60" ht="38.25" x14ac:dyDescent="0.2">
      <c r="A6" s="157" t="s">
        <v>106</v>
      </c>
      <c r="B6" s="158" t="s">
        <v>107</v>
      </c>
      <c r="C6" s="158" t="s">
        <v>108</v>
      </c>
      <c r="D6" s="159" t="s">
        <v>109</v>
      </c>
      <c r="E6" s="157" t="s">
        <v>110</v>
      </c>
      <c r="F6" s="160" t="s">
        <v>111</v>
      </c>
      <c r="G6" s="157" t="s">
        <v>20</v>
      </c>
      <c r="H6" s="161" t="s">
        <v>112</v>
      </c>
      <c r="I6" s="161" t="s">
        <v>113</v>
      </c>
      <c r="J6" s="161" t="s">
        <v>114</v>
      </c>
      <c r="K6" s="161" t="s">
        <v>115</v>
      </c>
      <c r="L6" s="161" t="s">
        <v>116</v>
      </c>
      <c r="M6" s="161" t="s">
        <v>117</v>
      </c>
      <c r="N6" s="161" t="s">
        <v>118</v>
      </c>
      <c r="O6" s="161" t="s">
        <v>119</v>
      </c>
      <c r="P6" s="161" t="s">
        <v>120</v>
      </c>
      <c r="Q6" s="161" t="s">
        <v>121</v>
      </c>
      <c r="R6" s="161" t="s">
        <v>122</v>
      </c>
      <c r="S6" s="161" t="s">
        <v>123</v>
      </c>
      <c r="T6" s="161" t="s">
        <v>124</v>
      </c>
      <c r="U6" s="161" t="s">
        <v>125</v>
      </c>
      <c r="V6" s="161" t="s">
        <v>126</v>
      </c>
      <c r="W6" s="161" t="s">
        <v>127</v>
      </c>
      <c r="X6" s="161" t="s">
        <v>128</v>
      </c>
    </row>
    <row r="7" spans="1:60" hidden="1" x14ac:dyDescent="0.2">
      <c r="A7" s="147"/>
      <c r="B7" s="151"/>
      <c r="C7" s="151"/>
      <c r="D7" s="153"/>
      <c r="E7" s="162"/>
      <c r="F7" s="163"/>
      <c r="G7" s="163"/>
      <c r="H7" s="163"/>
      <c r="I7" s="163"/>
      <c r="J7" s="163"/>
      <c r="K7" s="163"/>
      <c r="L7" s="163"/>
      <c r="M7" s="163"/>
      <c r="N7" s="162"/>
      <c r="O7" s="162"/>
      <c r="P7" s="162"/>
      <c r="Q7" s="162"/>
      <c r="R7" s="163"/>
      <c r="S7" s="163"/>
      <c r="T7" s="163"/>
      <c r="U7" s="163"/>
      <c r="V7" s="163"/>
      <c r="W7" s="163"/>
      <c r="X7" s="163"/>
    </row>
    <row r="8" spans="1:60" x14ac:dyDescent="0.2">
      <c r="A8" s="164" t="s">
        <v>129</v>
      </c>
      <c r="B8" s="165" t="s">
        <v>61</v>
      </c>
      <c r="C8" s="166" t="s">
        <v>62</v>
      </c>
      <c r="D8" s="167"/>
      <c r="E8" s="168"/>
      <c r="F8" s="169"/>
      <c r="G8" s="170">
        <f>SUMIF(AG9:AG14,"&lt;&gt;NOR",G9:G14)</f>
        <v>0</v>
      </c>
      <c r="H8" s="171"/>
      <c r="I8" s="171">
        <f>SUM(I9:I14)</f>
        <v>0</v>
      </c>
      <c r="J8" s="171"/>
      <c r="K8" s="171">
        <f>SUM(K9:K14)</f>
        <v>0</v>
      </c>
      <c r="L8" s="171"/>
      <c r="M8" s="171">
        <f>SUM(M9:M14)</f>
        <v>0</v>
      </c>
      <c r="N8" s="172"/>
      <c r="O8" s="172">
        <f>SUM(O9:O14)</f>
        <v>0</v>
      </c>
      <c r="P8" s="172"/>
      <c r="Q8" s="172">
        <f>SUM(Q9:Q14)</f>
        <v>10.96</v>
      </c>
      <c r="R8" s="171"/>
      <c r="S8" s="171"/>
      <c r="T8" s="171"/>
      <c r="U8" s="171"/>
      <c r="V8" s="171">
        <f>SUM(V9:V14)</f>
        <v>17.32</v>
      </c>
      <c r="W8" s="171"/>
      <c r="X8" s="171"/>
      <c r="AG8" t="s">
        <v>130</v>
      </c>
    </row>
    <row r="9" spans="1:60" outlineLevel="1" x14ac:dyDescent="0.2">
      <c r="A9" s="173">
        <v>1</v>
      </c>
      <c r="B9" s="174" t="s">
        <v>131</v>
      </c>
      <c r="C9" s="175" t="s">
        <v>132</v>
      </c>
      <c r="D9" s="176" t="s">
        <v>133</v>
      </c>
      <c r="E9" s="177">
        <v>25.2</v>
      </c>
      <c r="F9" s="178"/>
      <c r="G9" s="179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2">
        <v>0</v>
      </c>
      <c r="O9" s="182">
        <f>ROUND(E9*N9,2)</f>
        <v>0</v>
      </c>
      <c r="P9" s="182">
        <v>0.24</v>
      </c>
      <c r="Q9" s="182">
        <f>ROUND(E9*P9,2)</f>
        <v>6.05</v>
      </c>
      <c r="R9" s="181"/>
      <c r="S9" s="181" t="s">
        <v>134</v>
      </c>
      <c r="T9" s="181" t="s">
        <v>134</v>
      </c>
      <c r="U9" s="181">
        <v>0.16900000000000001</v>
      </c>
      <c r="V9" s="181">
        <f>ROUND(E9*U9,2)</f>
        <v>4.26</v>
      </c>
      <c r="W9" s="181"/>
      <c r="X9" s="181" t="s">
        <v>135</v>
      </c>
      <c r="Y9" s="183"/>
      <c r="Z9" s="183"/>
      <c r="AA9" s="183"/>
      <c r="AB9" s="183"/>
      <c r="AC9" s="183"/>
      <c r="AD9" s="183"/>
      <c r="AE9" s="183"/>
      <c r="AF9" s="183"/>
      <c r="AG9" s="183" t="s">
        <v>136</v>
      </c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</row>
    <row r="10" spans="1:60" outlineLevel="1" x14ac:dyDescent="0.2">
      <c r="A10" s="184"/>
      <c r="B10" s="185"/>
      <c r="C10" s="186" t="s">
        <v>308</v>
      </c>
      <c r="D10" s="187"/>
      <c r="E10" s="188">
        <v>25.2</v>
      </c>
      <c r="F10" s="181"/>
      <c r="G10" s="181"/>
      <c r="H10" s="181"/>
      <c r="I10" s="181"/>
      <c r="J10" s="181"/>
      <c r="K10" s="181"/>
      <c r="L10" s="181"/>
      <c r="M10" s="181"/>
      <c r="N10" s="182"/>
      <c r="O10" s="182"/>
      <c r="P10" s="182"/>
      <c r="Q10" s="182"/>
      <c r="R10" s="181"/>
      <c r="S10" s="181"/>
      <c r="T10" s="181"/>
      <c r="U10" s="181"/>
      <c r="V10" s="181"/>
      <c r="W10" s="181"/>
      <c r="X10" s="181"/>
      <c r="Y10" s="183"/>
      <c r="Z10" s="183"/>
      <c r="AA10" s="183"/>
      <c r="AB10" s="183"/>
      <c r="AC10" s="183"/>
      <c r="AD10" s="183"/>
      <c r="AE10" s="183"/>
      <c r="AF10" s="183"/>
      <c r="AG10" s="183" t="s">
        <v>137</v>
      </c>
      <c r="AH10" s="183">
        <v>0</v>
      </c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</row>
    <row r="11" spans="1:60" outlineLevel="1" x14ac:dyDescent="0.2">
      <c r="A11" s="173">
        <v>2</v>
      </c>
      <c r="B11" s="174" t="s">
        <v>189</v>
      </c>
      <c r="C11" s="175" t="s">
        <v>190</v>
      </c>
      <c r="D11" s="176" t="s">
        <v>140</v>
      </c>
      <c r="E11" s="177">
        <v>3.78</v>
      </c>
      <c r="F11" s="178"/>
      <c r="G11" s="179">
        <f>ROUND(E11*F11,2)</f>
        <v>0</v>
      </c>
      <c r="H11" s="180"/>
      <c r="I11" s="181">
        <f>ROUND(E11*H11,2)</f>
        <v>0</v>
      </c>
      <c r="J11" s="180"/>
      <c r="K11" s="181">
        <f>ROUND(E11*J11,2)</f>
        <v>0</v>
      </c>
      <c r="L11" s="181">
        <v>21</v>
      </c>
      <c r="M11" s="181">
        <f>G11*(1+L11/100)</f>
        <v>0</v>
      </c>
      <c r="N11" s="182">
        <v>0</v>
      </c>
      <c r="O11" s="182">
        <f>ROUND(E11*N11,2)</f>
        <v>0</v>
      </c>
      <c r="P11" s="182">
        <v>1.3</v>
      </c>
      <c r="Q11" s="182">
        <f>ROUND(E11*P11,2)</f>
        <v>4.91</v>
      </c>
      <c r="R11" s="181"/>
      <c r="S11" s="181" t="s">
        <v>134</v>
      </c>
      <c r="T11" s="181" t="s">
        <v>134</v>
      </c>
      <c r="U11" s="181">
        <v>0.51</v>
      </c>
      <c r="V11" s="181">
        <f>ROUND(E11*U11,2)</f>
        <v>1.93</v>
      </c>
      <c r="W11" s="181"/>
      <c r="X11" s="181" t="s">
        <v>135</v>
      </c>
      <c r="Y11" s="183"/>
      <c r="Z11" s="183"/>
      <c r="AA11" s="183"/>
      <c r="AB11" s="183"/>
      <c r="AC11" s="183"/>
      <c r="AD11" s="183"/>
      <c r="AE11" s="183"/>
      <c r="AF11" s="183"/>
      <c r="AG11" s="183" t="s">
        <v>136</v>
      </c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</row>
    <row r="12" spans="1:60" outlineLevel="1" x14ac:dyDescent="0.2">
      <c r="A12" s="184"/>
      <c r="B12" s="185"/>
      <c r="C12" s="186" t="s">
        <v>309</v>
      </c>
      <c r="D12" s="187"/>
      <c r="E12" s="188">
        <v>3.78</v>
      </c>
      <c r="F12" s="181"/>
      <c r="G12" s="181"/>
      <c r="H12" s="181"/>
      <c r="I12" s="181"/>
      <c r="J12" s="181"/>
      <c r="K12" s="181"/>
      <c r="L12" s="181"/>
      <c r="M12" s="181"/>
      <c r="N12" s="182"/>
      <c r="O12" s="182"/>
      <c r="P12" s="182"/>
      <c r="Q12" s="182"/>
      <c r="R12" s="181"/>
      <c r="S12" s="181"/>
      <c r="T12" s="181"/>
      <c r="U12" s="181"/>
      <c r="V12" s="181"/>
      <c r="W12" s="181"/>
      <c r="X12" s="181"/>
      <c r="Y12" s="183"/>
      <c r="Z12" s="183"/>
      <c r="AA12" s="183"/>
      <c r="AB12" s="183"/>
      <c r="AC12" s="183"/>
      <c r="AD12" s="183"/>
      <c r="AE12" s="183"/>
      <c r="AF12" s="183"/>
      <c r="AG12" s="183" t="s">
        <v>137</v>
      </c>
      <c r="AH12" s="183">
        <v>0</v>
      </c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</row>
    <row r="13" spans="1:60" outlineLevel="1" x14ac:dyDescent="0.2">
      <c r="A13" s="173">
        <v>3</v>
      </c>
      <c r="B13" s="174" t="s">
        <v>138</v>
      </c>
      <c r="C13" s="175" t="s">
        <v>139</v>
      </c>
      <c r="D13" s="176" t="s">
        <v>140</v>
      </c>
      <c r="E13" s="177">
        <v>3.15</v>
      </c>
      <c r="F13" s="178"/>
      <c r="G13" s="179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21</v>
      </c>
      <c r="M13" s="181">
        <f>G13*(1+L13/100)</f>
        <v>0</v>
      </c>
      <c r="N13" s="182">
        <v>0</v>
      </c>
      <c r="O13" s="182">
        <f>ROUND(E13*N13,2)</f>
        <v>0</v>
      </c>
      <c r="P13" s="182">
        <v>0</v>
      </c>
      <c r="Q13" s="182">
        <f>ROUND(E13*P13,2)</f>
        <v>0</v>
      </c>
      <c r="R13" s="181"/>
      <c r="S13" s="181" t="s">
        <v>134</v>
      </c>
      <c r="T13" s="181" t="s">
        <v>134</v>
      </c>
      <c r="U13" s="181">
        <v>3.5329999999999999</v>
      </c>
      <c r="V13" s="181">
        <f>ROUND(E13*U13,2)</f>
        <v>11.13</v>
      </c>
      <c r="W13" s="181"/>
      <c r="X13" s="181" t="s">
        <v>135</v>
      </c>
      <c r="Y13" s="183"/>
      <c r="Z13" s="183"/>
      <c r="AA13" s="183"/>
      <c r="AB13" s="183"/>
      <c r="AC13" s="183"/>
      <c r="AD13" s="183"/>
      <c r="AE13" s="183"/>
      <c r="AF13" s="183"/>
      <c r="AG13" s="183" t="s">
        <v>136</v>
      </c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</row>
    <row r="14" spans="1:60" outlineLevel="1" x14ac:dyDescent="0.2">
      <c r="A14" s="184"/>
      <c r="B14" s="185"/>
      <c r="C14" s="186" t="s">
        <v>310</v>
      </c>
      <c r="D14" s="187"/>
      <c r="E14" s="188">
        <v>3.15</v>
      </c>
      <c r="F14" s="181"/>
      <c r="G14" s="181"/>
      <c r="H14" s="181"/>
      <c r="I14" s="181"/>
      <c r="J14" s="181"/>
      <c r="K14" s="181"/>
      <c r="L14" s="181"/>
      <c r="M14" s="181"/>
      <c r="N14" s="182"/>
      <c r="O14" s="182"/>
      <c r="P14" s="182"/>
      <c r="Q14" s="182"/>
      <c r="R14" s="181"/>
      <c r="S14" s="181"/>
      <c r="T14" s="181"/>
      <c r="U14" s="181"/>
      <c r="V14" s="181"/>
      <c r="W14" s="181"/>
      <c r="X14" s="181"/>
      <c r="Y14" s="183"/>
      <c r="Z14" s="183"/>
      <c r="AA14" s="183"/>
      <c r="AB14" s="183"/>
      <c r="AC14" s="183"/>
      <c r="AD14" s="183"/>
      <c r="AE14" s="183"/>
      <c r="AF14" s="183"/>
      <c r="AG14" s="183" t="s">
        <v>137</v>
      </c>
      <c r="AH14" s="183">
        <v>0</v>
      </c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</row>
    <row r="15" spans="1:60" x14ac:dyDescent="0.2">
      <c r="A15" s="164" t="s">
        <v>129</v>
      </c>
      <c r="B15" s="165" t="s">
        <v>63</v>
      </c>
      <c r="C15" s="166" t="s">
        <v>64</v>
      </c>
      <c r="D15" s="167"/>
      <c r="E15" s="168"/>
      <c r="F15" s="169"/>
      <c r="G15" s="170">
        <f>SUMIF(AG16:AG19,"&lt;&gt;NOR",G16:G19)</f>
        <v>0</v>
      </c>
      <c r="H15" s="171"/>
      <c r="I15" s="171">
        <f>SUM(I16:I19)</f>
        <v>0</v>
      </c>
      <c r="J15" s="171"/>
      <c r="K15" s="171">
        <f>SUM(K16:K19)</f>
        <v>0</v>
      </c>
      <c r="L15" s="171"/>
      <c r="M15" s="171">
        <f>SUM(M16:M19)</f>
        <v>0</v>
      </c>
      <c r="N15" s="172"/>
      <c r="O15" s="172">
        <f>SUM(O16:O19)</f>
        <v>0</v>
      </c>
      <c r="P15" s="172"/>
      <c r="Q15" s="172">
        <f>SUM(Q16:Q19)</f>
        <v>0</v>
      </c>
      <c r="R15" s="171"/>
      <c r="S15" s="171"/>
      <c r="T15" s="171"/>
      <c r="U15" s="171"/>
      <c r="V15" s="171">
        <f>SUM(V16:V19)</f>
        <v>27.4</v>
      </c>
      <c r="W15" s="171"/>
      <c r="X15" s="171"/>
      <c r="AG15" t="s">
        <v>130</v>
      </c>
    </row>
    <row r="16" spans="1:60" outlineLevel="1" x14ac:dyDescent="0.2">
      <c r="A16" s="173">
        <v>4</v>
      </c>
      <c r="B16" s="174" t="s">
        <v>191</v>
      </c>
      <c r="C16" s="175" t="s">
        <v>192</v>
      </c>
      <c r="D16" s="176" t="s">
        <v>133</v>
      </c>
      <c r="E16" s="177">
        <v>32.39</v>
      </c>
      <c r="F16" s="178"/>
      <c r="G16" s="179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82">
        <v>2.0000000000000002E-5</v>
      </c>
      <c r="O16" s="182">
        <f>ROUND(E16*N16,2)</f>
        <v>0</v>
      </c>
      <c r="P16" s="182">
        <v>0</v>
      </c>
      <c r="Q16" s="182">
        <f>ROUND(E16*P16,2)</f>
        <v>0</v>
      </c>
      <c r="R16" s="181"/>
      <c r="S16" s="181" t="s">
        <v>134</v>
      </c>
      <c r="T16" s="181" t="s">
        <v>134</v>
      </c>
      <c r="U16" s="181">
        <v>0.32</v>
      </c>
      <c r="V16" s="181">
        <f>ROUND(E16*U16,2)</f>
        <v>10.36</v>
      </c>
      <c r="W16" s="181"/>
      <c r="X16" s="181" t="s">
        <v>135</v>
      </c>
      <c r="Y16" s="183"/>
      <c r="Z16" s="183"/>
      <c r="AA16" s="183"/>
      <c r="AB16" s="183"/>
      <c r="AC16" s="183"/>
      <c r="AD16" s="183"/>
      <c r="AE16" s="183"/>
      <c r="AF16" s="183"/>
      <c r="AG16" s="183" t="s">
        <v>136</v>
      </c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</row>
    <row r="17" spans="1:60" outlineLevel="1" x14ac:dyDescent="0.2">
      <c r="A17" s="184"/>
      <c r="B17" s="185"/>
      <c r="C17" s="186" t="s">
        <v>311</v>
      </c>
      <c r="D17" s="187"/>
      <c r="E17" s="188">
        <v>32.39</v>
      </c>
      <c r="F17" s="181"/>
      <c r="G17" s="181"/>
      <c r="H17" s="181"/>
      <c r="I17" s="181"/>
      <c r="J17" s="181"/>
      <c r="K17" s="181"/>
      <c r="L17" s="181"/>
      <c r="M17" s="181"/>
      <c r="N17" s="182"/>
      <c r="O17" s="182"/>
      <c r="P17" s="182"/>
      <c r="Q17" s="182"/>
      <c r="R17" s="181"/>
      <c r="S17" s="181"/>
      <c r="T17" s="181"/>
      <c r="U17" s="181"/>
      <c r="V17" s="181"/>
      <c r="W17" s="181"/>
      <c r="X17" s="181"/>
      <c r="Y17" s="183"/>
      <c r="Z17" s="183"/>
      <c r="AA17" s="183"/>
      <c r="AB17" s="183"/>
      <c r="AC17" s="183"/>
      <c r="AD17" s="183"/>
      <c r="AE17" s="183"/>
      <c r="AF17" s="183"/>
      <c r="AG17" s="183" t="s">
        <v>137</v>
      </c>
      <c r="AH17" s="183">
        <v>5</v>
      </c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</row>
    <row r="18" spans="1:60" outlineLevel="1" x14ac:dyDescent="0.2">
      <c r="A18" s="173">
        <v>5</v>
      </c>
      <c r="B18" s="174" t="s">
        <v>193</v>
      </c>
      <c r="C18" s="175" t="s">
        <v>194</v>
      </c>
      <c r="D18" s="176" t="s">
        <v>133</v>
      </c>
      <c r="E18" s="177">
        <v>32.39</v>
      </c>
      <c r="F18" s="178"/>
      <c r="G18" s="179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21</v>
      </c>
      <c r="M18" s="181">
        <f>G18*(1+L18/100)</f>
        <v>0</v>
      </c>
      <c r="N18" s="182">
        <v>0</v>
      </c>
      <c r="O18" s="182">
        <f>ROUND(E18*N18,2)</f>
        <v>0</v>
      </c>
      <c r="P18" s="182">
        <v>0</v>
      </c>
      <c r="Q18" s="182">
        <f>ROUND(E18*P18,2)</f>
        <v>0</v>
      </c>
      <c r="R18" s="181"/>
      <c r="S18" s="181" t="s">
        <v>134</v>
      </c>
      <c r="T18" s="181" t="s">
        <v>134</v>
      </c>
      <c r="U18" s="181">
        <v>0.52600000000000002</v>
      </c>
      <c r="V18" s="181">
        <f>ROUND(E18*U18,2)</f>
        <v>17.04</v>
      </c>
      <c r="W18" s="181"/>
      <c r="X18" s="181" t="s">
        <v>135</v>
      </c>
      <c r="Y18" s="183"/>
      <c r="Z18" s="183"/>
      <c r="AA18" s="183"/>
      <c r="AB18" s="183"/>
      <c r="AC18" s="183"/>
      <c r="AD18" s="183"/>
      <c r="AE18" s="183"/>
      <c r="AF18" s="183"/>
      <c r="AG18" s="183" t="s">
        <v>136</v>
      </c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</row>
    <row r="19" spans="1:60" outlineLevel="1" x14ac:dyDescent="0.2">
      <c r="A19" s="184"/>
      <c r="B19" s="185"/>
      <c r="C19" s="186" t="s">
        <v>312</v>
      </c>
      <c r="D19" s="187"/>
      <c r="E19" s="188">
        <v>32.39</v>
      </c>
      <c r="F19" s="181"/>
      <c r="G19" s="181"/>
      <c r="H19" s="181"/>
      <c r="I19" s="181"/>
      <c r="J19" s="181"/>
      <c r="K19" s="181"/>
      <c r="L19" s="181"/>
      <c r="M19" s="181"/>
      <c r="N19" s="182"/>
      <c r="O19" s="182"/>
      <c r="P19" s="182"/>
      <c r="Q19" s="182"/>
      <c r="R19" s="181"/>
      <c r="S19" s="181"/>
      <c r="T19" s="181"/>
      <c r="U19" s="181"/>
      <c r="V19" s="181"/>
      <c r="W19" s="181"/>
      <c r="X19" s="181"/>
      <c r="Y19" s="183"/>
      <c r="Z19" s="183"/>
      <c r="AA19" s="183"/>
      <c r="AB19" s="183"/>
      <c r="AC19" s="183"/>
      <c r="AD19" s="183"/>
      <c r="AE19" s="183"/>
      <c r="AF19" s="183"/>
      <c r="AG19" s="183" t="s">
        <v>137</v>
      </c>
      <c r="AH19" s="183">
        <v>5</v>
      </c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</row>
    <row r="20" spans="1:60" x14ac:dyDescent="0.2">
      <c r="A20" s="164" t="s">
        <v>129</v>
      </c>
      <c r="B20" s="165" t="s">
        <v>65</v>
      </c>
      <c r="C20" s="166" t="s">
        <v>66</v>
      </c>
      <c r="D20" s="167"/>
      <c r="E20" s="168"/>
      <c r="F20" s="169"/>
      <c r="G20" s="170">
        <f>SUMIF(AG21:AG31,"&lt;&gt;NOR",G21:G31)</f>
        <v>0</v>
      </c>
      <c r="H20" s="171"/>
      <c r="I20" s="171">
        <f>SUM(I21:I31)</f>
        <v>0</v>
      </c>
      <c r="J20" s="171"/>
      <c r="K20" s="171">
        <f>SUM(K21:K31)</f>
        <v>0</v>
      </c>
      <c r="L20" s="171"/>
      <c r="M20" s="171">
        <f>SUM(M21:M31)</f>
        <v>0</v>
      </c>
      <c r="N20" s="172"/>
      <c r="O20" s="172">
        <f>SUM(O21:O31)</f>
        <v>1.04</v>
      </c>
      <c r="P20" s="172"/>
      <c r="Q20" s="172">
        <f>SUM(Q21:Q31)</f>
        <v>0</v>
      </c>
      <c r="R20" s="171"/>
      <c r="S20" s="171"/>
      <c r="T20" s="171"/>
      <c r="U20" s="171"/>
      <c r="V20" s="171">
        <f>SUM(V21:V31)</f>
        <v>26.33</v>
      </c>
      <c r="W20" s="171"/>
      <c r="X20" s="171"/>
      <c r="AG20" t="s">
        <v>130</v>
      </c>
    </row>
    <row r="21" spans="1:60" outlineLevel="1" x14ac:dyDescent="0.2">
      <c r="A21" s="173">
        <v>6</v>
      </c>
      <c r="B21" s="174" t="s">
        <v>195</v>
      </c>
      <c r="C21" s="175" t="s">
        <v>196</v>
      </c>
      <c r="D21" s="176" t="s">
        <v>133</v>
      </c>
      <c r="E21" s="177">
        <v>7.56</v>
      </c>
      <c r="F21" s="178"/>
      <c r="G21" s="179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21</v>
      </c>
      <c r="M21" s="181">
        <f>G21*(1+L21/100)</f>
        <v>0</v>
      </c>
      <c r="N21" s="182">
        <v>3.7670000000000002E-2</v>
      </c>
      <c r="O21" s="182">
        <f>ROUND(E21*N21,2)</f>
        <v>0.28000000000000003</v>
      </c>
      <c r="P21" s="182">
        <v>0</v>
      </c>
      <c r="Q21" s="182">
        <f>ROUND(E21*P21,2)</f>
        <v>0</v>
      </c>
      <c r="R21" s="181"/>
      <c r="S21" s="181" t="s">
        <v>134</v>
      </c>
      <c r="T21" s="181" t="s">
        <v>134</v>
      </c>
      <c r="U21" s="181">
        <v>0.41</v>
      </c>
      <c r="V21" s="181">
        <f>ROUND(E21*U21,2)</f>
        <v>3.1</v>
      </c>
      <c r="W21" s="181"/>
      <c r="X21" s="181" t="s">
        <v>135</v>
      </c>
      <c r="Y21" s="183"/>
      <c r="Z21" s="183"/>
      <c r="AA21" s="183"/>
      <c r="AB21" s="183"/>
      <c r="AC21" s="183"/>
      <c r="AD21" s="183"/>
      <c r="AE21" s="183"/>
      <c r="AF21" s="183"/>
      <c r="AG21" s="183" t="s">
        <v>136</v>
      </c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</row>
    <row r="22" spans="1:60" outlineLevel="1" x14ac:dyDescent="0.2">
      <c r="A22" s="184"/>
      <c r="B22" s="185"/>
      <c r="C22" s="186" t="s">
        <v>313</v>
      </c>
      <c r="D22" s="187"/>
      <c r="E22" s="188">
        <v>7.56</v>
      </c>
      <c r="F22" s="181"/>
      <c r="G22" s="181"/>
      <c r="H22" s="181"/>
      <c r="I22" s="181"/>
      <c r="J22" s="181"/>
      <c r="K22" s="181"/>
      <c r="L22" s="181"/>
      <c r="M22" s="181"/>
      <c r="N22" s="182"/>
      <c r="O22" s="182"/>
      <c r="P22" s="182"/>
      <c r="Q22" s="182"/>
      <c r="R22" s="181"/>
      <c r="S22" s="181"/>
      <c r="T22" s="181"/>
      <c r="U22" s="181"/>
      <c r="V22" s="181"/>
      <c r="W22" s="181"/>
      <c r="X22" s="181"/>
      <c r="Y22" s="183"/>
      <c r="Z22" s="183"/>
      <c r="AA22" s="183"/>
      <c r="AB22" s="183"/>
      <c r="AC22" s="183"/>
      <c r="AD22" s="183"/>
      <c r="AE22" s="183"/>
      <c r="AF22" s="183"/>
      <c r="AG22" s="183" t="s">
        <v>137</v>
      </c>
      <c r="AH22" s="183">
        <v>0</v>
      </c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</row>
    <row r="23" spans="1:60" outlineLevel="1" x14ac:dyDescent="0.2">
      <c r="A23" s="173">
        <v>7</v>
      </c>
      <c r="B23" s="174" t="s">
        <v>197</v>
      </c>
      <c r="C23" s="175" t="s">
        <v>198</v>
      </c>
      <c r="D23" s="176" t="s">
        <v>133</v>
      </c>
      <c r="E23" s="177">
        <v>27.86</v>
      </c>
      <c r="F23" s="178"/>
      <c r="G23" s="179">
        <f>ROUND(E23*F23,2)</f>
        <v>0</v>
      </c>
      <c r="H23" s="180"/>
      <c r="I23" s="181">
        <f>ROUND(E23*H23,2)</f>
        <v>0</v>
      </c>
      <c r="J23" s="180"/>
      <c r="K23" s="181">
        <f>ROUND(E23*J23,2)</f>
        <v>0</v>
      </c>
      <c r="L23" s="181">
        <v>21</v>
      </c>
      <c r="M23" s="181">
        <f>G23*(1+L23/100)</f>
        <v>0</v>
      </c>
      <c r="N23" s="182">
        <v>1.0500000000000001E-2</v>
      </c>
      <c r="O23" s="182">
        <f>ROUND(E23*N23,2)</f>
        <v>0.28999999999999998</v>
      </c>
      <c r="P23" s="182">
        <v>0</v>
      </c>
      <c r="Q23" s="182">
        <f>ROUND(E23*P23,2)</f>
        <v>0</v>
      </c>
      <c r="R23" s="181"/>
      <c r="S23" s="181" t="s">
        <v>134</v>
      </c>
      <c r="T23" s="181" t="s">
        <v>134</v>
      </c>
      <c r="U23" s="181">
        <v>0.32</v>
      </c>
      <c r="V23" s="181">
        <f>ROUND(E23*U23,2)</f>
        <v>8.92</v>
      </c>
      <c r="W23" s="181"/>
      <c r="X23" s="181" t="s">
        <v>135</v>
      </c>
      <c r="Y23" s="183"/>
      <c r="Z23" s="183"/>
      <c r="AA23" s="183"/>
      <c r="AB23" s="183"/>
      <c r="AC23" s="183"/>
      <c r="AD23" s="183"/>
      <c r="AE23" s="183"/>
      <c r="AF23" s="183"/>
      <c r="AG23" s="183" t="s">
        <v>136</v>
      </c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</row>
    <row r="24" spans="1:60" ht="22.5" outlineLevel="1" x14ac:dyDescent="0.2">
      <c r="A24" s="184"/>
      <c r="B24" s="185"/>
      <c r="C24" s="186" t="s">
        <v>314</v>
      </c>
      <c r="D24" s="187"/>
      <c r="E24" s="188">
        <v>27.86</v>
      </c>
      <c r="F24" s="181"/>
      <c r="G24" s="181"/>
      <c r="H24" s="181"/>
      <c r="I24" s="181"/>
      <c r="J24" s="181"/>
      <c r="K24" s="181"/>
      <c r="L24" s="181"/>
      <c r="M24" s="181"/>
      <c r="N24" s="182"/>
      <c r="O24" s="182"/>
      <c r="P24" s="182"/>
      <c r="Q24" s="182"/>
      <c r="R24" s="181"/>
      <c r="S24" s="181"/>
      <c r="T24" s="181"/>
      <c r="U24" s="181"/>
      <c r="V24" s="181"/>
      <c r="W24" s="181"/>
      <c r="X24" s="181"/>
      <c r="Y24" s="183"/>
      <c r="Z24" s="183"/>
      <c r="AA24" s="183"/>
      <c r="AB24" s="183"/>
      <c r="AC24" s="183"/>
      <c r="AD24" s="183"/>
      <c r="AE24" s="183"/>
      <c r="AF24" s="183"/>
      <c r="AG24" s="183" t="s">
        <v>137</v>
      </c>
      <c r="AH24" s="183">
        <v>0</v>
      </c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</row>
    <row r="25" spans="1:60" outlineLevel="1" x14ac:dyDescent="0.2">
      <c r="A25" s="173">
        <v>8</v>
      </c>
      <c r="B25" s="174" t="s">
        <v>199</v>
      </c>
      <c r="C25" s="175" t="s">
        <v>200</v>
      </c>
      <c r="D25" s="176" t="s">
        <v>133</v>
      </c>
      <c r="E25" s="177">
        <v>27.86</v>
      </c>
      <c r="F25" s="178"/>
      <c r="G25" s="179">
        <f>ROUND(E25*F25,2)</f>
        <v>0</v>
      </c>
      <c r="H25" s="180"/>
      <c r="I25" s="181">
        <f>ROUND(E25*H25,2)</f>
        <v>0</v>
      </c>
      <c r="J25" s="180"/>
      <c r="K25" s="181">
        <f>ROUND(E25*J25,2)</f>
        <v>0</v>
      </c>
      <c r="L25" s="181">
        <v>21</v>
      </c>
      <c r="M25" s="181">
        <f>G25*(1+L25/100)</f>
        <v>0</v>
      </c>
      <c r="N25" s="182">
        <v>9.4500000000000001E-3</v>
      </c>
      <c r="O25" s="182">
        <f>ROUND(E25*N25,2)</f>
        <v>0.26</v>
      </c>
      <c r="P25" s="182">
        <v>0</v>
      </c>
      <c r="Q25" s="182">
        <f>ROUND(E25*P25,2)</f>
        <v>0</v>
      </c>
      <c r="R25" s="181"/>
      <c r="S25" s="181" t="s">
        <v>134</v>
      </c>
      <c r="T25" s="181" t="s">
        <v>146</v>
      </c>
      <c r="U25" s="181">
        <v>0.25</v>
      </c>
      <c r="V25" s="181">
        <f>ROUND(E25*U25,2)</f>
        <v>6.97</v>
      </c>
      <c r="W25" s="181"/>
      <c r="X25" s="181" t="s">
        <v>135</v>
      </c>
      <c r="Y25" s="183"/>
      <c r="Z25" s="183"/>
      <c r="AA25" s="183"/>
      <c r="AB25" s="183"/>
      <c r="AC25" s="183"/>
      <c r="AD25" s="183"/>
      <c r="AE25" s="183"/>
      <c r="AF25" s="183"/>
      <c r="AG25" s="183" t="s">
        <v>136</v>
      </c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</row>
    <row r="26" spans="1:60" ht="22.5" outlineLevel="1" x14ac:dyDescent="0.2">
      <c r="A26" s="184"/>
      <c r="B26" s="185"/>
      <c r="C26" s="186" t="s">
        <v>315</v>
      </c>
      <c r="D26" s="187"/>
      <c r="E26" s="188">
        <v>27.86</v>
      </c>
      <c r="F26" s="181"/>
      <c r="G26" s="181"/>
      <c r="H26" s="181"/>
      <c r="I26" s="181"/>
      <c r="J26" s="181"/>
      <c r="K26" s="181"/>
      <c r="L26" s="181"/>
      <c r="M26" s="181"/>
      <c r="N26" s="182"/>
      <c r="O26" s="182"/>
      <c r="P26" s="182"/>
      <c r="Q26" s="182"/>
      <c r="R26" s="181"/>
      <c r="S26" s="181"/>
      <c r="T26" s="181"/>
      <c r="U26" s="181"/>
      <c r="V26" s="181"/>
      <c r="W26" s="181"/>
      <c r="X26" s="181"/>
      <c r="Y26" s="183"/>
      <c r="Z26" s="183"/>
      <c r="AA26" s="183"/>
      <c r="AB26" s="183"/>
      <c r="AC26" s="183"/>
      <c r="AD26" s="183"/>
      <c r="AE26" s="183"/>
      <c r="AF26" s="183"/>
      <c r="AG26" s="183" t="s">
        <v>137</v>
      </c>
      <c r="AH26" s="183">
        <v>0</v>
      </c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</row>
    <row r="27" spans="1:60" outlineLevel="1" x14ac:dyDescent="0.2">
      <c r="A27" s="173">
        <v>9</v>
      </c>
      <c r="B27" s="174" t="s">
        <v>201</v>
      </c>
      <c r="C27" s="175" t="s">
        <v>202</v>
      </c>
      <c r="D27" s="176" t="s">
        <v>144</v>
      </c>
      <c r="E27" s="177">
        <v>25.2</v>
      </c>
      <c r="F27" s="178"/>
      <c r="G27" s="179">
        <f>ROUND(E27*F27,2)</f>
        <v>0</v>
      </c>
      <c r="H27" s="180"/>
      <c r="I27" s="181">
        <f>ROUND(E27*H27,2)</f>
        <v>0</v>
      </c>
      <c r="J27" s="180"/>
      <c r="K27" s="181">
        <f>ROUND(E27*J27,2)</f>
        <v>0</v>
      </c>
      <c r="L27" s="181">
        <v>21</v>
      </c>
      <c r="M27" s="181">
        <f>G27*(1+L27/100)</f>
        <v>0</v>
      </c>
      <c r="N27" s="182">
        <v>3.6000000000000002E-4</v>
      </c>
      <c r="O27" s="182">
        <f>ROUND(E27*N27,2)</f>
        <v>0.01</v>
      </c>
      <c r="P27" s="182">
        <v>0</v>
      </c>
      <c r="Q27" s="182">
        <f>ROUND(E27*P27,2)</f>
        <v>0</v>
      </c>
      <c r="R27" s="181"/>
      <c r="S27" s="181" t="s">
        <v>134</v>
      </c>
      <c r="T27" s="181" t="s">
        <v>134</v>
      </c>
      <c r="U27" s="181">
        <v>0.2014</v>
      </c>
      <c r="V27" s="181">
        <f>ROUND(E27*U27,2)</f>
        <v>5.08</v>
      </c>
      <c r="W27" s="181"/>
      <c r="X27" s="181" t="s">
        <v>135</v>
      </c>
      <c r="Y27" s="183"/>
      <c r="Z27" s="183"/>
      <c r="AA27" s="183"/>
      <c r="AB27" s="183"/>
      <c r="AC27" s="183"/>
      <c r="AD27" s="183"/>
      <c r="AE27" s="183"/>
      <c r="AF27" s="183"/>
      <c r="AG27" s="183" t="s">
        <v>136</v>
      </c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</row>
    <row r="28" spans="1:60" outlineLevel="1" x14ac:dyDescent="0.2">
      <c r="A28" s="184"/>
      <c r="B28" s="185"/>
      <c r="C28" s="186" t="s">
        <v>316</v>
      </c>
      <c r="D28" s="187"/>
      <c r="E28" s="188">
        <v>25.2</v>
      </c>
      <c r="F28" s="181"/>
      <c r="G28" s="181"/>
      <c r="H28" s="181"/>
      <c r="I28" s="181"/>
      <c r="J28" s="181"/>
      <c r="K28" s="181"/>
      <c r="L28" s="181"/>
      <c r="M28" s="181"/>
      <c r="N28" s="182"/>
      <c r="O28" s="182"/>
      <c r="P28" s="182"/>
      <c r="Q28" s="182"/>
      <c r="R28" s="181"/>
      <c r="S28" s="181"/>
      <c r="T28" s="181"/>
      <c r="U28" s="181"/>
      <c r="V28" s="181"/>
      <c r="W28" s="181"/>
      <c r="X28" s="181"/>
      <c r="Y28" s="183"/>
      <c r="Z28" s="183"/>
      <c r="AA28" s="183"/>
      <c r="AB28" s="183"/>
      <c r="AC28" s="183"/>
      <c r="AD28" s="183"/>
      <c r="AE28" s="183"/>
      <c r="AF28" s="183"/>
      <c r="AG28" s="183" t="s">
        <v>137</v>
      </c>
      <c r="AH28" s="183">
        <v>0</v>
      </c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</row>
    <row r="29" spans="1:60" outlineLevel="1" x14ac:dyDescent="0.2">
      <c r="A29" s="173">
        <v>10</v>
      </c>
      <c r="B29" s="174" t="s">
        <v>203</v>
      </c>
      <c r="C29" s="175" t="s">
        <v>204</v>
      </c>
      <c r="D29" s="176" t="s">
        <v>133</v>
      </c>
      <c r="E29" s="177">
        <v>27.86</v>
      </c>
      <c r="F29" s="178"/>
      <c r="G29" s="179">
        <f>ROUND(E29*F29,2)</f>
        <v>0</v>
      </c>
      <c r="H29" s="180"/>
      <c r="I29" s="181">
        <f>ROUND(E29*H29,2)</f>
        <v>0</v>
      </c>
      <c r="J29" s="180"/>
      <c r="K29" s="181">
        <f>ROUND(E29*J29,2)</f>
        <v>0</v>
      </c>
      <c r="L29" s="181">
        <v>21</v>
      </c>
      <c r="M29" s="181">
        <f>G29*(1+L29/100)</f>
        <v>0</v>
      </c>
      <c r="N29" s="182">
        <v>7.3499999999999998E-3</v>
      </c>
      <c r="O29" s="182">
        <f>ROUND(E29*N29,2)</f>
        <v>0.2</v>
      </c>
      <c r="P29" s="182">
        <v>0</v>
      </c>
      <c r="Q29" s="182">
        <f>ROUND(E29*P29,2)</f>
        <v>0</v>
      </c>
      <c r="R29" s="181"/>
      <c r="S29" s="181" t="s">
        <v>134</v>
      </c>
      <c r="T29" s="181" t="s">
        <v>134</v>
      </c>
      <c r="U29" s="181">
        <v>8.1000000000000003E-2</v>
      </c>
      <c r="V29" s="181">
        <f>ROUND(E29*U29,2)</f>
        <v>2.2599999999999998</v>
      </c>
      <c r="W29" s="181"/>
      <c r="X29" s="181" t="s">
        <v>135</v>
      </c>
      <c r="Y29" s="183"/>
      <c r="Z29" s="183"/>
      <c r="AA29" s="183"/>
      <c r="AB29" s="183"/>
      <c r="AC29" s="183"/>
      <c r="AD29" s="183"/>
      <c r="AE29" s="183"/>
      <c r="AF29" s="183"/>
      <c r="AG29" s="183" t="s">
        <v>136</v>
      </c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</row>
    <row r="30" spans="1:60" outlineLevel="1" x14ac:dyDescent="0.2">
      <c r="A30" s="184"/>
      <c r="B30" s="185"/>
      <c r="C30" s="186" t="s">
        <v>205</v>
      </c>
      <c r="D30" s="187"/>
      <c r="E30" s="188"/>
      <c r="F30" s="181"/>
      <c r="G30" s="181"/>
      <c r="H30" s="181"/>
      <c r="I30" s="181"/>
      <c r="J30" s="181"/>
      <c r="K30" s="181"/>
      <c r="L30" s="181"/>
      <c r="M30" s="181"/>
      <c r="N30" s="182"/>
      <c r="O30" s="182"/>
      <c r="P30" s="182"/>
      <c r="Q30" s="182"/>
      <c r="R30" s="181"/>
      <c r="S30" s="181"/>
      <c r="T30" s="181"/>
      <c r="U30" s="181"/>
      <c r="V30" s="181"/>
      <c r="W30" s="181"/>
      <c r="X30" s="181"/>
      <c r="Y30" s="183"/>
      <c r="Z30" s="183"/>
      <c r="AA30" s="183"/>
      <c r="AB30" s="183"/>
      <c r="AC30" s="183"/>
      <c r="AD30" s="183"/>
      <c r="AE30" s="183"/>
      <c r="AF30" s="183"/>
      <c r="AG30" s="183" t="s">
        <v>137</v>
      </c>
      <c r="AH30" s="183">
        <v>0</v>
      </c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</row>
    <row r="31" spans="1:60" outlineLevel="1" x14ac:dyDescent="0.2">
      <c r="A31" s="184"/>
      <c r="B31" s="185"/>
      <c r="C31" s="186" t="s">
        <v>317</v>
      </c>
      <c r="D31" s="187"/>
      <c r="E31" s="188">
        <v>27.86</v>
      </c>
      <c r="F31" s="181"/>
      <c r="G31" s="181"/>
      <c r="H31" s="181"/>
      <c r="I31" s="181"/>
      <c r="J31" s="181"/>
      <c r="K31" s="181"/>
      <c r="L31" s="181"/>
      <c r="M31" s="181"/>
      <c r="N31" s="182"/>
      <c r="O31" s="182"/>
      <c r="P31" s="182"/>
      <c r="Q31" s="182"/>
      <c r="R31" s="181"/>
      <c r="S31" s="181"/>
      <c r="T31" s="181"/>
      <c r="U31" s="181"/>
      <c r="V31" s="181"/>
      <c r="W31" s="181"/>
      <c r="X31" s="181"/>
      <c r="Y31" s="183"/>
      <c r="Z31" s="183"/>
      <c r="AA31" s="183"/>
      <c r="AB31" s="183"/>
      <c r="AC31" s="183"/>
      <c r="AD31" s="183"/>
      <c r="AE31" s="183"/>
      <c r="AF31" s="183"/>
      <c r="AG31" s="183" t="s">
        <v>137</v>
      </c>
      <c r="AH31" s="183">
        <v>5</v>
      </c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</row>
    <row r="32" spans="1:60" x14ac:dyDescent="0.2">
      <c r="A32" s="164" t="s">
        <v>129</v>
      </c>
      <c r="B32" s="165" t="s">
        <v>67</v>
      </c>
      <c r="C32" s="166" t="s">
        <v>68</v>
      </c>
      <c r="D32" s="167"/>
      <c r="E32" s="168"/>
      <c r="F32" s="169"/>
      <c r="G32" s="170">
        <f>SUMIF(AG33:AG34,"&lt;&gt;NOR",G33:G34)</f>
        <v>0</v>
      </c>
      <c r="H32" s="171"/>
      <c r="I32" s="171">
        <f>SUM(I33:I34)</f>
        <v>0</v>
      </c>
      <c r="J32" s="171"/>
      <c r="K32" s="171">
        <f>SUM(K33:K34)</f>
        <v>0</v>
      </c>
      <c r="L32" s="171"/>
      <c r="M32" s="171">
        <f>SUM(M33:M34)</f>
        <v>0</v>
      </c>
      <c r="N32" s="172"/>
      <c r="O32" s="172">
        <f>SUM(O33:O34)</f>
        <v>4.63</v>
      </c>
      <c r="P32" s="172"/>
      <c r="Q32" s="172">
        <f>SUM(Q33:Q34)</f>
        <v>0</v>
      </c>
      <c r="R32" s="171"/>
      <c r="S32" s="171"/>
      <c r="T32" s="171"/>
      <c r="U32" s="171"/>
      <c r="V32" s="171">
        <f>SUM(V33:V34)</f>
        <v>2.27</v>
      </c>
      <c r="W32" s="171"/>
      <c r="X32" s="171"/>
      <c r="AG32" t="s">
        <v>130</v>
      </c>
    </row>
    <row r="33" spans="1:60" outlineLevel="1" x14ac:dyDescent="0.2">
      <c r="A33" s="173">
        <v>11</v>
      </c>
      <c r="B33" s="174" t="s">
        <v>206</v>
      </c>
      <c r="C33" s="175" t="s">
        <v>207</v>
      </c>
      <c r="D33" s="176" t="s">
        <v>133</v>
      </c>
      <c r="E33" s="177">
        <v>25.2</v>
      </c>
      <c r="F33" s="178"/>
      <c r="G33" s="179">
        <f>ROUND(E33*F33,2)</f>
        <v>0</v>
      </c>
      <c r="H33" s="180"/>
      <c r="I33" s="181">
        <f>ROUND(E33*H33,2)</f>
        <v>0</v>
      </c>
      <c r="J33" s="180"/>
      <c r="K33" s="181">
        <f>ROUND(E33*J33,2)</f>
        <v>0</v>
      </c>
      <c r="L33" s="181">
        <v>21</v>
      </c>
      <c r="M33" s="181">
        <f>G33*(1+L33/100)</f>
        <v>0</v>
      </c>
      <c r="N33" s="182">
        <v>0.18360000000000001</v>
      </c>
      <c r="O33" s="182">
        <f>ROUND(E33*N33,2)</f>
        <v>4.63</v>
      </c>
      <c r="P33" s="182">
        <v>0</v>
      </c>
      <c r="Q33" s="182">
        <f>ROUND(E33*P33,2)</f>
        <v>0</v>
      </c>
      <c r="R33" s="181"/>
      <c r="S33" s="181" t="s">
        <v>134</v>
      </c>
      <c r="T33" s="181" t="s">
        <v>134</v>
      </c>
      <c r="U33" s="181">
        <v>0.09</v>
      </c>
      <c r="V33" s="181">
        <f>ROUND(E33*U33,2)</f>
        <v>2.27</v>
      </c>
      <c r="W33" s="181"/>
      <c r="X33" s="181" t="s">
        <v>135</v>
      </c>
      <c r="Y33" s="183"/>
      <c r="Z33" s="183"/>
      <c r="AA33" s="183"/>
      <c r="AB33" s="183"/>
      <c r="AC33" s="183"/>
      <c r="AD33" s="183"/>
      <c r="AE33" s="183"/>
      <c r="AF33" s="183"/>
      <c r="AG33" s="183" t="s">
        <v>136</v>
      </c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</row>
    <row r="34" spans="1:60" outlineLevel="1" x14ac:dyDescent="0.2">
      <c r="A34" s="184"/>
      <c r="B34" s="185"/>
      <c r="C34" s="186" t="s">
        <v>308</v>
      </c>
      <c r="D34" s="187"/>
      <c r="E34" s="188">
        <v>25.2</v>
      </c>
      <c r="F34" s="181"/>
      <c r="G34" s="181"/>
      <c r="H34" s="181"/>
      <c r="I34" s="181"/>
      <c r="J34" s="181"/>
      <c r="K34" s="181"/>
      <c r="L34" s="181"/>
      <c r="M34" s="181"/>
      <c r="N34" s="182"/>
      <c r="O34" s="182"/>
      <c r="P34" s="182"/>
      <c r="Q34" s="182"/>
      <c r="R34" s="181"/>
      <c r="S34" s="181"/>
      <c r="T34" s="181"/>
      <c r="U34" s="181"/>
      <c r="V34" s="181"/>
      <c r="W34" s="181"/>
      <c r="X34" s="181"/>
      <c r="Y34" s="183"/>
      <c r="Z34" s="183"/>
      <c r="AA34" s="183"/>
      <c r="AB34" s="183"/>
      <c r="AC34" s="183"/>
      <c r="AD34" s="183"/>
      <c r="AE34" s="183"/>
      <c r="AF34" s="183"/>
      <c r="AG34" s="183" t="s">
        <v>137</v>
      </c>
      <c r="AH34" s="183">
        <v>0</v>
      </c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</row>
    <row r="35" spans="1:60" x14ac:dyDescent="0.2">
      <c r="A35" s="164" t="s">
        <v>129</v>
      </c>
      <c r="B35" s="165" t="s">
        <v>69</v>
      </c>
      <c r="C35" s="166" t="s">
        <v>70</v>
      </c>
      <c r="D35" s="167"/>
      <c r="E35" s="168"/>
      <c r="F35" s="169"/>
      <c r="G35" s="170">
        <f>SUMIF(AG36:AG39,"&lt;&gt;NOR",G36:G39)</f>
        <v>0</v>
      </c>
      <c r="H35" s="171"/>
      <c r="I35" s="171">
        <f>SUM(I36:I39)</f>
        <v>0</v>
      </c>
      <c r="J35" s="171"/>
      <c r="K35" s="171">
        <f>SUM(K36:K39)</f>
        <v>0</v>
      </c>
      <c r="L35" s="171"/>
      <c r="M35" s="171">
        <f>SUM(M36:M39)</f>
        <v>0</v>
      </c>
      <c r="N35" s="172"/>
      <c r="O35" s="172">
        <f>SUM(O36:O39)</f>
        <v>12.969999999999999</v>
      </c>
      <c r="P35" s="172"/>
      <c r="Q35" s="172">
        <f>SUM(Q36:Q39)</f>
        <v>0</v>
      </c>
      <c r="R35" s="171"/>
      <c r="S35" s="171"/>
      <c r="T35" s="171"/>
      <c r="U35" s="171"/>
      <c r="V35" s="171">
        <f>SUM(V36:V39)</f>
        <v>19.78</v>
      </c>
      <c r="W35" s="171"/>
      <c r="X35" s="171"/>
      <c r="AG35" t="s">
        <v>130</v>
      </c>
    </row>
    <row r="36" spans="1:60" ht="22.5" outlineLevel="1" x14ac:dyDescent="0.2">
      <c r="A36" s="173">
        <v>12</v>
      </c>
      <c r="B36" s="174" t="s">
        <v>208</v>
      </c>
      <c r="C36" s="175" t="s">
        <v>209</v>
      </c>
      <c r="D36" s="176" t="s">
        <v>140</v>
      </c>
      <c r="E36" s="177">
        <v>5.04</v>
      </c>
      <c r="F36" s="178"/>
      <c r="G36" s="179">
        <f>ROUND(E36*F36,2)</f>
        <v>0</v>
      </c>
      <c r="H36" s="180"/>
      <c r="I36" s="181">
        <f>ROUND(E36*H36,2)</f>
        <v>0</v>
      </c>
      <c r="J36" s="180"/>
      <c r="K36" s="181">
        <f>ROUND(E36*J36,2)</f>
        <v>0</v>
      </c>
      <c r="L36" s="181">
        <v>21</v>
      </c>
      <c r="M36" s="181">
        <f>G36*(1+L36/100)</f>
        <v>0</v>
      </c>
      <c r="N36" s="182">
        <v>2.2040000000000002</v>
      </c>
      <c r="O36" s="182">
        <f>ROUND(E36*N36,2)</f>
        <v>11.11</v>
      </c>
      <c r="P36" s="182">
        <v>0</v>
      </c>
      <c r="Q36" s="182">
        <f>ROUND(E36*P36,2)</f>
        <v>0</v>
      </c>
      <c r="R36" s="181"/>
      <c r="S36" s="181" t="s">
        <v>134</v>
      </c>
      <c r="T36" s="181" t="s">
        <v>134</v>
      </c>
      <c r="U36" s="181">
        <v>0.185</v>
      </c>
      <c r="V36" s="181">
        <f>ROUND(E36*U36,2)</f>
        <v>0.93</v>
      </c>
      <c r="W36" s="181"/>
      <c r="X36" s="181" t="s">
        <v>135</v>
      </c>
      <c r="Y36" s="183"/>
      <c r="Z36" s="183"/>
      <c r="AA36" s="183"/>
      <c r="AB36" s="183"/>
      <c r="AC36" s="183"/>
      <c r="AD36" s="183"/>
      <c r="AE36" s="183"/>
      <c r="AF36" s="183"/>
      <c r="AG36" s="183" t="s">
        <v>136</v>
      </c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</row>
    <row r="37" spans="1:60" outlineLevel="1" x14ac:dyDescent="0.2">
      <c r="A37" s="184"/>
      <c r="B37" s="185"/>
      <c r="C37" s="186" t="s">
        <v>318</v>
      </c>
      <c r="D37" s="187"/>
      <c r="E37" s="188">
        <v>5.04</v>
      </c>
      <c r="F37" s="181"/>
      <c r="G37" s="181"/>
      <c r="H37" s="181"/>
      <c r="I37" s="181"/>
      <c r="J37" s="181"/>
      <c r="K37" s="181"/>
      <c r="L37" s="181"/>
      <c r="M37" s="181"/>
      <c r="N37" s="182"/>
      <c r="O37" s="182"/>
      <c r="P37" s="182"/>
      <c r="Q37" s="182"/>
      <c r="R37" s="181"/>
      <c r="S37" s="181"/>
      <c r="T37" s="181"/>
      <c r="U37" s="181"/>
      <c r="V37" s="181"/>
      <c r="W37" s="181"/>
      <c r="X37" s="181"/>
      <c r="Y37" s="183"/>
      <c r="Z37" s="183"/>
      <c r="AA37" s="183"/>
      <c r="AB37" s="183"/>
      <c r="AC37" s="183"/>
      <c r="AD37" s="183"/>
      <c r="AE37" s="183"/>
      <c r="AF37" s="183"/>
      <c r="AG37" s="183" t="s">
        <v>137</v>
      </c>
      <c r="AH37" s="183">
        <v>0</v>
      </c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</row>
    <row r="38" spans="1:60" outlineLevel="1" x14ac:dyDescent="0.2">
      <c r="A38" s="173">
        <v>13</v>
      </c>
      <c r="B38" s="174" t="s">
        <v>142</v>
      </c>
      <c r="C38" s="175" t="s">
        <v>143</v>
      </c>
      <c r="D38" s="176" t="s">
        <v>133</v>
      </c>
      <c r="E38" s="177">
        <v>25.2</v>
      </c>
      <c r="F38" s="178"/>
      <c r="G38" s="179">
        <f>ROUND(E38*F38,2)</f>
        <v>0</v>
      </c>
      <c r="H38" s="180"/>
      <c r="I38" s="181">
        <f>ROUND(E38*H38,2)</f>
        <v>0</v>
      </c>
      <c r="J38" s="180"/>
      <c r="K38" s="181">
        <f>ROUND(E38*J38,2)</f>
        <v>0</v>
      </c>
      <c r="L38" s="181">
        <v>21</v>
      </c>
      <c r="M38" s="181">
        <f>G38*(1+L38/100)</f>
        <v>0</v>
      </c>
      <c r="N38" s="182">
        <v>7.3899999999999993E-2</v>
      </c>
      <c r="O38" s="182">
        <f>ROUND(E38*N38,2)</f>
        <v>1.86</v>
      </c>
      <c r="P38" s="182">
        <v>0</v>
      </c>
      <c r="Q38" s="182">
        <f>ROUND(E38*P38,2)</f>
        <v>0</v>
      </c>
      <c r="R38" s="181"/>
      <c r="S38" s="181" t="s">
        <v>134</v>
      </c>
      <c r="T38" s="181" t="s">
        <v>134</v>
      </c>
      <c r="U38" s="181">
        <v>0.748</v>
      </c>
      <c r="V38" s="181">
        <f>ROUND(E38*U38,2)</f>
        <v>18.850000000000001</v>
      </c>
      <c r="W38" s="181"/>
      <c r="X38" s="181" t="s">
        <v>135</v>
      </c>
      <c r="Y38" s="183"/>
      <c r="Z38" s="183"/>
      <c r="AA38" s="183"/>
      <c r="AB38" s="183"/>
      <c r="AC38" s="183"/>
      <c r="AD38" s="183"/>
      <c r="AE38" s="183"/>
      <c r="AF38" s="183"/>
      <c r="AG38" s="183" t="s">
        <v>136</v>
      </c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</row>
    <row r="39" spans="1:60" outlineLevel="1" x14ac:dyDescent="0.2">
      <c r="A39" s="184"/>
      <c r="B39" s="185"/>
      <c r="C39" s="186" t="s">
        <v>319</v>
      </c>
      <c r="D39" s="187"/>
      <c r="E39" s="188">
        <v>25.2</v>
      </c>
      <c r="F39" s="181"/>
      <c r="G39" s="181"/>
      <c r="H39" s="181"/>
      <c r="I39" s="181"/>
      <c r="J39" s="181"/>
      <c r="K39" s="181"/>
      <c r="L39" s="181"/>
      <c r="M39" s="181"/>
      <c r="N39" s="182"/>
      <c r="O39" s="182"/>
      <c r="P39" s="182"/>
      <c r="Q39" s="182"/>
      <c r="R39" s="181"/>
      <c r="S39" s="181"/>
      <c r="T39" s="181"/>
      <c r="U39" s="181"/>
      <c r="V39" s="181"/>
      <c r="W39" s="181"/>
      <c r="X39" s="181"/>
      <c r="Y39" s="183"/>
      <c r="Z39" s="183"/>
      <c r="AA39" s="183"/>
      <c r="AB39" s="183"/>
      <c r="AC39" s="183"/>
      <c r="AD39" s="183"/>
      <c r="AE39" s="183"/>
      <c r="AF39" s="183"/>
      <c r="AG39" s="183" t="s">
        <v>137</v>
      </c>
      <c r="AH39" s="183">
        <v>5</v>
      </c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3"/>
      <c r="BH39" s="183"/>
    </row>
    <row r="40" spans="1:60" x14ac:dyDescent="0.2">
      <c r="A40" s="164" t="s">
        <v>129</v>
      </c>
      <c r="B40" s="165" t="s">
        <v>71</v>
      </c>
      <c r="C40" s="166" t="s">
        <v>72</v>
      </c>
      <c r="D40" s="167"/>
      <c r="E40" s="168"/>
      <c r="F40" s="169"/>
      <c r="G40" s="170">
        <f>SUMIF(AG41:AG46,"&lt;&gt;NOR",G41:G46)</f>
        <v>0</v>
      </c>
      <c r="H40" s="171"/>
      <c r="I40" s="171">
        <f>SUM(I41:I46)</f>
        <v>0</v>
      </c>
      <c r="J40" s="171"/>
      <c r="K40" s="171">
        <f>SUM(K41:K46)</f>
        <v>0</v>
      </c>
      <c r="L40" s="171"/>
      <c r="M40" s="171">
        <f>SUM(M41:M46)</f>
        <v>0</v>
      </c>
      <c r="N40" s="172"/>
      <c r="O40" s="172">
        <f>SUM(O41:O46)</f>
        <v>1.2999999999999998</v>
      </c>
      <c r="P40" s="172"/>
      <c r="Q40" s="172">
        <f>SUM(Q41:Q46)</f>
        <v>0</v>
      </c>
      <c r="R40" s="171"/>
      <c r="S40" s="171"/>
      <c r="T40" s="171"/>
      <c r="U40" s="171"/>
      <c r="V40" s="171">
        <f>SUM(V41:V46)</f>
        <v>24.58</v>
      </c>
      <c r="W40" s="171"/>
      <c r="X40" s="171"/>
      <c r="AG40" t="s">
        <v>130</v>
      </c>
    </row>
    <row r="41" spans="1:60" ht="22.5" outlineLevel="1" x14ac:dyDescent="0.2">
      <c r="A41" s="173">
        <v>14</v>
      </c>
      <c r="B41" s="174" t="s">
        <v>210</v>
      </c>
      <c r="C41" s="175" t="s">
        <v>211</v>
      </c>
      <c r="D41" s="176" t="s">
        <v>133</v>
      </c>
      <c r="E41" s="177">
        <v>7.56</v>
      </c>
      <c r="F41" s="178"/>
      <c r="G41" s="179">
        <f>ROUND(E41*F41,2)</f>
        <v>0</v>
      </c>
      <c r="H41" s="180"/>
      <c r="I41" s="181">
        <f>ROUND(E41*H41,2)</f>
        <v>0</v>
      </c>
      <c r="J41" s="180"/>
      <c r="K41" s="181">
        <f>ROUND(E41*J41,2)</f>
        <v>0</v>
      </c>
      <c r="L41" s="181">
        <v>21</v>
      </c>
      <c r="M41" s="181">
        <f>G41*(1+L41/100)</f>
        <v>0</v>
      </c>
      <c r="N41" s="182">
        <v>3.9E-2</v>
      </c>
      <c r="O41" s="182">
        <f>ROUND(E41*N41,2)</f>
        <v>0.28999999999999998</v>
      </c>
      <c r="P41" s="182">
        <v>0</v>
      </c>
      <c r="Q41" s="182">
        <f>ROUND(E41*P41,2)</f>
        <v>0</v>
      </c>
      <c r="R41" s="181"/>
      <c r="S41" s="181" t="s">
        <v>134</v>
      </c>
      <c r="T41" s="181" t="s">
        <v>134</v>
      </c>
      <c r="U41" s="181">
        <v>0.60399999999999998</v>
      </c>
      <c r="V41" s="181">
        <f>ROUND(E41*U41,2)</f>
        <v>4.57</v>
      </c>
      <c r="W41" s="181"/>
      <c r="X41" s="181" t="s">
        <v>135</v>
      </c>
      <c r="Y41" s="183"/>
      <c r="Z41" s="183"/>
      <c r="AA41" s="183"/>
      <c r="AB41" s="183"/>
      <c r="AC41" s="183"/>
      <c r="AD41" s="183"/>
      <c r="AE41" s="183"/>
      <c r="AF41" s="183"/>
      <c r="AG41" s="183" t="s">
        <v>136</v>
      </c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</row>
    <row r="42" spans="1:60" outlineLevel="1" x14ac:dyDescent="0.2">
      <c r="A42" s="184"/>
      <c r="B42" s="185"/>
      <c r="C42" s="186" t="s">
        <v>320</v>
      </c>
      <c r="D42" s="187"/>
      <c r="E42" s="188">
        <v>7.56</v>
      </c>
      <c r="F42" s="181"/>
      <c r="G42" s="181"/>
      <c r="H42" s="181"/>
      <c r="I42" s="181"/>
      <c r="J42" s="181"/>
      <c r="K42" s="181"/>
      <c r="L42" s="181"/>
      <c r="M42" s="181"/>
      <c r="N42" s="182"/>
      <c r="O42" s="182"/>
      <c r="P42" s="182"/>
      <c r="Q42" s="182"/>
      <c r="R42" s="181"/>
      <c r="S42" s="181"/>
      <c r="T42" s="181"/>
      <c r="U42" s="181"/>
      <c r="V42" s="181"/>
      <c r="W42" s="181"/>
      <c r="X42" s="181"/>
      <c r="Y42" s="183"/>
      <c r="Z42" s="183"/>
      <c r="AA42" s="183"/>
      <c r="AB42" s="183"/>
      <c r="AC42" s="183"/>
      <c r="AD42" s="183"/>
      <c r="AE42" s="183"/>
      <c r="AF42" s="183"/>
      <c r="AG42" s="183" t="s">
        <v>137</v>
      </c>
      <c r="AH42" s="183">
        <v>0</v>
      </c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</row>
    <row r="43" spans="1:60" outlineLevel="1" x14ac:dyDescent="0.2">
      <c r="A43" s="173">
        <v>15</v>
      </c>
      <c r="B43" s="174" t="s">
        <v>212</v>
      </c>
      <c r="C43" s="175" t="s">
        <v>213</v>
      </c>
      <c r="D43" s="176" t="s">
        <v>133</v>
      </c>
      <c r="E43" s="177">
        <v>27.86</v>
      </c>
      <c r="F43" s="178"/>
      <c r="G43" s="179">
        <f>ROUND(E43*F43,2)</f>
        <v>0</v>
      </c>
      <c r="H43" s="180"/>
      <c r="I43" s="181">
        <f>ROUND(E43*H43,2)</f>
        <v>0</v>
      </c>
      <c r="J43" s="180"/>
      <c r="K43" s="181">
        <f>ROUND(E43*J43,2)</f>
        <v>0</v>
      </c>
      <c r="L43" s="181">
        <v>21</v>
      </c>
      <c r="M43" s="181">
        <f>G43*(1+L43/100)</f>
        <v>0</v>
      </c>
      <c r="N43" s="182">
        <v>6.5100000000000002E-3</v>
      </c>
      <c r="O43" s="182">
        <f>ROUND(E43*N43,2)</f>
        <v>0.18</v>
      </c>
      <c r="P43" s="182">
        <v>0</v>
      </c>
      <c r="Q43" s="182">
        <f>ROUND(E43*P43,2)</f>
        <v>0</v>
      </c>
      <c r="R43" s="181"/>
      <c r="S43" s="181" t="s">
        <v>134</v>
      </c>
      <c r="T43" s="181" t="s">
        <v>134</v>
      </c>
      <c r="U43" s="181">
        <v>0.255</v>
      </c>
      <c r="V43" s="181">
        <f>ROUND(E43*U43,2)</f>
        <v>7.1</v>
      </c>
      <c r="W43" s="181"/>
      <c r="X43" s="181" t="s">
        <v>135</v>
      </c>
      <c r="Y43" s="183"/>
      <c r="Z43" s="183"/>
      <c r="AA43" s="183"/>
      <c r="AB43" s="183"/>
      <c r="AC43" s="183"/>
      <c r="AD43" s="183"/>
      <c r="AE43" s="183"/>
      <c r="AF43" s="183"/>
      <c r="AG43" s="183" t="s">
        <v>136</v>
      </c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</row>
    <row r="44" spans="1:60" ht="22.5" outlineLevel="1" x14ac:dyDescent="0.2">
      <c r="A44" s="184"/>
      <c r="B44" s="185"/>
      <c r="C44" s="186" t="s">
        <v>321</v>
      </c>
      <c r="D44" s="187"/>
      <c r="E44" s="188">
        <v>27.86</v>
      </c>
      <c r="F44" s="181"/>
      <c r="G44" s="181"/>
      <c r="H44" s="181"/>
      <c r="I44" s="181"/>
      <c r="J44" s="181"/>
      <c r="K44" s="181"/>
      <c r="L44" s="181"/>
      <c r="M44" s="181"/>
      <c r="N44" s="182"/>
      <c r="O44" s="182"/>
      <c r="P44" s="182"/>
      <c r="Q44" s="182"/>
      <c r="R44" s="181"/>
      <c r="S44" s="181"/>
      <c r="T44" s="181"/>
      <c r="U44" s="181"/>
      <c r="V44" s="181"/>
      <c r="W44" s="181"/>
      <c r="X44" s="181"/>
      <c r="Y44" s="183"/>
      <c r="Z44" s="183"/>
      <c r="AA44" s="183"/>
      <c r="AB44" s="183"/>
      <c r="AC44" s="183"/>
      <c r="AD44" s="183"/>
      <c r="AE44" s="183"/>
      <c r="AF44" s="183"/>
      <c r="AG44" s="183" t="s">
        <v>137</v>
      </c>
      <c r="AH44" s="183">
        <v>0</v>
      </c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  <c r="BG44" s="183"/>
      <c r="BH44" s="183"/>
    </row>
    <row r="45" spans="1:60" ht="22.5" outlineLevel="1" x14ac:dyDescent="0.2">
      <c r="A45" s="173">
        <v>16</v>
      </c>
      <c r="B45" s="174" t="s">
        <v>214</v>
      </c>
      <c r="C45" s="175" t="s">
        <v>215</v>
      </c>
      <c r="D45" s="176" t="s">
        <v>133</v>
      </c>
      <c r="E45" s="177">
        <v>21.38</v>
      </c>
      <c r="F45" s="178"/>
      <c r="G45" s="179">
        <f>ROUND(E45*F45,2)</f>
        <v>0</v>
      </c>
      <c r="H45" s="180"/>
      <c r="I45" s="181">
        <f>ROUND(E45*H45,2)</f>
        <v>0</v>
      </c>
      <c r="J45" s="180"/>
      <c r="K45" s="181">
        <f>ROUND(E45*J45,2)</f>
        <v>0</v>
      </c>
      <c r="L45" s="181">
        <v>21</v>
      </c>
      <c r="M45" s="181">
        <f>G45*(1+L45/100)</f>
        <v>0</v>
      </c>
      <c r="N45" s="182">
        <v>3.9E-2</v>
      </c>
      <c r="O45" s="182">
        <f>ROUND(E45*N45,2)</f>
        <v>0.83</v>
      </c>
      <c r="P45" s="182">
        <v>0</v>
      </c>
      <c r="Q45" s="182">
        <f>ROUND(E45*P45,2)</f>
        <v>0</v>
      </c>
      <c r="R45" s="181"/>
      <c r="S45" s="181" t="s">
        <v>145</v>
      </c>
      <c r="T45" s="181" t="s">
        <v>134</v>
      </c>
      <c r="U45" s="181">
        <v>0.60399999999999998</v>
      </c>
      <c r="V45" s="181">
        <f>ROUND(E45*U45,2)</f>
        <v>12.91</v>
      </c>
      <c r="W45" s="181"/>
      <c r="X45" s="181" t="s">
        <v>135</v>
      </c>
      <c r="Y45" s="183"/>
      <c r="Z45" s="183"/>
      <c r="AA45" s="183"/>
      <c r="AB45" s="183"/>
      <c r="AC45" s="183"/>
      <c r="AD45" s="183"/>
      <c r="AE45" s="183"/>
      <c r="AF45" s="183"/>
      <c r="AG45" s="183" t="s">
        <v>136</v>
      </c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</row>
    <row r="46" spans="1:60" ht="22.5" outlineLevel="1" x14ac:dyDescent="0.2">
      <c r="A46" s="184"/>
      <c r="B46" s="185"/>
      <c r="C46" s="186" t="s">
        <v>322</v>
      </c>
      <c r="D46" s="187"/>
      <c r="E46" s="188">
        <v>21.38</v>
      </c>
      <c r="F46" s="181"/>
      <c r="G46" s="181"/>
      <c r="H46" s="181"/>
      <c r="I46" s="181"/>
      <c r="J46" s="181"/>
      <c r="K46" s="181"/>
      <c r="L46" s="181"/>
      <c r="M46" s="181"/>
      <c r="N46" s="182"/>
      <c r="O46" s="182"/>
      <c r="P46" s="182"/>
      <c r="Q46" s="182"/>
      <c r="R46" s="181"/>
      <c r="S46" s="181"/>
      <c r="T46" s="181"/>
      <c r="U46" s="181"/>
      <c r="V46" s="181"/>
      <c r="W46" s="181"/>
      <c r="X46" s="181"/>
      <c r="Y46" s="183"/>
      <c r="Z46" s="183"/>
      <c r="AA46" s="183"/>
      <c r="AB46" s="183"/>
      <c r="AC46" s="183"/>
      <c r="AD46" s="183"/>
      <c r="AE46" s="183"/>
      <c r="AF46" s="183"/>
      <c r="AG46" s="183" t="s">
        <v>137</v>
      </c>
      <c r="AH46" s="183">
        <v>0</v>
      </c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</row>
    <row r="47" spans="1:60" x14ac:dyDescent="0.2">
      <c r="A47" s="164" t="s">
        <v>129</v>
      </c>
      <c r="B47" s="165" t="s">
        <v>75</v>
      </c>
      <c r="C47" s="166" t="s">
        <v>76</v>
      </c>
      <c r="D47" s="167"/>
      <c r="E47" s="168"/>
      <c r="F47" s="169"/>
      <c r="G47" s="170">
        <f>SUMIF(AG48:AG55,"&lt;&gt;NOR",G48:G55)</f>
        <v>0</v>
      </c>
      <c r="H47" s="171"/>
      <c r="I47" s="171">
        <f>SUM(I48:I55)</f>
        <v>0</v>
      </c>
      <c r="J47" s="171"/>
      <c r="K47" s="171">
        <f>SUM(K48:K55)</f>
        <v>0</v>
      </c>
      <c r="L47" s="171"/>
      <c r="M47" s="171">
        <f>SUM(M48:M55)</f>
        <v>0</v>
      </c>
      <c r="N47" s="172"/>
      <c r="O47" s="172">
        <f>SUM(O48:O55)</f>
        <v>0.05</v>
      </c>
      <c r="P47" s="172"/>
      <c r="Q47" s="172">
        <f>SUM(Q48:Q55)</f>
        <v>0</v>
      </c>
      <c r="R47" s="171"/>
      <c r="S47" s="171"/>
      <c r="T47" s="171"/>
      <c r="U47" s="171"/>
      <c r="V47" s="171">
        <f>SUM(V48:V55)</f>
        <v>39.76</v>
      </c>
      <c r="W47" s="171"/>
      <c r="X47" s="171"/>
      <c r="AG47" t="s">
        <v>130</v>
      </c>
    </row>
    <row r="48" spans="1:60" outlineLevel="1" x14ac:dyDescent="0.2">
      <c r="A48" s="173">
        <v>17</v>
      </c>
      <c r="B48" s="174" t="s">
        <v>216</v>
      </c>
      <c r="C48" s="175" t="s">
        <v>217</v>
      </c>
      <c r="D48" s="176" t="s">
        <v>133</v>
      </c>
      <c r="E48" s="177">
        <v>50</v>
      </c>
      <c r="F48" s="178"/>
      <c r="G48" s="179">
        <f>ROUND(E48*F48,2)</f>
        <v>0</v>
      </c>
      <c r="H48" s="180"/>
      <c r="I48" s="181">
        <f>ROUND(E48*H48,2)</f>
        <v>0</v>
      </c>
      <c r="J48" s="180"/>
      <c r="K48" s="181">
        <f>ROUND(E48*J48,2)</f>
        <v>0</v>
      </c>
      <c r="L48" s="181">
        <v>21</v>
      </c>
      <c r="M48" s="181">
        <f>G48*(1+L48/100)</f>
        <v>0</v>
      </c>
      <c r="N48" s="182">
        <v>4.0000000000000003E-5</v>
      </c>
      <c r="O48" s="182">
        <f>ROUND(E48*N48,2)</f>
        <v>0</v>
      </c>
      <c r="P48" s="182">
        <v>0</v>
      </c>
      <c r="Q48" s="182">
        <f>ROUND(E48*P48,2)</f>
        <v>0</v>
      </c>
      <c r="R48" s="181"/>
      <c r="S48" s="181" t="s">
        <v>134</v>
      </c>
      <c r="T48" s="181" t="s">
        <v>134</v>
      </c>
      <c r="U48" s="181">
        <v>7.8E-2</v>
      </c>
      <c r="V48" s="181">
        <f>ROUND(E48*U48,2)</f>
        <v>3.9</v>
      </c>
      <c r="W48" s="181"/>
      <c r="X48" s="181" t="s">
        <v>135</v>
      </c>
      <c r="Y48" s="183"/>
      <c r="Z48" s="183"/>
      <c r="AA48" s="183"/>
      <c r="AB48" s="183"/>
      <c r="AC48" s="183"/>
      <c r="AD48" s="183"/>
      <c r="AE48" s="183"/>
      <c r="AF48" s="183"/>
      <c r="AG48" s="183" t="s">
        <v>136</v>
      </c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</row>
    <row r="49" spans="1:60" outlineLevel="1" x14ac:dyDescent="0.2">
      <c r="A49" s="184"/>
      <c r="B49" s="185"/>
      <c r="C49" s="186" t="s">
        <v>323</v>
      </c>
      <c r="D49" s="187"/>
      <c r="E49" s="188">
        <v>50</v>
      </c>
      <c r="F49" s="181"/>
      <c r="G49" s="181"/>
      <c r="H49" s="181"/>
      <c r="I49" s="181"/>
      <c r="J49" s="181"/>
      <c r="K49" s="181"/>
      <c r="L49" s="181"/>
      <c r="M49" s="181"/>
      <c r="N49" s="182"/>
      <c r="O49" s="182"/>
      <c r="P49" s="182"/>
      <c r="Q49" s="182"/>
      <c r="R49" s="181"/>
      <c r="S49" s="181"/>
      <c r="T49" s="181"/>
      <c r="U49" s="181"/>
      <c r="V49" s="181"/>
      <c r="W49" s="181"/>
      <c r="X49" s="181"/>
      <c r="Y49" s="183"/>
      <c r="Z49" s="183"/>
      <c r="AA49" s="183"/>
      <c r="AB49" s="183"/>
      <c r="AC49" s="183"/>
      <c r="AD49" s="183"/>
      <c r="AE49" s="183"/>
      <c r="AF49" s="183"/>
      <c r="AG49" s="183" t="s">
        <v>137</v>
      </c>
      <c r="AH49" s="183">
        <v>0</v>
      </c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</row>
    <row r="50" spans="1:60" ht="22.5" outlineLevel="1" x14ac:dyDescent="0.2">
      <c r="A50" s="173">
        <v>18</v>
      </c>
      <c r="B50" s="174" t="s">
        <v>218</v>
      </c>
      <c r="C50" s="175" t="s">
        <v>219</v>
      </c>
      <c r="D50" s="176" t="s">
        <v>133</v>
      </c>
      <c r="E50" s="177">
        <v>78.2</v>
      </c>
      <c r="F50" s="178"/>
      <c r="G50" s="179">
        <f>ROUND(E50*F50,2)</f>
        <v>0</v>
      </c>
      <c r="H50" s="180"/>
      <c r="I50" s="181">
        <f>ROUND(E50*H50,2)</f>
        <v>0</v>
      </c>
      <c r="J50" s="180"/>
      <c r="K50" s="181">
        <f>ROUND(E50*J50,2)</f>
        <v>0</v>
      </c>
      <c r="L50" s="181">
        <v>21</v>
      </c>
      <c r="M50" s="181">
        <f>G50*(1+L50/100)</f>
        <v>0</v>
      </c>
      <c r="N50" s="182">
        <v>6.3000000000000003E-4</v>
      </c>
      <c r="O50" s="182">
        <f>ROUND(E50*N50,2)</f>
        <v>0.05</v>
      </c>
      <c r="P50" s="182">
        <v>0</v>
      </c>
      <c r="Q50" s="182">
        <f>ROUND(E50*P50,2)</f>
        <v>0</v>
      </c>
      <c r="R50" s="181"/>
      <c r="S50" s="181" t="s">
        <v>134</v>
      </c>
      <c r="T50" s="181" t="s">
        <v>134</v>
      </c>
      <c r="U50" s="181">
        <v>0.23</v>
      </c>
      <c r="V50" s="181">
        <f>ROUND(E50*U50,2)</f>
        <v>17.989999999999998</v>
      </c>
      <c r="W50" s="181"/>
      <c r="X50" s="181" t="s">
        <v>135</v>
      </c>
      <c r="Y50" s="183"/>
      <c r="Z50" s="183"/>
      <c r="AA50" s="183"/>
      <c r="AB50" s="183"/>
      <c r="AC50" s="183"/>
      <c r="AD50" s="183"/>
      <c r="AE50" s="183"/>
      <c r="AF50" s="183"/>
      <c r="AG50" s="183" t="s">
        <v>136</v>
      </c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</row>
    <row r="51" spans="1:60" ht="12.75" customHeight="1" outlineLevel="1" x14ac:dyDescent="0.2">
      <c r="A51" s="184"/>
      <c r="B51" s="185"/>
      <c r="C51" s="227" t="s">
        <v>220</v>
      </c>
      <c r="D51" s="227"/>
      <c r="E51" s="227"/>
      <c r="F51" s="227"/>
      <c r="G51" s="227"/>
      <c r="H51" s="181"/>
      <c r="I51" s="181"/>
      <c r="J51" s="181"/>
      <c r="K51" s="181"/>
      <c r="L51" s="181"/>
      <c r="M51" s="181"/>
      <c r="N51" s="182"/>
      <c r="O51" s="182"/>
      <c r="P51" s="182"/>
      <c r="Q51" s="182"/>
      <c r="R51" s="181"/>
      <c r="S51" s="181"/>
      <c r="T51" s="181"/>
      <c r="U51" s="181"/>
      <c r="V51" s="181"/>
      <c r="W51" s="181"/>
      <c r="X51" s="181"/>
      <c r="Y51" s="183"/>
      <c r="Z51" s="183"/>
      <c r="AA51" s="183"/>
      <c r="AB51" s="183"/>
      <c r="AC51" s="183"/>
      <c r="AD51" s="183"/>
      <c r="AE51" s="183"/>
      <c r="AF51" s="183"/>
      <c r="AG51" s="183" t="s">
        <v>141</v>
      </c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</row>
    <row r="52" spans="1:60" ht="22.5" outlineLevel="1" x14ac:dyDescent="0.2">
      <c r="A52" s="184"/>
      <c r="B52" s="185"/>
      <c r="C52" s="186" t="s">
        <v>324</v>
      </c>
      <c r="D52" s="187"/>
      <c r="E52" s="188">
        <v>78.2</v>
      </c>
      <c r="F52" s="181"/>
      <c r="G52" s="181"/>
      <c r="H52" s="181"/>
      <c r="I52" s="181"/>
      <c r="J52" s="181"/>
      <c r="K52" s="181"/>
      <c r="L52" s="181"/>
      <c r="M52" s="181"/>
      <c r="N52" s="182"/>
      <c r="O52" s="182"/>
      <c r="P52" s="182"/>
      <c r="Q52" s="182"/>
      <c r="R52" s="181"/>
      <c r="S52" s="181"/>
      <c r="T52" s="181"/>
      <c r="U52" s="181"/>
      <c r="V52" s="181"/>
      <c r="W52" s="181"/>
      <c r="X52" s="181"/>
      <c r="Y52" s="183"/>
      <c r="Z52" s="183"/>
      <c r="AA52" s="183"/>
      <c r="AB52" s="183"/>
      <c r="AC52" s="183"/>
      <c r="AD52" s="183"/>
      <c r="AE52" s="183"/>
      <c r="AF52" s="183"/>
      <c r="AG52" s="183" t="s">
        <v>137</v>
      </c>
      <c r="AH52" s="183">
        <v>0</v>
      </c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</row>
    <row r="53" spans="1:60" outlineLevel="1" x14ac:dyDescent="0.2">
      <c r="A53" s="173">
        <v>19</v>
      </c>
      <c r="B53" s="174" t="s">
        <v>221</v>
      </c>
      <c r="C53" s="175" t="s">
        <v>222</v>
      </c>
      <c r="D53" s="176" t="s">
        <v>133</v>
      </c>
      <c r="E53" s="177">
        <v>7.56</v>
      </c>
      <c r="F53" s="178"/>
      <c r="G53" s="179">
        <f>ROUND(E53*F53,2)</f>
        <v>0</v>
      </c>
      <c r="H53" s="180"/>
      <c r="I53" s="181">
        <f>ROUND(E53*H53,2)</f>
        <v>0</v>
      </c>
      <c r="J53" s="180"/>
      <c r="K53" s="181">
        <f>ROUND(E53*J53,2)</f>
        <v>0</v>
      </c>
      <c r="L53" s="181">
        <v>21</v>
      </c>
      <c r="M53" s="181">
        <f>G53*(1+L53/100)</f>
        <v>0</v>
      </c>
      <c r="N53" s="182">
        <v>0</v>
      </c>
      <c r="O53" s="182">
        <f>ROUND(E53*N53,2)</f>
        <v>0</v>
      </c>
      <c r="P53" s="182">
        <v>0</v>
      </c>
      <c r="Q53" s="182">
        <f>ROUND(E53*P53,2)</f>
        <v>0</v>
      </c>
      <c r="R53" s="181"/>
      <c r="S53" s="181" t="s">
        <v>134</v>
      </c>
      <c r="T53" s="181" t="s">
        <v>134</v>
      </c>
      <c r="U53" s="181">
        <v>0.38</v>
      </c>
      <c r="V53" s="181">
        <f>ROUND(E53*U53,2)</f>
        <v>2.87</v>
      </c>
      <c r="W53" s="181"/>
      <c r="X53" s="181" t="s">
        <v>135</v>
      </c>
      <c r="Y53" s="183"/>
      <c r="Z53" s="183"/>
      <c r="AA53" s="183"/>
      <c r="AB53" s="183"/>
      <c r="AC53" s="183"/>
      <c r="AD53" s="183"/>
      <c r="AE53" s="183"/>
      <c r="AF53" s="183"/>
      <c r="AG53" s="183" t="s">
        <v>136</v>
      </c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</row>
    <row r="54" spans="1:60" outlineLevel="1" x14ac:dyDescent="0.2">
      <c r="A54" s="184"/>
      <c r="B54" s="185"/>
      <c r="C54" s="186" t="s">
        <v>313</v>
      </c>
      <c r="D54" s="187"/>
      <c r="E54" s="188">
        <v>7.56</v>
      </c>
      <c r="F54" s="181"/>
      <c r="G54" s="181"/>
      <c r="H54" s="181"/>
      <c r="I54" s="181"/>
      <c r="J54" s="181"/>
      <c r="K54" s="181"/>
      <c r="L54" s="181"/>
      <c r="M54" s="181"/>
      <c r="N54" s="182"/>
      <c r="O54" s="182"/>
      <c r="P54" s="182"/>
      <c r="Q54" s="182"/>
      <c r="R54" s="181"/>
      <c r="S54" s="181"/>
      <c r="T54" s="181"/>
      <c r="U54" s="181"/>
      <c r="V54" s="181"/>
      <c r="W54" s="181"/>
      <c r="X54" s="181"/>
      <c r="Y54" s="183"/>
      <c r="Z54" s="183"/>
      <c r="AA54" s="183"/>
      <c r="AB54" s="183"/>
      <c r="AC54" s="183"/>
      <c r="AD54" s="183"/>
      <c r="AE54" s="183"/>
      <c r="AF54" s="183"/>
      <c r="AG54" s="183" t="s">
        <v>137</v>
      </c>
      <c r="AH54" s="183">
        <v>0</v>
      </c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</row>
    <row r="55" spans="1:60" outlineLevel="1" x14ac:dyDescent="0.2">
      <c r="A55" s="189">
        <v>20</v>
      </c>
      <c r="B55" s="190" t="s">
        <v>226</v>
      </c>
      <c r="C55" s="191" t="s">
        <v>227</v>
      </c>
      <c r="D55" s="192" t="s">
        <v>228</v>
      </c>
      <c r="E55" s="193">
        <v>15</v>
      </c>
      <c r="F55" s="194"/>
      <c r="G55" s="195">
        <f>ROUND(E55*F55,2)</f>
        <v>0</v>
      </c>
      <c r="H55" s="180"/>
      <c r="I55" s="181">
        <f>ROUND(E55*H55,2)</f>
        <v>0</v>
      </c>
      <c r="J55" s="180"/>
      <c r="K55" s="181">
        <f>ROUND(E55*J55,2)</f>
        <v>0</v>
      </c>
      <c r="L55" s="181">
        <v>21</v>
      </c>
      <c r="M55" s="181">
        <f>G55*(1+L55/100)</f>
        <v>0</v>
      </c>
      <c r="N55" s="182">
        <v>0</v>
      </c>
      <c r="O55" s="182">
        <f>ROUND(E55*N55,2)</f>
        <v>0</v>
      </c>
      <c r="P55" s="182">
        <v>0</v>
      </c>
      <c r="Q55" s="182">
        <f>ROUND(E55*P55,2)</f>
        <v>0</v>
      </c>
      <c r="R55" s="181" t="s">
        <v>229</v>
      </c>
      <c r="S55" s="181" t="s">
        <v>134</v>
      </c>
      <c r="T55" s="181" t="s">
        <v>134</v>
      </c>
      <c r="U55" s="181">
        <v>1</v>
      </c>
      <c r="V55" s="181">
        <f>ROUND(E55*U55,2)</f>
        <v>15</v>
      </c>
      <c r="W55" s="181"/>
      <c r="X55" s="181" t="s">
        <v>230</v>
      </c>
      <c r="Y55" s="183"/>
      <c r="Z55" s="183"/>
      <c r="AA55" s="183"/>
      <c r="AB55" s="183"/>
      <c r="AC55" s="183"/>
      <c r="AD55" s="183"/>
      <c r="AE55" s="183"/>
      <c r="AF55" s="183"/>
      <c r="AG55" s="183" t="s">
        <v>231</v>
      </c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</row>
    <row r="56" spans="1:60" x14ac:dyDescent="0.2">
      <c r="A56" s="164" t="s">
        <v>129</v>
      </c>
      <c r="B56" s="165" t="s">
        <v>79</v>
      </c>
      <c r="C56" s="166" t="s">
        <v>80</v>
      </c>
      <c r="D56" s="167"/>
      <c r="E56" s="168"/>
      <c r="F56" s="169"/>
      <c r="G56" s="170">
        <f>SUMIF(AG57:AG58,"&lt;&gt;NOR",G57:G58)</f>
        <v>0</v>
      </c>
      <c r="H56" s="171"/>
      <c r="I56" s="171">
        <f>SUM(I57:I58)</f>
        <v>0</v>
      </c>
      <c r="J56" s="171"/>
      <c r="K56" s="171">
        <f>SUM(K57:K58)</f>
        <v>0</v>
      </c>
      <c r="L56" s="171"/>
      <c r="M56" s="171">
        <f>SUM(M57:M58)</f>
        <v>0</v>
      </c>
      <c r="N56" s="172"/>
      <c r="O56" s="172">
        <f>SUM(O57:O58)</f>
        <v>0.22</v>
      </c>
      <c r="P56" s="172"/>
      <c r="Q56" s="172">
        <f>SUM(Q57:Q58)</f>
        <v>0</v>
      </c>
      <c r="R56" s="171"/>
      <c r="S56" s="171"/>
      <c r="T56" s="171"/>
      <c r="U56" s="171"/>
      <c r="V56" s="171">
        <f>SUM(V57:V58)</f>
        <v>9.83</v>
      </c>
      <c r="W56" s="171"/>
      <c r="X56" s="171"/>
      <c r="AG56" t="s">
        <v>130</v>
      </c>
    </row>
    <row r="57" spans="1:60" outlineLevel="1" x14ac:dyDescent="0.2">
      <c r="A57" s="173">
        <v>21</v>
      </c>
      <c r="B57" s="174" t="s">
        <v>325</v>
      </c>
      <c r="C57" s="175" t="s">
        <v>326</v>
      </c>
      <c r="D57" s="176" t="s">
        <v>133</v>
      </c>
      <c r="E57" s="177">
        <v>37.799999999999997</v>
      </c>
      <c r="F57" s="178"/>
      <c r="G57" s="179">
        <f>ROUND(E57*F57,2)</f>
        <v>0</v>
      </c>
      <c r="H57" s="180"/>
      <c r="I57" s="181">
        <f>ROUND(E57*H57,2)</f>
        <v>0</v>
      </c>
      <c r="J57" s="180"/>
      <c r="K57" s="181">
        <f>ROUND(E57*J57,2)</f>
        <v>0</v>
      </c>
      <c r="L57" s="181">
        <v>21</v>
      </c>
      <c r="M57" s="181">
        <f>G57*(1+L57/100)</f>
        <v>0</v>
      </c>
      <c r="N57" s="182">
        <v>5.9199999999999999E-3</v>
      </c>
      <c r="O57" s="182">
        <f>ROUND(E57*N57,2)</f>
        <v>0.22</v>
      </c>
      <c r="P57" s="182">
        <v>0</v>
      </c>
      <c r="Q57" s="182">
        <f>ROUND(E57*P57,2)</f>
        <v>0</v>
      </c>
      <c r="R57" s="181"/>
      <c r="S57" s="181" t="s">
        <v>134</v>
      </c>
      <c r="T57" s="181" t="s">
        <v>134</v>
      </c>
      <c r="U57" s="181">
        <v>0.26</v>
      </c>
      <c r="V57" s="181">
        <f>ROUND(E57*U57,2)</f>
        <v>9.83</v>
      </c>
      <c r="W57" s="181"/>
      <c r="X57" s="181" t="s">
        <v>135</v>
      </c>
      <c r="Y57" s="183"/>
      <c r="Z57" s="183"/>
      <c r="AA57" s="183"/>
      <c r="AB57" s="183"/>
      <c r="AC57" s="183"/>
      <c r="AD57" s="183"/>
      <c r="AE57" s="183"/>
      <c r="AF57" s="183"/>
      <c r="AG57" s="183" t="s">
        <v>136</v>
      </c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</row>
    <row r="58" spans="1:60" outlineLevel="1" x14ac:dyDescent="0.2">
      <c r="A58" s="184"/>
      <c r="B58" s="185"/>
      <c r="C58" s="186" t="s">
        <v>327</v>
      </c>
      <c r="D58" s="187"/>
      <c r="E58" s="188">
        <v>37.799999999999997</v>
      </c>
      <c r="F58" s="181"/>
      <c r="G58" s="181"/>
      <c r="H58" s="181"/>
      <c r="I58" s="181"/>
      <c r="J58" s="181"/>
      <c r="K58" s="181"/>
      <c r="L58" s="181"/>
      <c r="M58" s="181"/>
      <c r="N58" s="182"/>
      <c r="O58" s="182"/>
      <c r="P58" s="182"/>
      <c r="Q58" s="182"/>
      <c r="R58" s="181"/>
      <c r="S58" s="181"/>
      <c r="T58" s="181"/>
      <c r="U58" s="181"/>
      <c r="V58" s="181"/>
      <c r="W58" s="181"/>
      <c r="X58" s="181"/>
      <c r="Y58" s="183"/>
      <c r="Z58" s="183"/>
      <c r="AA58" s="183"/>
      <c r="AB58" s="183"/>
      <c r="AC58" s="183"/>
      <c r="AD58" s="183"/>
      <c r="AE58" s="183"/>
      <c r="AF58" s="183"/>
      <c r="AG58" s="183" t="s">
        <v>137</v>
      </c>
      <c r="AH58" s="183">
        <v>0</v>
      </c>
      <c r="AI58" s="183"/>
      <c r="AJ58" s="183"/>
      <c r="AK58" s="183"/>
      <c r="AL58" s="183"/>
      <c r="AM58" s="183"/>
      <c r="AN58" s="183"/>
      <c r="AO58" s="183"/>
      <c r="AP58" s="183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</row>
    <row r="59" spans="1:60" ht="25.5" x14ac:dyDescent="0.2">
      <c r="A59" s="164" t="s">
        <v>129</v>
      </c>
      <c r="B59" s="165" t="s">
        <v>81</v>
      </c>
      <c r="C59" s="166" t="s">
        <v>82</v>
      </c>
      <c r="D59" s="167"/>
      <c r="E59" s="168"/>
      <c r="F59" s="169"/>
      <c r="G59" s="170">
        <f>SUMIF(AG60:AG65,"&lt;&gt;NOR",G60:G65)</f>
        <v>0</v>
      </c>
      <c r="H59" s="171"/>
      <c r="I59" s="171">
        <f>SUM(I60:I65)</f>
        <v>0</v>
      </c>
      <c r="J59" s="171"/>
      <c r="K59" s="171">
        <f>SUM(K60:K65)</f>
        <v>0</v>
      </c>
      <c r="L59" s="171"/>
      <c r="M59" s="171">
        <f>SUM(M60:M65)</f>
        <v>0</v>
      </c>
      <c r="N59" s="172"/>
      <c r="O59" s="172">
        <f>SUM(O60:O65)</f>
        <v>0</v>
      </c>
      <c r="P59" s="172"/>
      <c r="Q59" s="172">
        <f>SUM(Q60:Q65)</f>
        <v>0</v>
      </c>
      <c r="R59" s="171"/>
      <c r="S59" s="171"/>
      <c r="T59" s="171"/>
      <c r="U59" s="171"/>
      <c r="V59" s="171">
        <f>SUM(V60:V65)</f>
        <v>30.17</v>
      </c>
      <c r="W59" s="171"/>
      <c r="X59" s="171"/>
      <c r="AG59" t="s">
        <v>130</v>
      </c>
    </row>
    <row r="60" spans="1:60" outlineLevel="1" x14ac:dyDescent="0.2">
      <c r="A60" s="173">
        <v>22</v>
      </c>
      <c r="B60" s="174" t="s">
        <v>151</v>
      </c>
      <c r="C60" s="175" t="s">
        <v>152</v>
      </c>
      <c r="D60" s="176" t="s">
        <v>133</v>
      </c>
      <c r="E60" s="177">
        <v>90</v>
      </c>
      <c r="F60" s="178"/>
      <c r="G60" s="179">
        <f>ROUND(E60*F60,2)</f>
        <v>0</v>
      </c>
      <c r="H60" s="180"/>
      <c r="I60" s="181">
        <f>ROUND(E60*H60,2)</f>
        <v>0</v>
      </c>
      <c r="J60" s="180"/>
      <c r="K60" s="181">
        <f>ROUND(E60*J60,2)</f>
        <v>0</v>
      </c>
      <c r="L60" s="181">
        <v>21</v>
      </c>
      <c r="M60" s="181">
        <f>G60*(1+L60/100)</f>
        <v>0</v>
      </c>
      <c r="N60" s="182">
        <v>0</v>
      </c>
      <c r="O60" s="182">
        <f>ROUND(E60*N60,2)</f>
        <v>0</v>
      </c>
      <c r="P60" s="182">
        <v>0</v>
      </c>
      <c r="Q60" s="182">
        <f>ROUND(E60*P60,2)</f>
        <v>0</v>
      </c>
      <c r="R60" s="181"/>
      <c r="S60" s="181" t="s">
        <v>134</v>
      </c>
      <c r="T60" s="181" t="s">
        <v>134</v>
      </c>
      <c r="U60" s="181">
        <v>0.13900000000000001</v>
      </c>
      <c r="V60" s="181">
        <f>ROUND(E60*U60,2)</f>
        <v>12.51</v>
      </c>
      <c r="W60" s="181"/>
      <c r="X60" s="181" t="s">
        <v>135</v>
      </c>
      <c r="Y60" s="183"/>
      <c r="Z60" s="183"/>
      <c r="AA60" s="183"/>
      <c r="AB60" s="183"/>
      <c r="AC60" s="183"/>
      <c r="AD60" s="183"/>
      <c r="AE60" s="183"/>
      <c r="AF60" s="183"/>
      <c r="AG60" s="183" t="s">
        <v>136</v>
      </c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3"/>
      <c r="BF60" s="183"/>
      <c r="BG60" s="183"/>
      <c r="BH60" s="183"/>
    </row>
    <row r="61" spans="1:60" outlineLevel="1" x14ac:dyDescent="0.2">
      <c r="A61" s="184"/>
      <c r="B61" s="185"/>
      <c r="C61" s="186" t="s">
        <v>328</v>
      </c>
      <c r="D61" s="187"/>
      <c r="E61" s="188">
        <v>90</v>
      </c>
      <c r="F61" s="181"/>
      <c r="G61" s="181"/>
      <c r="H61" s="181"/>
      <c r="I61" s="181"/>
      <c r="J61" s="181"/>
      <c r="K61" s="181"/>
      <c r="L61" s="181"/>
      <c r="M61" s="181"/>
      <c r="N61" s="182"/>
      <c r="O61" s="182"/>
      <c r="P61" s="182"/>
      <c r="Q61" s="182"/>
      <c r="R61" s="181"/>
      <c r="S61" s="181"/>
      <c r="T61" s="181"/>
      <c r="U61" s="181"/>
      <c r="V61" s="181"/>
      <c r="W61" s="181"/>
      <c r="X61" s="181"/>
      <c r="Y61" s="183"/>
      <c r="Z61" s="183"/>
      <c r="AA61" s="183"/>
      <c r="AB61" s="183"/>
      <c r="AC61" s="183"/>
      <c r="AD61" s="183"/>
      <c r="AE61" s="183"/>
      <c r="AF61" s="183"/>
      <c r="AG61" s="183" t="s">
        <v>137</v>
      </c>
      <c r="AH61" s="183">
        <v>0</v>
      </c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3"/>
      <c r="BF61" s="183"/>
      <c r="BG61" s="183"/>
      <c r="BH61" s="183"/>
    </row>
    <row r="62" spans="1:60" outlineLevel="1" x14ac:dyDescent="0.2">
      <c r="A62" s="173">
        <v>23</v>
      </c>
      <c r="B62" s="174" t="s">
        <v>234</v>
      </c>
      <c r="C62" s="175" t="s">
        <v>235</v>
      </c>
      <c r="D62" s="176" t="s">
        <v>133</v>
      </c>
      <c r="E62" s="177">
        <v>32</v>
      </c>
      <c r="F62" s="178"/>
      <c r="G62" s="179">
        <f>ROUND(E62*F62,2)</f>
        <v>0</v>
      </c>
      <c r="H62" s="180"/>
      <c r="I62" s="181">
        <f>ROUND(E62*H62,2)</f>
        <v>0</v>
      </c>
      <c r="J62" s="180"/>
      <c r="K62" s="181">
        <f>ROUND(E62*J62,2)</f>
        <v>0</v>
      </c>
      <c r="L62" s="181">
        <v>21</v>
      </c>
      <c r="M62" s="181">
        <f>G62*(1+L62/100)</f>
        <v>0</v>
      </c>
      <c r="N62" s="182">
        <v>1.0000000000000001E-5</v>
      </c>
      <c r="O62" s="182">
        <f>ROUND(E62*N62,2)</f>
        <v>0</v>
      </c>
      <c r="P62" s="182">
        <v>0</v>
      </c>
      <c r="Q62" s="182">
        <f>ROUND(E62*P62,2)</f>
        <v>0</v>
      </c>
      <c r="R62" s="181"/>
      <c r="S62" s="181" t="s">
        <v>134</v>
      </c>
      <c r="T62" s="181" t="s">
        <v>134</v>
      </c>
      <c r="U62" s="181">
        <v>0.13</v>
      </c>
      <c r="V62" s="181">
        <f>ROUND(E62*U62,2)</f>
        <v>4.16</v>
      </c>
      <c r="W62" s="181"/>
      <c r="X62" s="181" t="s">
        <v>135</v>
      </c>
      <c r="Y62" s="183"/>
      <c r="Z62" s="183"/>
      <c r="AA62" s="183"/>
      <c r="AB62" s="183"/>
      <c r="AC62" s="183"/>
      <c r="AD62" s="183"/>
      <c r="AE62" s="183"/>
      <c r="AF62" s="183"/>
      <c r="AG62" s="183" t="s">
        <v>136</v>
      </c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  <c r="BF62" s="183"/>
      <c r="BG62" s="183"/>
      <c r="BH62" s="183"/>
    </row>
    <row r="63" spans="1:60" outlineLevel="1" x14ac:dyDescent="0.2">
      <c r="A63" s="184"/>
      <c r="B63" s="185"/>
      <c r="C63" s="186" t="s">
        <v>329</v>
      </c>
      <c r="D63" s="187"/>
      <c r="E63" s="188">
        <v>32</v>
      </c>
      <c r="F63" s="181"/>
      <c r="G63" s="181"/>
      <c r="H63" s="181"/>
      <c r="I63" s="181"/>
      <c r="J63" s="181"/>
      <c r="K63" s="181"/>
      <c r="L63" s="181"/>
      <c r="M63" s="181"/>
      <c r="N63" s="182"/>
      <c r="O63" s="182"/>
      <c r="P63" s="182"/>
      <c r="Q63" s="182"/>
      <c r="R63" s="181"/>
      <c r="S63" s="181"/>
      <c r="T63" s="181"/>
      <c r="U63" s="181"/>
      <c r="V63" s="181"/>
      <c r="W63" s="181"/>
      <c r="X63" s="181"/>
      <c r="Y63" s="183"/>
      <c r="Z63" s="183"/>
      <c r="AA63" s="183"/>
      <c r="AB63" s="183"/>
      <c r="AC63" s="183"/>
      <c r="AD63" s="183"/>
      <c r="AE63" s="183"/>
      <c r="AF63" s="183"/>
      <c r="AG63" s="183" t="s">
        <v>137</v>
      </c>
      <c r="AH63" s="183">
        <v>0</v>
      </c>
      <c r="AI63" s="183"/>
      <c r="AJ63" s="183"/>
      <c r="AK63" s="183"/>
      <c r="AL63" s="183"/>
      <c r="AM63" s="183"/>
      <c r="AN63" s="183"/>
      <c r="AO63" s="183"/>
      <c r="AP63" s="183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</row>
    <row r="64" spans="1:60" ht="22.5" outlineLevel="1" x14ac:dyDescent="0.2">
      <c r="A64" s="173">
        <v>24</v>
      </c>
      <c r="B64" s="174" t="s">
        <v>153</v>
      </c>
      <c r="C64" s="175" t="s">
        <v>154</v>
      </c>
      <c r="D64" s="176" t="s">
        <v>133</v>
      </c>
      <c r="E64" s="177">
        <v>900</v>
      </c>
      <c r="F64" s="178"/>
      <c r="G64" s="179">
        <f>ROUND(E64*F64,2)</f>
        <v>0</v>
      </c>
      <c r="H64" s="180"/>
      <c r="I64" s="181">
        <f>ROUND(E64*H64,2)</f>
        <v>0</v>
      </c>
      <c r="J64" s="180"/>
      <c r="K64" s="181">
        <f>ROUND(E64*J64,2)</f>
        <v>0</v>
      </c>
      <c r="L64" s="181">
        <v>21</v>
      </c>
      <c r="M64" s="181">
        <f>G64*(1+L64/100)</f>
        <v>0</v>
      </c>
      <c r="N64" s="182">
        <v>0</v>
      </c>
      <c r="O64" s="182">
        <f>ROUND(E64*N64,2)</f>
        <v>0</v>
      </c>
      <c r="P64" s="182">
        <v>0</v>
      </c>
      <c r="Q64" s="182">
        <f>ROUND(E64*P64,2)</f>
        <v>0</v>
      </c>
      <c r="R64" s="181"/>
      <c r="S64" s="181" t="s">
        <v>134</v>
      </c>
      <c r="T64" s="181" t="s">
        <v>134</v>
      </c>
      <c r="U64" s="181">
        <v>1.4999999999999999E-2</v>
      </c>
      <c r="V64" s="181">
        <f>ROUND(E64*U64,2)</f>
        <v>13.5</v>
      </c>
      <c r="W64" s="181"/>
      <c r="X64" s="181" t="s">
        <v>135</v>
      </c>
      <c r="Y64" s="183"/>
      <c r="Z64" s="183"/>
      <c r="AA64" s="183"/>
      <c r="AB64" s="183"/>
      <c r="AC64" s="183"/>
      <c r="AD64" s="183"/>
      <c r="AE64" s="183"/>
      <c r="AF64" s="183"/>
      <c r="AG64" s="183" t="s">
        <v>136</v>
      </c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</row>
    <row r="65" spans="1:60" outlineLevel="1" x14ac:dyDescent="0.2">
      <c r="A65" s="184"/>
      <c r="B65" s="185"/>
      <c r="C65" s="186" t="s">
        <v>330</v>
      </c>
      <c r="D65" s="187"/>
      <c r="E65" s="188">
        <v>900</v>
      </c>
      <c r="F65" s="181"/>
      <c r="G65" s="181"/>
      <c r="H65" s="181"/>
      <c r="I65" s="181"/>
      <c r="J65" s="181"/>
      <c r="K65" s="181"/>
      <c r="L65" s="181"/>
      <c r="M65" s="181"/>
      <c r="N65" s="182"/>
      <c r="O65" s="182"/>
      <c r="P65" s="182"/>
      <c r="Q65" s="182"/>
      <c r="R65" s="181"/>
      <c r="S65" s="181"/>
      <c r="T65" s="181"/>
      <c r="U65" s="181"/>
      <c r="V65" s="181"/>
      <c r="W65" s="181"/>
      <c r="X65" s="181"/>
      <c r="Y65" s="183"/>
      <c r="Z65" s="183"/>
      <c r="AA65" s="183"/>
      <c r="AB65" s="183"/>
      <c r="AC65" s="183"/>
      <c r="AD65" s="183"/>
      <c r="AE65" s="183"/>
      <c r="AF65" s="183"/>
      <c r="AG65" s="183" t="s">
        <v>137</v>
      </c>
      <c r="AH65" s="183">
        <v>0</v>
      </c>
      <c r="AI65" s="183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</row>
    <row r="66" spans="1:60" x14ac:dyDescent="0.2">
      <c r="A66" s="164" t="s">
        <v>129</v>
      </c>
      <c r="B66" s="165" t="s">
        <v>83</v>
      </c>
      <c r="C66" s="166" t="s">
        <v>84</v>
      </c>
      <c r="D66" s="167"/>
      <c r="E66" s="168"/>
      <c r="F66" s="169"/>
      <c r="G66" s="170">
        <f>SUMIF(AG67:AG73,"&lt;&gt;NOR",G67:G73)</f>
        <v>0</v>
      </c>
      <c r="H66" s="171"/>
      <c r="I66" s="171">
        <f>SUM(I67:I73)</f>
        <v>0</v>
      </c>
      <c r="J66" s="171"/>
      <c r="K66" s="171">
        <f>SUM(K67:K73)</f>
        <v>0</v>
      </c>
      <c r="L66" s="171"/>
      <c r="M66" s="171">
        <f>SUM(M67:M73)</f>
        <v>0</v>
      </c>
      <c r="N66" s="172"/>
      <c r="O66" s="172">
        <f>SUM(O67:O73)</f>
        <v>0</v>
      </c>
      <c r="P66" s="172"/>
      <c r="Q66" s="172">
        <f>SUM(Q67:Q73)</f>
        <v>2.36</v>
      </c>
      <c r="R66" s="171"/>
      <c r="S66" s="171"/>
      <c r="T66" s="171"/>
      <c r="U66" s="171"/>
      <c r="V66" s="171">
        <f>SUM(V67:V73)</f>
        <v>19.559999999999999</v>
      </c>
      <c r="W66" s="171"/>
      <c r="X66" s="171"/>
      <c r="AG66" t="s">
        <v>130</v>
      </c>
    </row>
    <row r="67" spans="1:60" outlineLevel="1" x14ac:dyDescent="0.2">
      <c r="A67" s="173">
        <v>25</v>
      </c>
      <c r="B67" s="174" t="s">
        <v>236</v>
      </c>
      <c r="C67" s="175" t="s">
        <v>237</v>
      </c>
      <c r="D67" s="176" t="s">
        <v>133</v>
      </c>
      <c r="E67" s="177">
        <v>32.39</v>
      </c>
      <c r="F67" s="178"/>
      <c r="G67" s="179">
        <f>ROUND(E67*F67,2)</f>
        <v>0</v>
      </c>
      <c r="H67" s="180"/>
      <c r="I67" s="181">
        <f>ROUND(E67*H67,2)</f>
        <v>0</v>
      </c>
      <c r="J67" s="180"/>
      <c r="K67" s="181">
        <f>ROUND(E67*J67,2)</f>
        <v>0</v>
      </c>
      <c r="L67" s="181">
        <v>21</v>
      </c>
      <c r="M67" s="181">
        <f>G67*(1+L67/100)</f>
        <v>0</v>
      </c>
      <c r="N67" s="182">
        <v>0</v>
      </c>
      <c r="O67" s="182">
        <f>ROUND(E67*N67,2)</f>
        <v>0</v>
      </c>
      <c r="P67" s="182">
        <v>5.8999999999999997E-2</v>
      </c>
      <c r="Q67" s="182">
        <f>ROUND(E67*P67,2)</f>
        <v>1.91</v>
      </c>
      <c r="R67" s="181"/>
      <c r="S67" s="181" t="s">
        <v>134</v>
      </c>
      <c r="T67" s="181" t="s">
        <v>134</v>
      </c>
      <c r="U67" s="181">
        <v>0.2</v>
      </c>
      <c r="V67" s="181">
        <f>ROUND(E67*U67,2)</f>
        <v>6.48</v>
      </c>
      <c r="W67" s="181"/>
      <c r="X67" s="181" t="s">
        <v>135</v>
      </c>
      <c r="Y67" s="183"/>
      <c r="Z67" s="183"/>
      <c r="AA67" s="183"/>
      <c r="AB67" s="183"/>
      <c r="AC67" s="183"/>
      <c r="AD67" s="183"/>
      <c r="AE67" s="183"/>
      <c r="AF67" s="183"/>
      <c r="AG67" s="183" t="s">
        <v>136</v>
      </c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</row>
    <row r="68" spans="1:60" outlineLevel="1" x14ac:dyDescent="0.2">
      <c r="A68" s="184"/>
      <c r="B68" s="185"/>
      <c r="C68" s="186" t="s">
        <v>331</v>
      </c>
      <c r="D68" s="187"/>
      <c r="E68" s="188">
        <v>29.16</v>
      </c>
      <c r="F68" s="181"/>
      <c r="G68" s="181"/>
      <c r="H68" s="181"/>
      <c r="I68" s="181"/>
      <c r="J68" s="181"/>
      <c r="K68" s="181"/>
      <c r="L68" s="181"/>
      <c r="M68" s="181"/>
      <c r="N68" s="182"/>
      <c r="O68" s="182"/>
      <c r="P68" s="182"/>
      <c r="Q68" s="182"/>
      <c r="R68" s="181"/>
      <c r="S68" s="181"/>
      <c r="T68" s="181"/>
      <c r="U68" s="181"/>
      <c r="V68" s="181"/>
      <c r="W68" s="181"/>
      <c r="X68" s="181"/>
      <c r="Y68" s="183"/>
      <c r="Z68" s="183"/>
      <c r="AA68" s="183"/>
      <c r="AB68" s="183"/>
      <c r="AC68" s="183"/>
      <c r="AD68" s="183"/>
      <c r="AE68" s="183"/>
      <c r="AF68" s="183"/>
      <c r="AG68" s="183" t="s">
        <v>137</v>
      </c>
      <c r="AH68" s="183">
        <v>0</v>
      </c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</row>
    <row r="69" spans="1:60" outlineLevel="1" x14ac:dyDescent="0.2">
      <c r="A69" s="184"/>
      <c r="B69" s="185"/>
      <c r="C69" s="186" t="s">
        <v>332</v>
      </c>
      <c r="D69" s="187"/>
      <c r="E69" s="188">
        <v>3.23</v>
      </c>
      <c r="F69" s="181"/>
      <c r="G69" s="181"/>
      <c r="H69" s="181"/>
      <c r="I69" s="181"/>
      <c r="J69" s="181"/>
      <c r="K69" s="181"/>
      <c r="L69" s="181"/>
      <c r="M69" s="181"/>
      <c r="N69" s="182"/>
      <c r="O69" s="182"/>
      <c r="P69" s="182"/>
      <c r="Q69" s="182"/>
      <c r="R69" s="181"/>
      <c r="S69" s="181"/>
      <c r="T69" s="181"/>
      <c r="U69" s="181"/>
      <c r="V69" s="181"/>
      <c r="W69" s="181"/>
      <c r="X69" s="181"/>
      <c r="Y69" s="183"/>
      <c r="Z69" s="183"/>
      <c r="AA69" s="183"/>
      <c r="AB69" s="183"/>
      <c r="AC69" s="183"/>
      <c r="AD69" s="183"/>
      <c r="AE69" s="183"/>
      <c r="AF69" s="183"/>
      <c r="AG69" s="183" t="s">
        <v>137</v>
      </c>
      <c r="AH69" s="183">
        <v>0</v>
      </c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</row>
    <row r="70" spans="1:60" outlineLevel="1" x14ac:dyDescent="0.2">
      <c r="A70" s="173">
        <v>26</v>
      </c>
      <c r="B70" s="174" t="s">
        <v>239</v>
      </c>
      <c r="C70" s="175" t="s">
        <v>240</v>
      </c>
      <c r="D70" s="176" t="s">
        <v>133</v>
      </c>
      <c r="E70" s="177">
        <v>32.39</v>
      </c>
      <c r="F70" s="178"/>
      <c r="G70" s="179">
        <f>ROUND(E70*F70,2)</f>
        <v>0</v>
      </c>
      <c r="H70" s="180"/>
      <c r="I70" s="181">
        <f>ROUND(E70*H70,2)</f>
        <v>0</v>
      </c>
      <c r="J70" s="180"/>
      <c r="K70" s="181">
        <f>ROUND(E70*J70,2)</f>
        <v>0</v>
      </c>
      <c r="L70" s="181">
        <v>21</v>
      </c>
      <c r="M70" s="181">
        <f>G70*(1+L70/100)</f>
        <v>0</v>
      </c>
      <c r="N70" s="182">
        <v>0</v>
      </c>
      <c r="O70" s="182">
        <f>ROUND(E70*N70,2)</f>
        <v>0</v>
      </c>
      <c r="P70" s="182">
        <v>1.4E-2</v>
      </c>
      <c r="Q70" s="182">
        <f>ROUND(E70*P70,2)</f>
        <v>0.45</v>
      </c>
      <c r="R70" s="181"/>
      <c r="S70" s="181" t="s">
        <v>134</v>
      </c>
      <c r="T70" s="181" t="s">
        <v>134</v>
      </c>
      <c r="U70" s="181">
        <v>0.22</v>
      </c>
      <c r="V70" s="181">
        <f>ROUND(E70*U70,2)</f>
        <v>7.13</v>
      </c>
      <c r="W70" s="181"/>
      <c r="X70" s="181" t="s">
        <v>135</v>
      </c>
      <c r="Y70" s="183"/>
      <c r="Z70" s="183"/>
      <c r="AA70" s="183"/>
      <c r="AB70" s="183"/>
      <c r="AC70" s="183"/>
      <c r="AD70" s="183"/>
      <c r="AE70" s="183"/>
      <c r="AF70" s="183"/>
      <c r="AG70" s="183" t="s">
        <v>136</v>
      </c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</row>
    <row r="71" spans="1:60" outlineLevel="1" x14ac:dyDescent="0.2">
      <c r="A71" s="184"/>
      <c r="B71" s="185"/>
      <c r="C71" s="186" t="s">
        <v>311</v>
      </c>
      <c r="D71" s="187"/>
      <c r="E71" s="188">
        <v>32.39</v>
      </c>
      <c r="F71" s="181"/>
      <c r="G71" s="181"/>
      <c r="H71" s="181"/>
      <c r="I71" s="181"/>
      <c r="J71" s="181"/>
      <c r="K71" s="181"/>
      <c r="L71" s="181"/>
      <c r="M71" s="181"/>
      <c r="N71" s="182"/>
      <c r="O71" s="182"/>
      <c r="P71" s="182"/>
      <c r="Q71" s="182"/>
      <c r="R71" s="181"/>
      <c r="S71" s="181"/>
      <c r="T71" s="181"/>
      <c r="U71" s="181"/>
      <c r="V71" s="181"/>
      <c r="W71" s="181"/>
      <c r="X71" s="181"/>
      <c r="Y71" s="183"/>
      <c r="Z71" s="183"/>
      <c r="AA71" s="183"/>
      <c r="AB71" s="183"/>
      <c r="AC71" s="183"/>
      <c r="AD71" s="183"/>
      <c r="AE71" s="183"/>
      <c r="AF71" s="183"/>
      <c r="AG71" s="183" t="s">
        <v>137</v>
      </c>
      <c r="AH71" s="183">
        <v>5</v>
      </c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</row>
    <row r="72" spans="1:60" outlineLevel="1" x14ac:dyDescent="0.2">
      <c r="A72" s="173">
        <v>27</v>
      </c>
      <c r="B72" s="174" t="s">
        <v>241</v>
      </c>
      <c r="C72" s="175" t="s">
        <v>242</v>
      </c>
      <c r="D72" s="176" t="s">
        <v>133</v>
      </c>
      <c r="E72" s="177">
        <v>25.2</v>
      </c>
      <c r="F72" s="178"/>
      <c r="G72" s="179">
        <f>ROUND(E72*F72,2)</f>
        <v>0</v>
      </c>
      <c r="H72" s="180"/>
      <c r="I72" s="181">
        <f>ROUND(E72*H72,2)</f>
        <v>0</v>
      </c>
      <c r="J72" s="180"/>
      <c r="K72" s="181">
        <f>ROUND(E72*J72,2)</f>
        <v>0</v>
      </c>
      <c r="L72" s="181">
        <v>21</v>
      </c>
      <c r="M72" s="181">
        <f>G72*(1+L72/100)</f>
        <v>0</v>
      </c>
      <c r="N72" s="182">
        <v>0</v>
      </c>
      <c r="O72" s="182">
        <f>ROUND(E72*N72,2)</f>
        <v>0</v>
      </c>
      <c r="P72" s="182">
        <v>0</v>
      </c>
      <c r="Q72" s="182">
        <f>ROUND(E72*P72,2)</f>
        <v>0</v>
      </c>
      <c r="R72" s="181"/>
      <c r="S72" s="181" t="s">
        <v>134</v>
      </c>
      <c r="T72" s="181" t="s">
        <v>134</v>
      </c>
      <c r="U72" s="181">
        <v>0.23599999999999999</v>
      </c>
      <c r="V72" s="181">
        <f>ROUND(E72*U72,2)</f>
        <v>5.95</v>
      </c>
      <c r="W72" s="181"/>
      <c r="X72" s="181" t="s">
        <v>135</v>
      </c>
      <c r="Y72" s="183"/>
      <c r="Z72" s="183"/>
      <c r="AA72" s="183"/>
      <c r="AB72" s="183"/>
      <c r="AC72" s="183"/>
      <c r="AD72" s="183"/>
      <c r="AE72" s="183"/>
      <c r="AF72" s="183"/>
      <c r="AG72" s="183" t="s">
        <v>136</v>
      </c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3"/>
      <c r="BF72" s="183"/>
      <c r="BG72" s="183"/>
      <c r="BH72" s="183"/>
    </row>
    <row r="73" spans="1:60" outlineLevel="1" x14ac:dyDescent="0.2">
      <c r="A73" s="184"/>
      <c r="B73" s="185"/>
      <c r="C73" s="186" t="s">
        <v>308</v>
      </c>
      <c r="D73" s="187"/>
      <c r="E73" s="188">
        <v>25.2</v>
      </c>
      <c r="F73" s="181"/>
      <c r="G73" s="181"/>
      <c r="H73" s="181"/>
      <c r="I73" s="181"/>
      <c r="J73" s="181"/>
      <c r="K73" s="181"/>
      <c r="L73" s="181"/>
      <c r="M73" s="181"/>
      <c r="N73" s="182"/>
      <c r="O73" s="182"/>
      <c r="P73" s="182"/>
      <c r="Q73" s="182"/>
      <c r="R73" s="181"/>
      <c r="S73" s="181"/>
      <c r="T73" s="181"/>
      <c r="U73" s="181"/>
      <c r="V73" s="181"/>
      <c r="W73" s="181"/>
      <c r="X73" s="181"/>
      <c r="Y73" s="183"/>
      <c r="Z73" s="183"/>
      <c r="AA73" s="183"/>
      <c r="AB73" s="183"/>
      <c r="AC73" s="183"/>
      <c r="AD73" s="183"/>
      <c r="AE73" s="183"/>
      <c r="AF73" s="183"/>
      <c r="AG73" s="183" t="s">
        <v>137</v>
      </c>
      <c r="AH73" s="183">
        <v>0</v>
      </c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3"/>
      <c r="BF73" s="183"/>
      <c r="BG73" s="183"/>
      <c r="BH73" s="183"/>
    </row>
    <row r="74" spans="1:60" x14ac:dyDescent="0.2">
      <c r="A74" s="164" t="s">
        <v>129</v>
      </c>
      <c r="B74" s="165" t="s">
        <v>85</v>
      </c>
      <c r="C74" s="166" t="s">
        <v>86</v>
      </c>
      <c r="D74" s="167"/>
      <c r="E74" s="168"/>
      <c r="F74" s="169"/>
      <c r="G74" s="170">
        <f>SUMIF(AG75:AG75,"&lt;&gt;NOR",G75:G75)</f>
        <v>0</v>
      </c>
      <c r="H74" s="171"/>
      <c r="I74" s="171">
        <f>SUM(I75:I75)</f>
        <v>0</v>
      </c>
      <c r="J74" s="171"/>
      <c r="K74" s="171">
        <f>SUM(K75:K75)</f>
        <v>0</v>
      </c>
      <c r="L74" s="171"/>
      <c r="M74" s="171">
        <f>SUM(M75:M75)</f>
        <v>0</v>
      </c>
      <c r="N74" s="172"/>
      <c r="O74" s="172">
        <f>SUM(O75:O75)</f>
        <v>0</v>
      </c>
      <c r="P74" s="172"/>
      <c r="Q74" s="172">
        <f>SUM(Q75:Q75)</f>
        <v>0</v>
      </c>
      <c r="R74" s="171"/>
      <c r="S74" s="171"/>
      <c r="T74" s="171"/>
      <c r="U74" s="171"/>
      <c r="V74" s="171">
        <f>SUM(V75:V75)</f>
        <v>18.989999999999998</v>
      </c>
      <c r="W74" s="171"/>
      <c r="X74" s="171"/>
      <c r="AG74" t="s">
        <v>130</v>
      </c>
    </row>
    <row r="75" spans="1:60" outlineLevel="1" x14ac:dyDescent="0.2">
      <c r="A75" s="189">
        <v>28</v>
      </c>
      <c r="B75" s="190" t="s">
        <v>155</v>
      </c>
      <c r="C75" s="191" t="s">
        <v>156</v>
      </c>
      <c r="D75" s="192" t="s">
        <v>157</v>
      </c>
      <c r="E75" s="193">
        <v>20.237629999999999</v>
      </c>
      <c r="F75" s="194"/>
      <c r="G75" s="195">
        <f>ROUND(E75*F75,2)</f>
        <v>0</v>
      </c>
      <c r="H75" s="180"/>
      <c r="I75" s="181">
        <f>ROUND(E75*H75,2)</f>
        <v>0</v>
      </c>
      <c r="J75" s="180"/>
      <c r="K75" s="181">
        <f>ROUND(E75*J75,2)</f>
        <v>0</v>
      </c>
      <c r="L75" s="181">
        <v>21</v>
      </c>
      <c r="M75" s="181">
        <f>G75*(1+L75/100)</f>
        <v>0</v>
      </c>
      <c r="N75" s="182">
        <v>0</v>
      </c>
      <c r="O75" s="182">
        <f>ROUND(E75*N75,2)</f>
        <v>0</v>
      </c>
      <c r="P75" s="182">
        <v>0</v>
      </c>
      <c r="Q75" s="182">
        <f>ROUND(E75*P75,2)</f>
        <v>0</v>
      </c>
      <c r="R75" s="181"/>
      <c r="S75" s="181" t="s">
        <v>134</v>
      </c>
      <c r="T75" s="181" t="s">
        <v>134</v>
      </c>
      <c r="U75" s="181">
        <v>0.9385</v>
      </c>
      <c r="V75" s="181">
        <f>ROUND(E75*U75,2)</f>
        <v>18.989999999999998</v>
      </c>
      <c r="W75" s="181"/>
      <c r="X75" s="181" t="s">
        <v>149</v>
      </c>
      <c r="Y75" s="183"/>
      <c r="Z75" s="183"/>
      <c r="AA75" s="183"/>
      <c r="AB75" s="183"/>
      <c r="AC75" s="183"/>
      <c r="AD75" s="183"/>
      <c r="AE75" s="183"/>
      <c r="AF75" s="183"/>
      <c r="AG75" s="183" t="s">
        <v>158</v>
      </c>
      <c r="AH75" s="183"/>
      <c r="AI75" s="183"/>
      <c r="AJ75" s="183"/>
      <c r="AK75" s="183"/>
      <c r="AL75" s="183"/>
      <c r="AM75" s="183"/>
      <c r="AN75" s="183"/>
      <c r="AO75" s="183"/>
      <c r="AP75" s="183"/>
      <c r="AQ75" s="183"/>
      <c r="AR75" s="183"/>
      <c r="AS75" s="183"/>
      <c r="AT75" s="183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3"/>
      <c r="BF75" s="183"/>
      <c r="BG75" s="183"/>
      <c r="BH75" s="183"/>
    </row>
    <row r="76" spans="1:60" x14ac:dyDescent="0.2">
      <c r="A76" s="164" t="s">
        <v>129</v>
      </c>
      <c r="B76" s="165" t="s">
        <v>89</v>
      </c>
      <c r="C76" s="166" t="s">
        <v>90</v>
      </c>
      <c r="D76" s="167"/>
      <c r="E76" s="168"/>
      <c r="F76" s="169"/>
      <c r="G76" s="170">
        <f>SUMIF(AG77:AG80,"&lt;&gt;NOR",G77:G80)</f>
        <v>0</v>
      </c>
      <c r="H76" s="171"/>
      <c r="I76" s="171">
        <f>SUM(I77:I80)</f>
        <v>0</v>
      </c>
      <c r="J76" s="171"/>
      <c r="K76" s="171">
        <f>SUM(K77:K80)</f>
        <v>0</v>
      </c>
      <c r="L76" s="171"/>
      <c r="M76" s="171">
        <f>SUM(M77:M80)</f>
        <v>0</v>
      </c>
      <c r="N76" s="172"/>
      <c r="O76" s="172">
        <f>SUM(O77:O80)</f>
        <v>0.52</v>
      </c>
      <c r="P76" s="172"/>
      <c r="Q76" s="172">
        <f>SUM(Q77:Q80)</f>
        <v>0</v>
      </c>
      <c r="R76" s="171"/>
      <c r="S76" s="171"/>
      <c r="T76" s="171"/>
      <c r="U76" s="171"/>
      <c r="V76" s="171">
        <f>SUM(V77:V80)</f>
        <v>9.9700000000000006</v>
      </c>
      <c r="W76" s="171"/>
      <c r="X76" s="171"/>
      <c r="AG76" t="s">
        <v>130</v>
      </c>
    </row>
    <row r="77" spans="1:60" outlineLevel="1" x14ac:dyDescent="0.2">
      <c r="A77" s="173">
        <v>29</v>
      </c>
      <c r="B77" s="174" t="s">
        <v>243</v>
      </c>
      <c r="C77" s="175" t="s">
        <v>244</v>
      </c>
      <c r="D77" s="176" t="s">
        <v>144</v>
      </c>
      <c r="E77" s="177">
        <v>22.6</v>
      </c>
      <c r="F77" s="178"/>
      <c r="G77" s="179">
        <f>ROUND(E77*F77,2)</f>
        <v>0</v>
      </c>
      <c r="H77" s="180"/>
      <c r="I77" s="181">
        <f>ROUND(E77*H77,2)</f>
        <v>0</v>
      </c>
      <c r="J77" s="180"/>
      <c r="K77" s="181">
        <f>ROUND(E77*J77,2)</f>
        <v>0</v>
      </c>
      <c r="L77" s="181">
        <v>21</v>
      </c>
      <c r="M77" s="181">
        <f>G77*(1+L77/100)</f>
        <v>0</v>
      </c>
      <c r="N77" s="182">
        <v>1.5970000000000002E-2</v>
      </c>
      <c r="O77" s="182">
        <f>ROUND(E77*N77,2)</f>
        <v>0.36</v>
      </c>
      <c r="P77" s="182">
        <v>0</v>
      </c>
      <c r="Q77" s="182">
        <f>ROUND(E77*P77,2)</f>
        <v>0</v>
      </c>
      <c r="R77" s="181"/>
      <c r="S77" s="181" t="s">
        <v>134</v>
      </c>
      <c r="T77" s="181" t="s">
        <v>134</v>
      </c>
      <c r="U77" s="181">
        <v>0.441</v>
      </c>
      <c r="V77" s="181">
        <f>ROUND(E77*U77,2)</f>
        <v>9.9700000000000006</v>
      </c>
      <c r="W77" s="181"/>
      <c r="X77" s="181" t="s">
        <v>135</v>
      </c>
      <c r="Y77" s="183"/>
      <c r="Z77" s="183"/>
      <c r="AA77" s="183"/>
      <c r="AB77" s="183"/>
      <c r="AC77" s="183"/>
      <c r="AD77" s="183"/>
      <c r="AE77" s="183"/>
      <c r="AF77" s="183"/>
      <c r="AG77" s="183" t="s">
        <v>136</v>
      </c>
      <c r="AH77" s="183"/>
      <c r="AI77" s="183"/>
      <c r="AJ77" s="183"/>
      <c r="AK77" s="183"/>
      <c r="AL77" s="183"/>
      <c r="AM77" s="183"/>
      <c r="AN77" s="183"/>
      <c r="AO77" s="183"/>
      <c r="AP77" s="183"/>
      <c r="AQ77" s="183"/>
      <c r="AR77" s="183"/>
      <c r="AS77" s="183"/>
      <c r="AT77" s="183"/>
      <c r="AU77" s="183"/>
      <c r="AV77" s="183"/>
      <c r="AW77" s="183"/>
      <c r="AX77" s="183"/>
      <c r="AY77" s="183"/>
      <c r="AZ77" s="183"/>
      <c r="BA77" s="183"/>
      <c r="BB77" s="183"/>
      <c r="BC77" s="183"/>
      <c r="BD77" s="183"/>
      <c r="BE77" s="183"/>
      <c r="BF77" s="183"/>
      <c r="BG77" s="183"/>
      <c r="BH77" s="183"/>
    </row>
    <row r="78" spans="1:60" outlineLevel="1" x14ac:dyDescent="0.2">
      <c r="A78" s="184"/>
      <c r="B78" s="185"/>
      <c r="C78" s="186" t="s">
        <v>333</v>
      </c>
      <c r="D78" s="187"/>
      <c r="E78" s="188">
        <v>22.6</v>
      </c>
      <c r="F78" s="181"/>
      <c r="G78" s="181"/>
      <c r="H78" s="181"/>
      <c r="I78" s="181"/>
      <c r="J78" s="181"/>
      <c r="K78" s="181"/>
      <c r="L78" s="181"/>
      <c r="M78" s="181"/>
      <c r="N78" s="182"/>
      <c r="O78" s="182"/>
      <c r="P78" s="182"/>
      <c r="Q78" s="182"/>
      <c r="R78" s="181"/>
      <c r="S78" s="181"/>
      <c r="T78" s="181"/>
      <c r="U78" s="181"/>
      <c r="V78" s="181"/>
      <c r="W78" s="181"/>
      <c r="X78" s="181"/>
      <c r="Y78" s="183"/>
      <c r="Z78" s="183"/>
      <c r="AA78" s="183"/>
      <c r="AB78" s="183"/>
      <c r="AC78" s="183"/>
      <c r="AD78" s="183"/>
      <c r="AE78" s="183"/>
      <c r="AF78" s="183"/>
      <c r="AG78" s="183" t="s">
        <v>137</v>
      </c>
      <c r="AH78" s="183">
        <v>0</v>
      </c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3"/>
      <c r="BF78" s="183"/>
      <c r="BG78" s="183"/>
      <c r="BH78" s="183"/>
    </row>
    <row r="79" spans="1:60" outlineLevel="1" x14ac:dyDescent="0.2">
      <c r="A79" s="173">
        <v>30</v>
      </c>
      <c r="B79" s="174" t="s">
        <v>245</v>
      </c>
      <c r="C79" s="175" t="s">
        <v>246</v>
      </c>
      <c r="D79" s="176" t="s">
        <v>144</v>
      </c>
      <c r="E79" s="177">
        <v>27.12</v>
      </c>
      <c r="F79" s="178"/>
      <c r="G79" s="179">
        <f>ROUND(E79*F79,2)</f>
        <v>0</v>
      </c>
      <c r="H79" s="180"/>
      <c r="I79" s="181">
        <f>ROUND(E79*H79,2)</f>
        <v>0</v>
      </c>
      <c r="J79" s="180"/>
      <c r="K79" s="181">
        <f>ROUND(E79*J79,2)</f>
        <v>0</v>
      </c>
      <c r="L79" s="181">
        <v>21</v>
      </c>
      <c r="M79" s="181">
        <f>G79*(1+L79/100)</f>
        <v>0</v>
      </c>
      <c r="N79" s="182">
        <v>6.0000000000000001E-3</v>
      </c>
      <c r="O79" s="182">
        <f>ROUND(E79*N79,2)</f>
        <v>0.16</v>
      </c>
      <c r="P79" s="182">
        <v>0</v>
      </c>
      <c r="Q79" s="182">
        <f>ROUND(E79*P79,2)</f>
        <v>0</v>
      </c>
      <c r="R79" s="181" t="s">
        <v>247</v>
      </c>
      <c r="S79" s="181" t="s">
        <v>134</v>
      </c>
      <c r="T79" s="181" t="s">
        <v>134</v>
      </c>
      <c r="U79" s="181">
        <v>0</v>
      </c>
      <c r="V79" s="181">
        <f>ROUND(E79*U79,2)</f>
        <v>0</v>
      </c>
      <c r="W79" s="181"/>
      <c r="X79" s="181" t="s">
        <v>147</v>
      </c>
      <c r="Y79" s="183"/>
      <c r="Z79" s="183"/>
      <c r="AA79" s="183"/>
      <c r="AB79" s="183"/>
      <c r="AC79" s="183"/>
      <c r="AD79" s="183"/>
      <c r="AE79" s="183"/>
      <c r="AF79" s="183"/>
      <c r="AG79" s="183" t="s">
        <v>148</v>
      </c>
      <c r="AH79" s="183"/>
      <c r="AI79" s="183"/>
      <c r="AJ79" s="183"/>
      <c r="AK79" s="183"/>
      <c r="AL79" s="183"/>
      <c r="AM79" s="183"/>
      <c r="AN79" s="183"/>
      <c r="AO79" s="183"/>
      <c r="AP79" s="183"/>
      <c r="AQ79" s="183"/>
      <c r="AR79" s="183"/>
      <c r="AS79" s="183"/>
      <c r="AT79" s="183"/>
      <c r="AU79" s="183"/>
      <c r="AV79" s="183"/>
      <c r="AW79" s="183"/>
      <c r="AX79" s="183"/>
      <c r="AY79" s="183"/>
      <c r="AZ79" s="183"/>
      <c r="BA79" s="183"/>
      <c r="BB79" s="183"/>
      <c r="BC79" s="183"/>
      <c r="BD79" s="183"/>
      <c r="BE79" s="183"/>
      <c r="BF79" s="183"/>
      <c r="BG79" s="183"/>
      <c r="BH79" s="183"/>
    </row>
    <row r="80" spans="1:60" outlineLevel="1" x14ac:dyDescent="0.2">
      <c r="A80" s="184"/>
      <c r="B80" s="185"/>
      <c r="C80" s="186" t="s">
        <v>334</v>
      </c>
      <c r="D80" s="187"/>
      <c r="E80" s="188">
        <v>27.12</v>
      </c>
      <c r="F80" s="181"/>
      <c r="G80" s="181"/>
      <c r="H80" s="181"/>
      <c r="I80" s="181"/>
      <c r="J80" s="181"/>
      <c r="K80" s="181"/>
      <c r="L80" s="181"/>
      <c r="M80" s="181"/>
      <c r="N80" s="182"/>
      <c r="O80" s="182"/>
      <c r="P80" s="182"/>
      <c r="Q80" s="182"/>
      <c r="R80" s="181"/>
      <c r="S80" s="181"/>
      <c r="T80" s="181"/>
      <c r="U80" s="181"/>
      <c r="V80" s="181"/>
      <c r="W80" s="181"/>
      <c r="X80" s="181"/>
      <c r="Y80" s="183"/>
      <c r="Z80" s="183"/>
      <c r="AA80" s="183"/>
      <c r="AB80" s="183"/>
      <c r="AC80" s="183"/>
      <c r="AD80" s="183"/>
      <c r="AE80" s="183"/>
      <c r="AF80" s="183"/>
      <c r="AG80" s="183" t="s">
        <v>137</v>
      </c>
      <c r="AH80" s="183">
        <v>5</v>
      </c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3"/>
      <c r="BF80" s="183"/>
      <c r="BG80" s="183"/>
      <c r="BH80" s="183"/>
    </row>
    <row r="81" spans="1:60" x14ac:dyDescent="0.2">
      <c r="A81" s="164" t="s">
        <v>129</v>
      </c>
      <c r="B81" s="165" t="s">
        <v>91</v>
      </c>
      <c r="C81" s="166" t="s">
        <v>92</v>
      </c>
      <c r="D81" s="167"/>
      <c r="E81" s="168"/>
      <c r="F81" s="169"/>
      <c r="G81" s="170">
        <f>SUMIF(AG82:AG83,"&lt;&gt;NOR",G82:G83)</f>
        <v>0</v>
      </c>
      <c r="H81" s="171"/>
      <c r="I81" s="171">
        <f>SUM(I82:I83)</f>
        <v>0</v>
      </c>
      <c r="J81" s="171"/>
      <c r="K81" s="171">
        <f>SUM(K82:K83)</f>
        <v>0</v>
      </c>
      <c r="L81" s="171"/>
      <c r="M81" s="171">
        <f>SUM(M82:M83)</f>
        <v>0</v>
      </c>
      <c r="N81" s="172"/>
      <c r="O81" s="172">
        <f>SUM(O82:O83)</f>
        <v>0</v>
      </c>
      <c r="P81" s="172"/>
      <c r="Q81" s="172">
        <f>SUM(Q82:Q83)</f>
        <v>0</v>
      </c>
      <c r="R81" s="171"/>
      <c r="S81" s="171"/>
      <c r="T81" s="171"/>
      <c r="U81" s="171"/>
      <c r="V81" s="171">
        <f>SUM(V82:V83)</f>
        <v>0</v>
      </c>
      <c r="W81" s="171"/>
      <c r="X81" s="171"/>
      <c r="AG81" t="s">
        <v>130</v>
      </c>
    </row>
    <row r="82" spans="1:60" ht="22.5" outlineLevel="1" x14ac:dyDescent="0.2">
      <c r="A82" s="189">
        <v>31</v>
      </c>
      <c r="B82" s="190" t="s">
        <v>335</v>
      </c>
      <c r="C82" s="191" t="s">
        <v>336</v>
      </c>
      <c r="D82" s="192" t="s">
        <v>337</v>
      </c>
      <c r="E82" s="193">
        <v>2</v>
      </c>
      <c r="F82" s="194"/>
      <c r="G82" s="195">
        <f>ROUND(E82*F82,2)</f>
        <v>0</v>
      </c>
      <c r="H82" s="180"/>
      <c r="I82" s="181">
        <f>ROUND(E82*H82,2)</f>
        <v>0</v>
      </c>
      <c r="J82" s="180"/>
      <c r="K82" s="181">
        <f>ROUND(E82*J82,2)</f>
        <v>0</v>
      </c>
      <c r="L82" s="181">
        <v>21</v>
      </c>
      <c r="M82" s="181">
        <f>G82*(1+L82/100)</f>
        <v>0</v>
      </c>
      <c r="N82" s="182">
        <v>0</v>
      </c>
      <c r="O82" s="182">
        <f>ROUND(E82*N82,2)</f>
        <v>0</v>
      </c>
      <c r="P82" s="182">
        <v>0</v>
      </c>
      <c r="Q82" s="182">
        <f>ROUND(E82*P82,2)</f>
        <v>0</v>
      </c>
      <c r="R82" s="181"/>
      <c r="S82" s="181" t="s">
        <v>145</v>
      </c>
      <c r="T82" s="181" t="s">
        <v>146</v>
      </c>
      <c r="U82" s="181">
        <v>0</v>
      </c>
      <c r="V82" s="181">
        <f>ROUND(E82*U82,2)</f>
        <v>0</v>
      </c>
      <c r="W82" s="181"/>
      <c r="X82" s="181" t="s">
        <v>135</v>
      </c>
      <c r="Y82" s="183"/>
      <c r="Z82" s="183"/>
      <c r="AA82" s="183"/>
      <c r="AB82" s="183"/>
      <c r="AC82" s="183"/>
      <c r="AD82" s="183"/>
      <c r="AE82" s="183"/>
      <c r="AF82" s="183"/>
      <c r="AG82" s="183" t="s">
        <v>136</v>
      </c>
      <c r="AH82" s="183"/>
      <c r="AI82" s="183"/>
      <c r="AJ82" s="183"/>
      <c r="AK82" s="183"/>
      <c r="AL82" s="183"/>
      <c r="AM82" s="183"/>
      <c r="AN82" s="183"/>
      <c r="AO82" s="183"/>
      <c r="AP82" s="183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3"/>
      <c r="BF82" s="183"/>
      <c r="BG82" s="183"/>
      <c r="BH82" s="183"/>
    </row>
    <row r="83" spans="1:60" outlineLevel="1" x14ac:dyDescent="0.2">
      <c r="A83" s="189">
        <v>32</v>
      </c>
      <c r="B83" s="190" t="s">
        <v>338</v>
      </c>
      <c r="C83" s="191" t="s">
        <v>339</v>
      </c>
      <c r="D83" s="192" t="s">
        <v>337</v>
      </c>
      <c r="E83" s="193">
        <v>2</v>
      </c>
      <c r="F83" s="194"/>
      <c r="G83" s="195">
        <f>ROUND(E83*F83,2)</f>
        <v>0</v>
      </c>
      <c r="H83" s="180"/>
      <c r="I83" s="181">
        <f>ROUND(E83*H83,2)</f>
        <v>0</v>
      </c>
      <c r="J83" s="180"/>
      <c r="K83" s="181">
        <f>ROUND(E83*J83,2)</f>
        <v>0</v>
      </c>
      <c r="L83" s="181">
        <v>21</v>
      </c>
      <c r="M83" s="181">
        <f>G83*(1+L83/100)</f>
        <v>0</v>
      </c>
      <c r="N83" s="182">
        <v>0</v>
      </c>
      <c r="O83" s="182">
        <f>ROUND(E83*N83,2)</f>
        <v>0</v>
      </c>
      <c r="P83" s="182">
        <v>0</v>
      </c>
      <c r="Q83" s="182">
        <f>ROUND(E83*P83,2)</f>
        <v>0</v>
      </c>
      <c r="R83" s="181"/>
      <c r="S83" s="181" t="s">
        <v>145</v>
      </c>
      <c r="T83" s="181" t="s">
        <v>146</v>
      </c>
      <c r="U83" s="181">
        <v>0</v>
      </c>
      <c r="V83" s="181">
        <f>ROUND(E83*U83,2)</f>
        <v>0</v>
      </c>
      <c r="W83" s="181"/>
      <c r="X83" s="181" t="s">
        <v>135</v>
      </c>
      <c r="Y83" s="183"/>
      <c r="Z83" s="183"/>
      <c r="AA83" s="183"/>
      <c r="AB83" s="183"/>
      <c r="AC83" s="183"/>
      <c r="AD83" s="183"/>
      <c r="AE83" s="183"/>
      <c r="AF83" s="183"/>
      <c r="AG83" s="183" t="s">
        <v>136</v>
      </c>
      <c r="AH83" s="183"/>
      <c r="AI83" s="183"/>
      <c r="AJ83" s="183"/>
      <c r="AK83" s="183"/>
      <c r="AL83" s="183"/>
      <c r="AM83" s="183"/>
      <c r="AN83" s="183"/>
      <c r="AO83" s="183"/>
      <c r="AP83" s="183"/>
      <c r="AQ83" s="183"/>
      <c r="AR83" s="183"/>
      <c r="AS83" s="183"/>
      <c r="AT83" s="183"/>
      <c r="AU83" s="183"/>
      <c r="AV83" s="183"/>
      <c r="AW83" s="183"/>
      <c r="AX83" s="183"/>
      <c r="AY83" s="183"/>
      <c r="AZ83" s="183"/>
      <c r="BA83" s="183"/>
      <c r="BB83" s="183"/>
      <c r="BC83" s="183"/>
      <c r="BD83" s="183"/>
      <c r="BE83" s="183"/>
      <c r="BF83" s="183"/>
      <c r="BG83" s="183"/>
      <c r="BH83" s="183"/>
    </row>
    <row r="84" spans="1:60" x14ac:dyDescent="0.2">
      <c r="A84" s="164" t="s">
        <v>129</v>
      </c>
      <c r="B84" s="165" t="s">
        <v>95</v>
      </c>
      <c r="C84" s="166" t="s">
        <v>96</v>
      </c>
      <c r="D84" s="167"/>
      <c r="E84" s="168"/>
      <c r="F84" s="169"/>
      <c r="G84" s="170">
        <f>SUMIF(AG85:AG89,"&lt;&gt;NOR",G85:G89)</f>
        <v>0</v>
      </c>
      <c r="H84" s="171"/>
      <c r="I84" s="171">
        <f>SUM(I85:I89)</f>
        <v>0</v>
      </c>
      <c r="J84" s="171"/>
      <c r="K84" s="171">
        <f>SUM(K85:K89)</f>
        <v>0</v>
      </c>
      <c r="L84" s="171"/>
      <c r="M84" s="171">
        <f>SUM(M85:M89)</f>
        <v>0</v>
      </c>
      <c r="N84" s="172"/>
      <c r="O84" s="172">
        <f>SUM(O85:O89)</f>
        <v>0</v>
      </c>
      <c r="P84" s="172"/>
      <c r="Q84" s="172">
        <f>SUM(Q85:Q89)</f>
        <v>0</v>
      </c>
      <c r="R84" s="171"/>
      <c r="S84" s="171"/>
      <c r="T84" s="171"/>
      <c r="U84" s="171"/>
      <c r="V84" s="171">
        <f>SUM(V85:V89)</f>
        <v>19.080000000000002</v>
      </c>
      <c r="W84" s="171"/>
      <c r="X84" s="171"/>
      <c r="AG84" t="s">
        <v>130</v>
      </c>
    </row>
    <row r="85" spans="1:60" outlineLevel="1" x14ac:dyDescent="0.2">
      <c r="A85" s="173">
        <v>33</v>
      </c>
      <c r="B85" s="174" t="s">
        <v>159</v>
      </c>
      <c r="C85" s="175" t="s">
        <v>160</v>
      </c>
      <c r="D85" s="176" t="s">
        <v>157</v>
      </c>
      <c r="E85" s="177">
        <v>13.32647</v>
      </c>
      <c r="F85" s="178"/>
      <c r="G85" s="179">
        <f>ROUND(E85*F85,2)</f>
        <v>0</v>
      </c>
      <c r="H85" s="180"/>
      <c r="I85" s="181">
        <f>ROUND(E85*H85,2)</f>
        <v>0</v>
      </c>
      <c r="J85" s="180"/>
      <c r="K85" s="181">
        <f>ROUND(E85*J85,2)</f>
        <v>0</v>
      </c>
      <c r="L85" s="181">
        <v>21</v>
      </c>
      <c r="M85" s="181">
        <f>G85*(1+L85/100)</f>
        <v>0</v>
      </c>
      <c r="N85" s="182">
        <v>0</v>
      </c>
      <c r="O85" s="182">
        <f>ROUND(E85*N85,2)</f>
        <v>0</v>
      </c>
      <c r="P85" s="182">
        <v>0</v>
      </c>
      <c r="Q85" s="182">
        <f>ROUND(E85*P85,2)</f>
        <v>0</v>
      </c>
      <c r="R85" s="181"/>
      <c r="S85" s="181" t="s">
        <v>134</v>
      </c>
      <c r="T85" s="181" t="s">
        <v>134</v>
      </c>
      <c r="U85" s="181">
        <v>0.49</v>
      </c>
      <c r="V85" s="181">
        <f>ROUND(E85*U85,2)</f>
        <v>6.53</v>
      </c>
      <c r="W85" s="181"/>
      <c r="X85" s="181" t="s">
        <v>161</v>
      </c>
      <c r="Y85" s="183"/>
      <c r="Z85" s="183"/>
      <c r="AA85" s="183"/>
      <c r="AB85" s="183"/>
      <c r="AC85" s="183"/>
      <c r="AD85" s="183"/>
      <c r="AE85" s="183"/>
      <c r="AF85" s="183"/>
      <c r="AG85" s="183" t="s">
        <v>162</v>
      </c>
      <c r="AH85" s="183"/>
      <c r="AI85" s="183"/>
      <c r="AJ85" s="183"/>
      <c r="AK85" s="183"/>
      <c r="AL85" s="183"/>
      <c r="AM85" s="183"/>
      <c r="AN85" s="183"/>
      <c r="AO85" s="183"/>
      <c r="AP85" s="183"/>
      <c r="AQ85" s="183"/>
      <c r="AR85" s="183"/>
      <c r="AS85" s="183"/>
      <c r="AT85" s="183"/>
      <c r="AU85" s="183"/>
      <c r="AV85" s="183"/>
      <c r="AW85" s="183"/>
      <c r="AX85" s="183"/>
      <c r="AY85" s="183"/>
      <c r="AZ85" s="183"/>
      <c r="BA85" s="183"/>
      <c r="BB85" s="183"/>
      <c r="BC85" s="183"/>
      <c r="BD85" s="183"/>
      <c r="BE85" s="183"/>
      <c r="BF85" s="183"/>
      <c r="BG85" s="183"/>
      <c r="BH85" s="183"/>
    </row>
    <row r="86" spans="1:60" ht="12.75" customHeight="1" outlineLevel="1" x14ac:dyDescent="0.2">
      <c r="A86" s="184"/>
      <c r="B86" s="185"/>
      <c r="C86" s="227" t="s">
        <v>248</v>
      </c>
      <c r="D86" s="227"/>
      <c r="E86" s="227"/>
      <c r="F86" s="227"/>
      <c r="G86" s="227"/>
      <c r="H86" s="181"/>
      <c r="I86" s="181"/>
      <c r="J86" s="181"/>
      <c r="K86" s="181"/>
      <c r="L86" s="181"/>
      <c r="M86" s="181"/>
      <c r="N86" s="182"/>
      <c r="O86" s="182"/>
      <c r="P86" s="182"/>
      <c r="Q86" s="182"/>
      <c r="R86" s="181"/>
      <c r="S86" s="181"/>
      <c r="T86" s="181"/>
      <c r="U86" s="181"/>
      <c r="V86" s="181"/>
      <c r="W86" s="181"/>
      <c r="X86" s="181"/>
      <c r="Y86" s="183"/>
      <c r="Z86" s="183"/>
      <c r="AA86" s="183"/>
      <c r="AB86" s="183"/>
      <c r="AC86" s="183"/>
      <c r="AD86" s="183"/>
      <c r="AE86" s="183"/>
      <c r="AF86" s="183"/>
      <c r="AG86" s="183" t="s">
        <v>141</v>
      </c>
      <c r="AH86" s="183"/>
      <c r="AI86" s="183"/>
      <c r="AJ86" s="183"/>
      <c r="AK86" s="183"/>
      <c r="AL86" s="183"/>
      <c r="AM86" s="183"/>
      <c r="AN86" s="183"/>
      <c r="AO86" s="183"/>
      <c r="AP86" s="183"/>
      <c r="AQ86" s="183"/>
      <c r="AR86" s="183"/>
      <c r="AS86" s="183"/>
      <c r="AT86" s="183"/>
      <c r="AU86" s="183"/>
      <c r="AV86" s="183"/>
      <c r="AW86" s="183"/>
      <c r="AX86" s="183"/>
      <c r="AY86" s="183"/>
      <c r="AZ86" s="183"/>
      <c r="BA86" s="183"/>
      <c r="BB86" s="183"/>
      <c r="BC86" s="183"/>
      <c r="BD86" s="183"/>
      <c r="BE86" s="183"/>
      <c r="BF86" s="183"/>
      <c r="BG86" s="183"/>
      <c r="BH86" s="183"/>
    </row>
    <row r="87" spans="1:60" outlineLevel="1" x14ac:dyDescent="0.2">
      <c r="A87" s="189">
        <v>34</v>
      </c>
      <c r="B87" s="190" t="s">
        <v>163</v>
      </c>
      <c r="C87" s="191" t="s">
        <v>164</v>
      </c>
      <c r="D87" s="192" t="s">
        <v>157</v>
      </c>
      <c r="E87" s="193">
        <v>266.52940000000001</v>
      </c>
      <c r="F87" s="194"/>
      <c r="G87" s="195">
        <f>ROUND(E87*F87,2)</f>
        <v>0</v>
      </c>
      <c r="H87" s="180"/>
      <c r="I87" s="181">
        <f>ROUND(E87*H87,2)</f>
        <v>0</v>
      </c>
      <c r="J87" s="180"/>
      <c r="K87" s="181">
        <f>ROUND(E87*J87,2)</f>
        <v>0</v>
      </c>
      <c r="L87" s="181">
        <v>21</v>
      </c>
      <c r="M87" s="181">
        <f>G87*(1+L87/100)</f>
        <v>0</v>
      </c>
      <c r="N87" s="182">
        <v>0</v>
      </c>
      <c r="O87" s="182">
        <f>ROUND(E87*N87,2)</f>
        <v>0</v>
      </c>
      <c r="P87" s="182">
        <v>0</v>
      </c>
      <c r="Q87" s="182">
        <f>ROUND(E87*P87,2)</f>
        <v>0</v>
      </c>
      <c r="R87" s="181"/>
      <c r="S87" s="181" t="s">
        <v>134</v>
      </c>
      <c r="T87" s="181" t="s">
        <v>134</v>
      </c>
      <c r="U87" s="181">
        <v>0</v>
      </c>
      <c r="V87" s="181">
        <f>ROUND(E87*U87,2)</f>
        <v>0</v>
      </c>
      <c r="W87" s="181"/>
      <c r="X87" s="181" t="s">
        <v>161</v>
      </c>
      <c r="Y87" s="183"/>
      <c r="Z87" s="183"/>
      <c r="AA87" s="183"/>
      <c r="AB87" s="183"/>
      <c r="AC87" s="183"/>
      <c r="AD87" s="183"/>
      <c r="AE87" s="183"/>
      <c r="AF87" s="183"/>
      <c r="AG87" s="183" t="s">
        <v>162</v>
      </c>
      <c r="AH87" s="183"/>
      <c r="AI87" s="183"/>
      <c r="AJ87" s="183"/>
      <c r="AK87" s="183"/>
      <c r="AL87" s="183"/>
      <c r="AM87" s="183"/>
      <c r="AN87" s="183"/>
      <c r="AO87" s="183"/>
      <c r="AP87" s="183"/>
      <c r="AQ87" s="183"/>
      <c r="AR87" s="183"/>
      <c r="AS87" s="183"/>
      <c r="AT87" s="183"/>
      <c r="AU87" s="183"/>
      <c r="AV87" s="183"/>
      <c r="AW87" s="183"/>
      <c r="AX87" s="183"/>
      <c r="AY87" s="183"/>
      <c r="AZ87" s="183"/>
      <c r="BA87" s="183"/>
      <c r="BB87" s="183"/>
      <c r="BC87" s="183"/>
      <c r="BD87" s="183"/>
      <c r="BE87" s="183"/>
      <c r="BF87" s="183"/>
      <c r="BG87" s="183"/>
      <c r="BH87" s="183"/>
    </row>
    <row r="88" spans="1:60" outlineLevel="1" x14ac:dyDescent="0.2">
      <c r="A88" s="189">
        <v>35</v>
      </c>
      <c r="B88" s="190" t="s">
        <v>249</v>
      </c>
      <c r="C88" s="191" t="s">
        <v>250</v>
      </c>
      <c r="D88" s="192" t="s">
        <v>157</v>
      </c>
      <c r="E88" s="193">
        <v>13.32647</v>
      </c>
      <c r="F88" s="194"/>
      <c r="G88" s="195">
        <f>ROUND(E88*F88,2)</f>
        <v>0</v>
      </c>
      <c r="H88" s="180"/>
      <c r="I88" s="181">
        <f>ROUND(E88*H88,2)</f>
        <v>0</v>
      </c>
      <c r="J88" s="180"/>
      <c r="K88" s="181">
        <f>ROUND(E88*J88,2)</f>
        <v>0</v>
      </c>
      <c r="L88" s="181">
        <v>21</v>
      </c>
      <c r="M88" s="181">
        <f>G88*(1+L88/100)</f>
        <v>0</v>
      </c>
      <c r="N88" s="182">
        <v>0</v>
      </c>
      <c r="O88" s="182">
        <f>ROUND(E88*N88,2)</f>
        <v>0</v>
      </c>
      <c r="P88" s="182">
        <v>0</v>
      </c>
      <c r="Q88" s="182">
        <f>ROUND(E88*P88,2)</f>
        <v>0</v>
      </c>
      <c r="R88" s="181"/>
      <c r="S88" s="181" t="s">
        <v>134</v>
      </c>
      <c r="T88" s="181" t="s">
        <v>134</v>
      </c>
      <c r="U88" s="181">
        <v>0.94199999999999995</v>
      </c>
      <c r="V88" s="181">
        <f>ROUND(E88*U88,2)</f>
        <v>12.55</v>
      </c>
      <c r="W88" s="181"/>
      <c r="X88" s="181" t="s">
        <v>161</v>
      </c>
      <c r="Y88" s="183"/>
      <c r="Z88" s="183"/>
      <c r="AA88" s="183"/>
      <c r="AB88" s="183"/>
      <c r="AC88" s="183"/>
      <c r="AD88" s="183"/>
      <c r="AE88" s="183"/>
      <c r="AF88" s="183"/>
      <c r="AG88" s="183" t="s">
        <v>162</v>
      </c>
      <c r="AH88" s="183"/>
      <c r="AI88" s="183"/>
      <c r="AJ88" s="183"/>
      <c r="AK88" s="183"/>
      <c r="AL88" s="183"/>
      <c r="AM88" s="183"/>
      <c r="AN88" s="183"/>
      <c r="AO88" s="183"/>
      <c r="AP88" s="183"/>
      <c r="AQ88" s="183"/>
      <c r="AR88" s="183"/>
      <c r="AS88" s="183"/>
      <c r="AT88" s="183"/>
      <c r="AU88" s="183"/>
      <c r="AV88" s="183"/>
      <c r="AW88" s="183"/>
      <c r="AX88" s="183"/>
      <c r="AY88" s="183"/>
      <c r="AZ88" s="183"/>
      <c r="BA88" s="183"/>
      <c r="BB88" s="183"/>
      <c r="BC88" s="183"/>
      <c r="BD88" s="183"/>
      <c r="BE88" s="183"/>
      <c r="BF88" s="183"/>
      <c r="BG88" s="183"/>
      <c r="BH88" s="183"/>
    </row>
    <row r="89" spans="1:60" ht="22.5" outlineLevel="1" x14ac:dyDescent="0.2">
      <c r="A89" s="189">
        <v>36</v>
      </c>
      <c r="B89" s="190" t="s">
        <v>165</v>
      </c>
      <c r="C89" s="191" t="s">
        <v>166</v>
      </c>
      <c r="D89" s="192" t="s">
        <v>157</v>
      </c>
      <c r="E89" s="193">
        <v>13.32647</v>
      </c>
      <c r="F89" s="194"/>
      <c r="G89" s="195">
        <f>ROUND(E89*F89,2)</f>
        <v>0</v>
      </c>
      <c r="H89" s="180"/>
      <c r="I89" s="181">
        <f>ROUND(E89*H89,2)</f>
        <v>0</v>
      </c>
      <c r="J89" s="180"/>
      <c r="K89" s="181">
        <f>ROUND(E89*J89,2)</f>
        <v>0</v>
      </c>
      <c r="L89" s="181">
        <v>21</v>
      </c>
      <c r="M89" s="181">
        <f>G89*(1+L89/100)</f>
        <v>0</v>
      </c>
      <c r="N89" s="182">
        <v>0</v>
      </c>
      <c r="O89" s="182">
        <f>ROUND(E89*N89,2)</f>
        <v>0</v>
      </c>
      <c r="P89" s="182">
        <v>0</v>
      </c>
      <c r="Q89" s="182">
        <f>ROUND(E89*P89,2)</f>
        <v>0</v>
      </c>
      <c r="R89" s="181"/>
      <c r="S89" s="181" t="s">
        <v>134</v>
      </c>
      <c r="T89" s="181" t="s">
        <v>134</v>
      </c>
      <c r="U89" s="181">
        <v>0</v>
      </c>
      <c r="V89" s="181">
        <f>ROUND(E89*U89,2)</f>
        <v>0</v>
      </c>
      <c r="W89" s="181"/>
      <c r="X89" s="181" t="s">
        <v>161</v>
      </c>
      <c r="Y89" s="183"/>
      <c r="Z89" s="183"/>
      <c r="AA89" s="183"/>
      <c r="AB89" s="183"/>
      <c r="AC89" s="183"/>
      <c r="AD89" s="183"/>
      <c r="AE89" s="183"/>
      <c r="AF89" s="183"/>
      <c r="AG89" s="183" t="s">
        <v>162</v>
      </c>
      <c r="AH89" s="183"/>
      <c r="AI89" s="183"/>
      <c r="AJ89" s="183"/>
      <c r="AK89" s="183"/>
      <c r="AL89" s="183"/>
      <c r="AM89" s="183"/>
      <c r="AN89" s="183"/>
      <c r="AO89" s="183"/>
      <c r="AP89" s="183"/>
      <c r="AQ89" s="183"/>
      <c r="AR89" s="183"/>
      <c r="AS89" s="183"/>
      <c r="AT89" s="183"/>
      <c r="AU89" s="183"/>
      <c r="AV89" s="183"/>
      <c r="AW89" s="183"/>
      <c r="AX89" s="183"/>
      <c r="AY89" s="183"/>
      <c r="AZ89" s="183"/>
      <c r="BA89" s="183"/>
      <c r="BB89" s="183"/>
      <c r="BC89" s="183"/>
      <c r="BD89" s="183"/>
      <c r="BE89" s="183"/>
      <c r="BF89" s="183"/>
      <c r="BG89" s="183"/>
      <c r="BH89" s="183"/>
    </row>
    <row r="90" spans="1:60" x14ac:dyDescent="0.2">
      <c r="A90" s="164" t="s">
        <v>129</v>
      </c>
      <c r="B90" s="165" t="s">
        <v>24</v>
      </c>
      <c r="C90" s="166" t="s">
        <v>25</v>
      </c>
      <c r="D90" s="167"/>
      <c r="E90" s="168"/>
      <c r="F90" s="169"/>
      <c r="G90" s="170">
        <f>SUMIF(AG91:AG92,"&lt;&gt;NOR",G91:G92)</f>
        <v>0</v>
      </c>
      <c r="H90" s="171"/>
      <c r="I90" s="171">
        <f>SUM(I91:I92)</f>
        <v>0</v>
      </c>
      <c r="J90" s="171"/>
      <c r="K90" s="171">
        <f>SUM(K91:K92)</f>
        <v>0</v>
      </c>
      <c r="L90" s="171"/>
      <c r="M90" s="171">
        <f>SUM(M91:M92)</f>
        <v>0</v>
      </c>
      <c r="N90" s="172"/>
      <c r="O90" s="172">
        <f>SUM(O91:O92)</f>
        <v>0</v>
      </c>
      <c r="P90" s="172"/>
      <c r="Q90" s="172">
        <f>SUM(Q91:Q92)</f>
        <v>0</v>
      </c>
      <c r="R90" s="171"/>
      <c r="S90" s="171"/>
      <c r="T90" s="171"/>
      <c r="U90" s="171"/>
      <c r="V90" s="171">
        <f>SUM(V91:V92)</f>
        <v>0</v>
      </c>
      <c r="W90" s="171"/>
      <c r="X90" s="171"/>
      <c r="AG90" t="s">
        <v>130</v>
      </c>
    </row>
    <row r="91" spans="1:60" ht="22.5" outlineLevel="1" x14ac:dyDescent="0.2">
      <c r="A91" s="173">
        <v>37</v>
      </c>
      <c r="B91" s="174" t="s">
        <v>251</v>
      </c>
      <c r="C91" s="175" t="s">
        <v>252</v>
      </c>
      <c r="D91" s="176" t="s">
        <v>253</v>
      </c>
      <c r="E91" s="177">
        <v>9</v>
      </c>
      <c r="F91" s="178"/>
      <c r="G91" s="179">
        <f>ROUND(E91*F91,2)</f>
        <v>0</v>
      </c>
      <c r="H91" s="180"/>
      <c r="I91" s="181">
        <f>ROUND(E91*H91,2)</f>
        <v>0</v>
      </c>
      <c r="J91" s="180"/>
      <c r="K91" s="181">
        <f>ROUND(E91*J91,2)</f>
        <v>0</v>
      </c>
      <c r="L91" s="181">
        <v>21</v>
      </c>
      <c r="M91" s="181">
        <f>G91*(1+L91/100)</f>
        <v>0</v>
      </c>
      <c r="N91" s="182">
        <v>0</v>
      </c>
      <c r="O91" s="182">
        <f>ROUND(E91*N91,2)</f>
        <v>0</v>
      </c>
      <c r="P91" s="182">
        <v>0</v>
      </c>
      <c r="Q91" s="182">
        <f>ROUND(E91*P91,2)</f>
        <v>0</v>
      </c>
      <c r="R91" s="181"/>
      <c r="S91" s="181" t="s">
        <v>134</v>
      </c>
      <c r="T91" s="181" t="s">
        <v>146</v>
      </c>
      <c r="U91" s="181">
        <v>0</v>
      </c>
      <c r="V91" s="181">
        <f>ROUND(E91*U91,2)</f>
        <v>0</v>
      </c>
      <c r="W91" s="181"/>
      <c r="X91" s="181" t="s">
        <v>150</v>
      </c>
      <c r="Y91" s="183"/>
      <c r="Z91" s="183"/>
      <c r="AA91" s="183"/>
      <c r="AB91" s="183"/>
      <c r="AC91" s="183"/>
      <c r="AD91" s="183"/>
      <c r="AE91" s="183"/>
      <c r="AF91" s="183"/>
      <c r="AG91" s="183" t="s">
        <v>174</v>
      </c>
      <c r="AH91" s="183"/>
      <c r="AI91" s="183"/>
      <c r="AJ91" s="183"/>
      <c r="AK91" s="183"/>
      <c r="AL91" s="183"/>
      <c r="AM91" s="183"/>
      <c r="AN91" s="183"/>
      <c r="AO91" s="183"/>
      <c r="AP91" s="183"/>
      <c r="AQ91" s="183"/>
      <c r="AR91" s="183"/>
      <c r="AS91" s="183"/>
      <c r="AT91" s="183"/>
      <c r="AU91" s="183"/>
      <c r="AV91" s="183"/>
      <c r="AW91" s="183"/>
      <c r="AX91" s="183"/>
      <c r="AY91" s="183"/>
      <c r="AZ91" s="183"/>
      <c r="BA91" s="183"/>
      <c r="BB91" s="183"/>
      <c r="BC91" s="183"/>
      <c r="BD91" s="183"/>
      <c r="BE91" s="183"/>
      <c r="BF91" s="183"/>
      <c r="BG91" s="183"/>
      <c r="BH91" s="183"/>
    </row>
    <row r="92" spans="1:60" outlineLevel="1" x14ac:dyDescent="0.2">
      <c r="A92" s="184"/>
      <c r="B92" s="185"/>
      <c r="C92" s="186" t="s">
        <v>340</v>
      </c>
      <c r="D92" s="187"/>
      <c r="E92" s="188">
        <v>9</v>
      </c>
      <c r="F92" s="181"/>
      <c r="G92" s="181"/>
      <c r="H92" s="181"/>
      <c r="I92" s="181"/>
      <c r="J92" s="181"/>
      <c r="K92" s="181"/>
      <c r="L92" s="181"/>
      <c r="M92" s="181"/>
      <c r="N92" s="182"/>
      <c r="O92" s="182"/>
      <c r="P92" s="182"/>
      <c r="Q92" s="182"/>
      <c r="R92" s="181"/>
      <c r="S92" s="181"/>
      <c r="T92" s="181"/>
      <c r="U92" s="181"/>
      <c r="V92" s="181"/>
      <c r="W92" s="181"/>
      <c r="X92" s="181"/>
      <c r="Y92" s="183"/>
      <c r="Z92" s="183"/>
      <c r="AA92" s="183"/>
      <c r="AB92" s="183"/>
      <c r="AC92" s="183"/>
      <c r="AD92" s="183"/>
      <c r="AE92" s="183"/>
      <c r="AF92" s="183"/>
      <c r="AG92" s="183" t="s">
        <v>137</v>
      </c>
      <c r="AH92" s="183">
        <v>0</v>
      </c>
      <c r="AI92" s="183"/>
      <c r="AJ92" s="183"/>
      <c r="AK92" s="183"/>
      <c r="AL92" s="183"/>
      <c r="AM92" s="183"/>
      <c r="AN92" s="183"/>
      <c r="AO92" s="183"/>
      <c r="AP92" s="183"/>
      <c r="AQ92" s="183"/>
      <c r="AR92" s="183"/>
      <c r="AS92" s="183"/>
      <c r="AT92" s="183"/>
      <c r="AU92" s="183"/>
      <c r="AV92" s="183"/>
      <c r="AW92" s="183"/>
      <c r="AX92" s="183"/>
      <c r="AY92" s="183"/>
      <c r="AZ92" s="183"/>
      <c r="BA92" s="183"/>
      <c r="BB92" s="183"/>
      <c r="BC92" s="183"/>
      <c r="BD92" s="183"/>
      <c r="BE92" s="183"/>
      <c r="BF92" s="183"/>
      <c r="BG92" s="183"/>
      <c r="BH92" s="183"/>
    </row>
    <row r="93" spans="1:60" x14ac:dyDescent="0.2">
      <c r="A93" s="164" t="s">
        <v>129</v>
      </c>
      <c r="B93" s="165" t="s">
        <v>26</v>
      </c>
      <c r="C93" s="166" t="s">
        <v>27</v>
      </c>
      <c r="D93" s="167"/>
      <c r="E93" s="168"/>
      <c r="F93" s="169"/>
      <c r="G93" s="170">
        <f>SUMIF(AG94:AG103,"&lt;&gt;NOR",G94:G103)</f>
        <v>0</v>
      </c>
      <c r="H93" s="171"/>
      <c r="I93" s="171">
        <f>SUM(I94:I103)</f>
        <v>0</v>
      </c>
      <c r="J93" s="171"/>
      <c r="K93" s="171">
        <f>SUM(K94:K103)</f>
        <v>0</v>
      </c>
      <c r="L93" s="171"/>
      <c r="M93" s="171">
        <f>SUM(M94:M103)</f>
        <v>0</v>
      </c>
      <c r="N93" s="172"/>
      <c r="O93" s="172">
        <f>SUM(O94:O103)</f>
        <v>0</v>
      </c>
      <c r="P93" s="172"/>
      <c r="Q93" s="172">
        <f>SUM(Q94:Q103)</f>
        <v>0</v>
      </c>
      <c r="R93" s="171"/>
      <c r="S93" s="171"/>
      <c r="T93" s="171"/>
      <c r="U93" s="171"/>
      <c r="V93" s="171">
        <f>SUM(V94:V103)</f>
        <v>0</v>
      </c>
      <c r="W93" s="171"/>
      <c r="X93" s="171"/>
      <c r="AG93" t="s">
        <v>130</v>
      </c>
    </row>
    <row r="94" spans="1:60" outlineLevel="1" x14ac:dyDescent="0.2">
      <c r="A94" s="173">
        <v>38</v>
      </c>
      <c r="B94" s="174" t="s">
        <v>168</v>
      </c>
      <c r="C94" s="175" t="s">
        <v>169</v>
      </c>
      <c r="D94" s="176" t="s">
        <v>167</v>
      </c>
      <c r="E94" s="177">
        <v>1</v>
      </c>
      <c r="F94" s="178"/>
      <c r="G94" s="179">
        <f>ROUND(E94*F94,2)</f>
        <v>0</v>
      </c>
      <c r="H94" s="180"/>
      <c r="I94" s="181">
        <f>ROUND(E94*H94,2)</f>
        <v>0</v>
      </c>
      <c r="J94" s="180"/>
      <c r="K94" s="181">
        <f>ROUND(E94*J94,2)</f>
        <v>0</v>
      </c>
      <c r="L94" s="181">
        <v>21</v>
      </c>
      <c r="M94" s="181">
        <f>G94*(1+L94/100)</f>
        <v>0</v>
      </c>
      <c r="N94" s="182">
        <v>0</v>
      </c>
      <c r="O94" s="182">
        <f>ROUND(E94*N94,2)</f>
        <v>0</v>
      </c>
      <c r="P94" s="182">
        <v>0</v>
      </c>
      <c r="Q94" s="182">
        <f>ROUND(E94*P94,2)</f>
        <v>0</v>
      </c>
      <c r="R94" s="181"/>
      <c r="S94" s="181" t="s">
        <v>134</v>
      </c>
      <c r="T94" s="181" t="s">
        <v>146</v>
      </c>
      <c r="U94" s="181">
        <v>0</v>
      </c>
      <c r="V94" s="181">
        <f>ROUND(E94*U94,2)</f>
        <v>0</v>
      </c>
      <c r="W94" s="181"/>
      <c r="X94" s="181" t="s">
        <v>150</v>
      </c>
      <c r="Y94" s="183"/>
      <c r="Z94" s="183"/>
      <c r="AA94" s="183"/>
      <c r="AB94" s="183"/>
      <c r="AC94" s="183"/>
      <c r="AD94" s="183"/>
      <c r="AE94" s="183"/>
      <c r="AF94" s="183"/>
      <c r="AG94" s="183" t="s">
        <v>170</v>
      </c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183"/>
      <c r="AT94" s="183"/>
      <c r="AU94" s="183"/>
      <c r="AV94" s="183"/>
      <c r="AW94" s="183"/>
      <c r="AX94" s="183"/>
      <c r="AY94" s="183"/>
      <c r="AZ94" s="183"/>
      <c r="BA94" s="183"/>
      <c r="BB94" s="183"/>
      <c r="BC94" s="183"/>
      <c r="BD94" s="183"/>
      <c r="BE94" s="183"/>
      <c r="BF94" s="183"/>
      <c r="BG94" s="183"/>
      <c r="BH94" s="183"/>
    </row>
    <row r="95" spans="1:60" ht="12.75" customHeight="1" outlineLevel="1" x14ac:dyDescent="0.2">
      <c r="A95" s="184"/>
      <c r="B95" s="185"/>
      <c r="C95" s="227" t="s">
        <v>171</v>
      </c>
      <c r="D95" s="227"/>
      <c r="E95" s="227"/>
      <c r="F95" s="227"/>
      <c r="G95" s="227"/>
      <c r="H95" s="181"/>
      <c r="I95" s="181"/>
      <c r="J95" s="181"/>
      <c r="K95" s="181"/>
      <c r="L95" s="181"/>
      <c r="M95" s="181"/>
      <c r="N95" s="182"/>
      <c r="O95" s="182"/>
      <c r="P95" s="182"/>
      <c r="Q95" s="182"/>
      <c r="R95" s="181"/>
      <c r="S95" s="181"/>
      <c r="T95" s="181"/>
      <c r="U95" s="181"/>
      <c r="V95" s="181"/>
      <c r="W95" s="181"/>
      <c r="X95" s="181"/>
      <c r="Y95" s="183"/>
      <c r="Z95" s="183"/>
      <c r="AA95" s="183"/>
      <c r="AB95" s="183"/>
      <c r="AC95" s="183"/>
      <c r="AD95" s="183"/>
      <c r="AE95" s="183"/>
      <c r="AF95" s="183"/>
      <c r="AG95" s="183" t="s">
        <v>141</v>
      </c>
      <c r="AH95" s="183"/>
      <c r="AI95" s="183"/>
      <c r="AJ95" s="183"/>
      <c r="AK95" s="183"/>
      <c r="AL95" s="183"/>
      <c r="AM95" s="183"/>
      <c r="AN95" s="183"/>
      <c r="AO95" s="183"/>
      <c r="AP95" s="183"/>
      <c r="AQ95" s="183"/>
      <c r="AR95" s="183"/>
      <c r="AS95" s="183"/>
      <c r="AT95" s="183"/>
      <c r="AU95" s="183"/>
      <c r="AV95" s="183"/>
      <c r="AW95" s="183"/>
      <c r="AX95" s="183"/>
      <c r="AY95" s="183"/>
      <c r="AZ95" s="183"/>
      <c r="BA95" s="183"/>
      <c r="BB95" s="183"/>
      <c r="BC95" s="183"/>
      <c r="BD95" s="183"/>
      <c r="BE95" s="183"/>
      <c r="BF95" s="183"/>
      <c r="BG95" s="183"/>
      <c r="BH95" s="183"/>
    </row>
    <row r="96" spans="1:60" outlineLevel="1" x14ac:dyDescent="0.2">
      <c r="A96" s="173">
        <v>39</v>
      </c>
      <c r="B96" s="174" t="s">
        <v>172</v>
      </c>
      <c r="C96" s="175" t="s">
        <v>173</v>
      </c>
      <c r="D96" s="176" t="s">
        <v>167</v>
      </c>
      <c r="E96" s="177">
        <v>1</v>
      </c>
      <c r="F96" s="178"/>
      <c r="G96" s="179">
        <f>ROUND(E96*F96,2)</f>
        <v>0</v>
      </c>
      <c r="H96" s="180"/>
      <c r="I96" s="181">
        <f>ROUND(E96*H96,2)</f>
        <v>0</v>
      </c>
      <c r="J96" s="180"/>
      <c r="K96" s="181">
        <f>ROUND(E96*J96,2)</f>
        <v>0</v>
      </c>
      <c r="L96" s="181">
        <v>21</v>
      </c>
      <c r="M96" s="181">
        <f>G96*(1+L96/100)</f>
        <v>0</v>
      </c>
      <c r="N96" s="182">
        <v>0</v>
      </c>
      <c r="O96" s="182">
        <f>ROUND(E96*N96,2)</f>
        <v>0</v>
      </c>
      <c r="P96" s="182">
        <v>0</v>
      </c>
      <c r="Q96" s="182">
        <f>ROUND(E96*P96,2)</f>
        <v>0</v>
      </c>
      <c r="R96" s="181"/>
      <c r="S96" s="181" t="s">
        <v>134</v>
      </c>
      <c r="T96" s="181" t="s">
        <v>146</v>
      </c>
      <c r="U96" s="181">
        <v>0</v>
      </c>
      <c r="V96" s="181">
        <f>ROUND(E96*U96,2)</f>
        <v>0</v>
      </c>
      <c r="W96" s="181"/>
      <c r="X96" s="181" t="s">
        <v>150</v>
      </c>
      <c r="Y96" s="183"/>
      <c r="Z96" s="183"/>
      <c r="AA96" s="183"/>
      <c r="AB96" s="183"/>
      <c r="AC96" s="183"/>
      <c r="AD96" s="183"/>
      <c r="AE96" s="183"/>
      <c r="AF96" s="183"/>
      <c r="AG96" s="183" t="s">
        <v>174</v>
      </c>
      <c r="AH96" s="183"/>
      <c r="AI96" s="183"/>
      <c r="AJ96" s="183"/>
      <c r="AK96" s="183"/>
      <c r="AL96" s="183"/>
      <c r="AM96" s="183"/>
      <c r="AN96" s="183"/>
      <c r="AO96" s="183"/>
      <c r="AP96" s="183"/>
      <c r="AQ96" s="183"/>
      <c r="AR96" s="183"/>
      <c r="AS96" s="183"/>
      <c r="AT96" s="183"/>
      <c r="AU96" s="183"/>
      <c r="AV96" s="183"/>
      <c r="AW96" s="183"/>
      <c r="AX96" s="183"/>
      <c r="AY96" s="183"/>
      <c r="AZ96" s="183"/>
      <c r="BA96" s="183"/>
      <c r="BB96" s="183"/>
      <c r="BC96" s="183"/>
      <c r="BD96" s="183"/>
      <c r="BE96" s="183"/>
      <c r="BF96" s="183"/>
      <c r="BG96" s="183"/>
      <c r="BH96" s="183"/>
    </row>
    <row r="97" spans="1:60" ht="33.75" customHeight="1" outlineLevel="1" x14ac:dyDescent="0.2">
      <c r="A97" s="184"/>
      <c r="B97" s="185"/>
      <c r="C97" s="227" t="s">
        <v>175</v>
      </c>
      <c r="D97" s="227"/>
      <c r="E97" s="227"/>
      <c r="F97" s="227"/>
      <c r="G97" s="227"/>
      <c r="H97" s="181"/>
      <c r="I97" s="181"/>
      <c r="J97" s="181"/>
      <c r="K97" s="181"/>
      <c r="L97" s="181"/>
      <c r="M97" s="181"/>
      <c r="N97" s="182"/>
      <c r="O97" s="182"/>
      <c r="P97" s="182"/>
      <c r="Q97" s="182"/>
      <c r="R97" s="181"/>
      <c r="S97" s="181"/>
      <c r="T97" s="181"/>
      <c r="U97" s="181"/>
      <c r="V97" s="181"/>
      <c r="W97" s="181"/>
      <c r="X97" s="181"/>
      <c r="Y97" s="183"/>
      <c r="Z97" s="183"/>
      <c r="AA97" s="183"/>
      <c r="AB97" s="183"/>
      <c r="AC97" s="183"/>
      <c r="AD97" s="183"/>
      <c r="AE97" s="183"/>
      <c r="AF97" s="183"/>
      <c r="AG97" s="183" t="s">
        <v>141</v>
      </c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96" t="str">
        <f>C97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97" s="183"/>
      <c r="BC97" s="183"/>
      <c r="BD97" s="183"/>
      <c r="BE97" s="183"/>
      <c r="BF97" s="183"/>
      <c r="BG97" s="183"/>
      <c r="BH97" s="183"/>
    </row>
    <row r="98" spans="1:60" outlineLevel="1" x14ac:dyDescent="0.2">
      <c r="A98" s="173">
        <v>40</v>
      </c>
      <c r="B98" s="174" t="s">
        <v>176</v>
      </c>
      <c r="C98" s="175" t="s">
        <v>177</v>
      </c>
      <c r="D98" s="176" t="s">
        <v>167</v>
      </c>
      <c r="E98" s="177">
        <v>1</v>
      </c>
      <c r="F98" s="178"/>
      <c r="G98" s="179">
        <f>ROUND(E98*F98,2)</f>
        <v>0</v>
      </c>
      <c r="H98" s="180"/>
      <c r="I98" s="181">
        <f>ROUND(E98*H98,2)</f>
        <v>0</v>
      </c>
      <c r="J98" s="180"/>
      <c r="K98" s="181">
        <f>ROUND(E98*J98,2)</f>
        <v>0</v>
      </c>
      <c r="L98" s="181">
        <v>21</v>
      </c>
      <c r="M98" s="181">
        <f>G98*(1+L98/100)</f>
        <v>0</v>
      </c>
      <c r="N98" s="182">
        <v>0</v>
      </c>
      <c r="O98" s="182">
        <f>ROUND(E98*N98,2)</f>
        <v>0</v>
      </c>
      <c r="P98" s="182">
        <v>0</v>
      </c>
      <c r="Q98" s="182">
        <f>ROUND(E98*P98,2)</f>
        <v>0</v>
      </c>
      <c r="R98" s="181"/>
      <c r="S98" s="181" t="s">
        <v>134</v>
      </c>
      <c r="T98" s="181" t="s">
        <v>146</v>
      </c>
      <c r="U98" s="181">
        <v>0</v>
      </c>
      <c r="V98" s="181">
        <f>ROUND(E98*U98,2)</f>
        <v>0</v>
      </c>
      <c r="W98" s="181"/>
      <c r="X98" s="181" t="s">
        <v>150</v>
      </c>
      <c r="Y98" s="183"/>
      <c r="Z98" s="183"/>
      <c r="AA98" s="183"/>
      <c r="AB98" s="183"/>
      <c r="AC98" s="183"/>
      <c r="AD98" s="183"/>
      <c r="AE98" s="183"/>
      <c r="AF98" s="183"/>
      <c r="AG98" s="183" t="s">
        <v>174</v>
      </c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83"/>
      <c r="BB98" s="183"/>
      <c r="BC98" s="183"/>
      <c r="BD98" s="183"/>
      <c r="BE98" s="183"/>
      <c r="BF98" s="183"/>
      <c r="BG98" s="183"/>
      <c r="BH98" s="183"/>
    </row>
    <row r="99" spans="1:60" ht="45" customHeight="1" outlineLevel="1" x14ac:dyDescent="0.2">
      <c r="A99" s="184"/>
      <c r="B99" s="185"/>
      <c r="C99" s="227" t="s">
        <v>178</v>
      </c>
      <c r="D99" s="227"/>
      <c r="E99" s="227"/>
      <c r="F99" s="227"/>
      <c r="G99" s="227"/>
      <c r="H99" s="181"/>
      <c r="I99" s="181"/>
      <c r="J99" s="181"/>
      <c r="K99" s="181"/>
      <c r="L99" s="181"/>
      <c r="M99" s="181"/>
      <c r="N99" s="182"/>
      <c r="O99" s="182"/>
      <c r="P99" s="182"/>
      <c r="Q99" s="182"/>
      <c r="R99" s="181"/>
      <c r="S99" s="181"/>
      <c r="T99" s="181"/>
      <c r="U99" s="181"/>
      <c r="V99" s="181"/>
      <c r="W99" s="181"/>
      <c r="X99" s="181"/>
      <c r="Y99" s="183"/>
      <c r="Z99" s="183"/>
      <c r="AA99" s="183"/>
      <c r="AB99" s="183"/>
      <c r="AC99" s="183"/>
      <c r="AD99" s="183"/>
      <c r="AE99" s="183"/>
      <c r="AF99" s="183"/>
      <c r="AG99" s="183" t="s">
        <v>141</v>
      </c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96" t="str">
        <f>C99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99" s="183"/>
      <c r="BC99" s="183"/>
      <c r="BD99" s="183"/>
      <c r="BE99" s="183"/>
      <c r="BF99" s="183"/>
      <c r="BG99" s="183"/>
      <c r="BH99" s="183"/>
    </row>
    <row r="100" spans="1:60" outlineLevel="1" x14ac:dyDescent="0.2">
      <c r="A100" s="173">
        <v>41</v>
      </c>
      <c r="B100" s="174" t="s">
        <v>179</v>
      </c>
      <c r="C100" s="175" t="s">
        <v>180</v>
      </c>
      <c r="D100" s="176" t="s">
        <v>167</v>
      </c>
      <c r="E100" s="177">
        <v>1</v>
      </c>
      <c r="F100" s="178"/>
      <c r="G100" s="179">
        <f>ROUND(E100*F100,2)</f>
        <v>0</v>
      </c>
      <c r="H100" s="180"/>
      <c r="I100" s="181">
        <f>ROUND(E100*H100,2)</f>
        <v>0</v>
      </c>
      <c r="J100" s="180"/>
      <c r="K100" s="181">
        <f>ROUND(E100*J100,2)</f>
        <v>0</v>
      </c>
      <c r="L100" s="181">
        <v>21</v>
      </c>
      <c r="M100" s="181">
        <f>G100*(1+L100/100)</f>
        <v>0</v>
      </c>
      <c r="N100" s="182">
        <v>0</v>
      </c>
      <c r="O100" s="182">
        <f>ROUND(E100*N100,2)</f>
        <v>0</v>
      </c>
      <c r="P100" s="182">
        <v>0</v>
      </c>
      <c r="Q100" s="182">
        <f>ROUND(E100*P100,2)</f>
        <v>0</v>
      </c>
      <c r="R100" s="181"/>
      <c r="S100" s="181" t="s">
        <v>134</v>
      </c>
      <c r="T100" s="181" t="s">
        <v>146</v>
      </c>
      <c r="U100" s="181">
        <v>0</v>
      </c>
      <c r="V100" s="181">
        <f>ROUND(E100*U100,2)</f>
        <v>0</v>
      </c>
      <c r="W100" s="181"/>
      <c r="X100" s="181" t="s">
        <v>150</v>
      </c>
      <c r="Y100" s="183"/>
      <c r="Z100" s="183"/>
      <c r="AA100" s="183"/>
      <c r="AB100" s="183"/>
      <c r="AC100" s="183"/>
      <c r="AD100" s="183"/>
      <c r="AE100" s="183"/>
      <c r="AF100" s="183"/>
      <c r="AG100" s="183" t="s">
        <v>174</v>
      </c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  <c r="BB100" s="183"/>
      <c r="BC100" s="183"/>
      <c r="BD100" s="183"/>
      <c r="BE100" s="183"/>
      <c r="BF100" s="183"/>
      <c r="BG100" s="183"/>
      <c r="BH100" s="183"/>
    </row>
    <row r="101" spans="1:60" ht="12.75" customHeight="1" outlineLevel="1" x14ac:dyDescent="0.2">
      <c r="A101" s="184"/>
      <c r="B101" s="185"/>
      <c r="C101" s="227" t="s">
        <v>181</v>
      </c>
      <c r="D101" s="227"/>
      <c r="E101" s="227"/>
      <c r="F101" s="227"/>
      <c r="G101" s="227"/>
      <c r="H101" s="181"/>
      <c r="I101" s="181"/>
      <c r="J101" s="181"/>
      <c r="K101" s="181"/>
      <c r="L101" s="181"/>
      <c r="M101" s="181"/>
      <c r="N101" s="182"/>
      <c r="O101" s="182"/>
      <c r="P101" s="182"/>
      <c r="Q101" s="182"/>
      <c r="R101" s="181"/>
      <c r="S101" s="181"/>
      <c r="T101" s="181"/>
      <c r="U101" s="181"/>
      <c r="V101" s="181"/>
      <c r="W101" s="181"/>
      <c r="X101" s="181"/>
      <c r="Y101" s="183"/>
      <c r="Z101" s="183"/>
      <c r="AA101" s="183"/>
      <c r="AB101" s="183"/>
      <c r="AC101" s="183"/>
      <c r="AD101" s="183"/>
      <c r="AE101" s="183"/>
      <c r="AF101" s="183"/>
      <c r="AG101" s="183" t="s">
        <v>141</v>
      </c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  <c r="BB101" s="183"/>
      <c r="BC101" s="183"/>
      <c r="BD101" s="183"/>
      <c r="BE101" s="183"/>
      <c r="BF101" s="183"/>
      <c r="BG101" s="183"/>
      <c r="BH101" s="183"/>
    </row>
    <row r="102" spans="1:60" outlineLevel="1" x14ac:dyDescent="0.2">
      <c r="A102" s="173">
        <v>42</v>
      </c>
      <c r="B102" s="174" t="s">
        <v>182</v>
      </c>
      <c r="C102" s="175" t="s">
        <v>183</v>
      </c>
      <c r="D102" s="176" t="s">
        <v>167</v>
      </c>
      <c r="E102" s="177">
        <v>1</v>
      </c>
      <c r="F102" s="178"/>
      <c r="G102" s="179">
        <f>ROUND(E102*F102,2)</f>
        <v>0</v>
      </c>
      <c r="H102" s="180"/>
      <c r="I102" s="181">
        <f>ROUND(E102*H102,2)</f>
        <v>0</v>
      </c>
      <c r="J102" s="180"/>
      <c r="K102" s="181">
        <f>ROUND(E102*J102,2)</f>
        <v>0</v>
      </c>
      <c r="L102" s="181">
        <v>21</v>
      </c>
      <c r="M102" s="181">
        <f>G102*(1+L102/100)</f>
        <v>0</v>
      </c>
      <c r="N102" s="182">
        <v>0</v>
      </c>
      <c r="O102" s="182">
        <f>ROUND(E102*N102,2)</f>
        <v>0</v>
      </c>
      <c r="P102" s="182">
        <v>0</v>
      </c>
      <c r="Q102" s="182">
        <f>ROUND(E102*P102,2)</f>
        <v>0</v>
      </c>
      <c r="R102" s="181"/>
      <c r="S102" s="181" t="s">
        <v>134</v>
      </c>
      <c r="T102" s="181" t="s">
        <v>146</v>
      </c>
      <c r="U102" s="181">
        <v>0</v>
      </c>
      <c r="V102" s="181">
        <f>ROUND(E102*U102,2)</f>
        <v>0</v>
      </c>
      <c r="W102" s="181"/>
      <c r="X102" s="181" t="s">
        <v>150</v>
      </c>
      <c r="Y102" s="183"/>
      <c r="Z102" s="183"/>
      <c r="AA102" s="183"/>
      <c r="AB102" s="183"/>
      <c r="AC102" s="183"/>
      <c r="AD102" s="183"/>
      <c r="AE102" s="183"/>
      <c r="AF102" s="183"/>
      <c r="AG102" s="183" t="s">
        <v>174</v>
      </c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83"/>
      <c r="BB102" s="183"/>
      <c r="BC102" s="183"/>
      <c r="BD102" s="183"/>
      <c r="BE102" s="183"/>
      <c r="BF102" s="183"/>
      <c r="BG102" s="183"/>
      <c r="BH102" s="183"/>
    </row>
    <row r="103" spans="1:60" ht="12.75" customHeight="1" outlineLevel="1" x14ac:dyDescent="0.2">
      <c r="A103" s="184"/>
      <c r="B103" s="185"/>
      <c r="C103" s="227" t="s">
        <v>184</v>
      </c>
      <c r="D103" s="227"/>
      <c r="E103" s="227"/>
      <c r="F103" s="227"/>
      <c r="G103" s="227"/>
      <c r="H103" s="181"/>
      <c r="I103" s="181"/>
      <c r="J103" s="181"/>
      <c r="K103" s="181"/>
      <c r="L103" s="181"/>
      <c r="M103" s="181"/>
      <c r="N103" s="182"/>
      <c r="O103" s="182"/>
      <c r="P103" s="182"/>
      <c r="Q103" s="182"/>
      <c r="R103" s="181"/>
      <c r="S103" s="181"/>
      <c r="T103" s="181"/>
      <c r="U103" s="181"/>
      <c r="V103" s="181"/>
      <c r="W103" s="181"/>
      <c r="X103" s="181"/>
      <c r="Y103" s="183"/>
      <c r="Z103" s="183"/>
      <c r="AA103" s="183"/>
      <c r="AB103" s="183"/>
      <c r="AC103" s="183"/>
      <c r="AD103" s="183"/>
      <c r="AE103" s="183"/>
      <c r="AF103" s="183"/>
      <c r="AG103" s="183" t="s">
        <v>141</v>
      </c>
      <c r="AH103" s="183"/>
      <c r="AI103" s="183"/>
      <c r="AJ103" s="183"/>
      <c r="AK103" s="183"/>
      <c r="AL103" s="183"/>
      <c r="AM103" s="183"/>
      <c r="AN103" s="183"/>
      <c r="AO103" s="183"/>
      <c r="AP103" s="183"/>
      <c r="AQ103" s="183"/>
      <c r="AR103" s="183"/>
      <c r="AS103" s="183"/>
      <c r="AT103" s="183"/>
      <c r="AU103" s="183"/>
      <c r="AV103" s="183"/>
      <c r="AW103" s="183"/>
      <c r="AX103" s="183"/>
      <c r="AY103" s="183"/>
      <c r="AZ103" s="183"/>
      <c r="BA103" s="196" t="str">
        <f>C103</f>
        <v>Náklady zhotovitele, které vzniknou v souvislosti s povinnostmi zhotovitele při předání a převzetí díla.</v>
      </c>
      <c r="BB103" s="183"/>
      <c r="BC103" s="183"/>
      <c r="BD103" s="183"/>
      <c r="BE103" s="183"/>
      <c r="BF103" s="183"/>
      <c r="BG103" s="183"/>
      <c r="BH103" s="183"/>
    </row>
    <row r="104" spans="1:60" x14ac:dyDescent="0.2">
      <c r="A104" s="147"/>
      <c r="B104" s="151"/>
      <c r="C104" s="197"/>
      <c r="D104" s="153"/>
      <c r="E104" s="147"/>
      <c r="F104" s="147"/>
      <c r="G104" s="147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AE104">
        <v>15</v>
      </c>
      <c r="AF104">
        <v>21</v>
      </c>
      <c r="AG104" t="s">
        <v>116</v>
      </c>
    </row>
    <row r="105" spans="1:60" x14ac:dyDescent="0.2">
      <c r="A105" s="198"/>
      <c r="B105" s="199" t="s">
        <v>20</v>
      </c>
      <c r="C105" s="200"/>
      <c r="D105" s="201"/>
      <c r="E105" s="202"/>
      <c r="F105" s="202"/>
      <c r="G105" s="203">
        <f>G8+G15+G20+G32+G35+G40+G47+G56+G59+G66+G74+G76+G81+G84+G90+G93</f>
        <v>0</v>
      </c>
      <c r="H105" s="147"/>
      <c r="I105" s="147"/>
      <c r="J105" s="147"/>
      <c r="K105" s="147"/>
      <c r="L105" s="147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  <c r="AE105">
        <f>SUMIF(L7:L103,AE104,G7:G103)</f>
        <v>0</v>
      </c>
      <c r="AF105">
        <f>SUMIF(L7:L103,AF104,G7:G103)</f>
        <v>0</v>
      </c>
      <c r="AG105" t="s">
        <v>185</v>
      </c>
    </row>
    <row r="106" spans="1:60" x14ac:dyDescent="0.2">
      <c r="A106" s="147"/>
      <c r="B106" s="151"/>
      <c r="C106" s="197"/>
      <c r="D106" s="153"/>
      <c r="E106" s="147"/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/>
      <c r="X106" s="147"/>
    </row>
    <row r="107" spans="1:60" x14ac:dyDescent="0.2">
      <c r="A107" s="147"/>
      <c r="B107" s="151"/>
      <c r="C107" s="197"/>
      <c r="D107" s="153"/>
      <c r="E107" s="147"/>
      <c r="F107" s="147"/>
      <c r="G107" s="147"/>
      <c r="H107" s="147"/>
      <c r="I107" s="147"/>
      <c r="J107" s="147"/>
      <c r="K107" s="147"/>
      <c r="L107" s="147"/>
      <c r="M107" s="147"/>
      <c r="N107" s="147"/>
      <c r="O107" s="147"/>
      <c r="P107" s="147"/>
      <c r="Q107" s="147"/>
      <c r="R107" s="147"/>
      <c r="S107" s="147"/>
      <c r="T107" s="147"/>
      <c r="U107" s="147"/>
      <c r="V107" s="147"/>
      <c r="W107" s="147"/>
      <c r="X107" s="147"/>
    </row>
    <row r="108" spans="1:60" x14ac:dyDescent="0.2">
      <c r="A108" s="228" t="s">
        <v>186</v>
      </c>
      <c r="B108" s="228"/>
      <c r="C108" s="228"/>
      <c r="D108" s="153"/>
      <c r="E108" s="147"/>
      <c r="F108" s="147"/>
      <c r="G108" s="147"/>
      <c r="H108" s="147"/>
      <c r="I108" s="147"/>
      <c r="J108" s="147"/>
      <c r="K108" s="147"/>
      <c r="L108" s="147"/>
      <c r="M108" s="147"/>
      <c r="N108" s="147"/>
      <c r="O108" s="147"/>
      <c r="P108" s="147"/>
      <c r="Q108" s="147"/>
      <c r="R108" s="147"/>
      <c r="S108" s="147"/>
      <c r="T108" s="147"/>
      <c r="U108" s="147"/>
      <c r="V108" s="147"/>
      <c r="W108" s="147"/>
      <c r="X108" s="147"/>
    </row>
    <row r="109" spans="1:60" x14ac:dyDescent="0.2">
      <c r="A109" s="229"/>
      <c r="B109" s="229"/>
      <c r="C109" s="229"/>
      <c r="D109" s="229"/>
      <c r="E109" s="229"/>
      <c r="F109" s="229"/>
      <c r="G109" s="229"/>
      <c r="H109" s="147"/>
      <c r="I109" s="147"/>
      <c r="J109" s="147"/>
      <c r="K109" s="147"/>
      <c r="L109" s="147"/>
      <c r="M109" s="147"/>
      <c r="N109" s="147"/>
      <c r="O109" s="147"/>
      <c r="P109" s="147"/>
      <c r="Q109" s="147"/>
      <c r="R109" s="147"/>
      <c r="S109" s="147"/>
      <c r="T109" s="147"/>
      <c r="U109" s="147"/>
      <c r="V109" s="147"/>
      <c r="W109" s="147"/>
      <c r="X109" s="147"/>
      <c r="AG109" t="s">
        <v>187</v>
      </c>
    </row>
    <row r="110" spans="1:60" x14ac:dyDescent="0.2">
      <c r="A110" s="229"/>
      <c r="B110" s="229"/>
      <c r="C110" s="229"/>
      <c r="D110" s="229"/>
      <c r="E110" s="229"/>
      <c r="F110" s="229"/>
      <c r="G110" s="229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/>
      <c r="U110" s="147"/>
      <c r="V110" s="147"/>
      <c r="W110" s="147"/>
      <c r="X110" s="147"/>
    </row>
    <row r="111" spans="1:60" x14ac:dyDescent="0.2">
      <c r="A111" s="229"/>
      <c r="B111" s="229"/>
      <c r="C111" s="229"/>
      <c r="D111" s="229"/>
      <c r="E111" s="229"/>
      <c r="F111" s="229"/>
      <c r="G111" s="229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  <c r="V111" s="147"/>
      <c r="W111" s="147"/>
      <c r="X111" s="147"/>
    </row>
    <row r="112" spans="1:60" x14ac:dyDescent="0.2">
      <c r="A112" s="229"/>
      <c r="B112" s="229"/>
      <c r="C112" s="229"/>
      <c r="D112" s="229"/>
      <c r="E112" s="229"/>
      <c r="F112" s="229"/>
      <c r="G112" s="229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</row>
    <row r="113" spans="1:33" x14ac:dyDescent="0.2">
      <c r="A113" s="229"/>
      <c r="B113" s="229"/>
      <c r="C113" s="229"/>
      <c r="D113" s="229"/>
      <c r="E113" s="229"/>
      <c r="F113" s="229"/>
      <c r="G113" s="229"/>
      <c r="H113" s="147"/>
      <c r="I113" s="147"/>
      <c r="J113" s="147"/>
      <c r="K113" s="147"/>
      <c r="L113" s="147"/>
      <c r="M113" s="147"/>
      <c r="N113" s="147"/>
      <c r="O113" s="147"/>
      <c r="P113" s="147"/>
      <c r="Q113" s="147"/>
      <c r="R113" s="147"/>
      <c r="S113" s="147"/>
      <c r="T113" s="147"/>
      <c r="U113" s="147"/>
      <c r="V113" s="147"/>
      <c r="W113" s="147"/>
      <c r="X113" s="147"/>
    </row>
    <row r="114" spans="1:33" x14ac:dyDescent="0.2">
      <c r="A114" s="147"/>
      <c r="B114" s="151"/>
      <c r="C114" s="197"/>
      <c r="D114" s="153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147"/>
      <c r="Q114" s="147"/>
      <c r="R114" s="147"/>
      <c r="S114" s="147"/>
      <c r="T114" s="147"/>
      <c r="U114" s="147"/>
      <c r="V114" s="147"/>
      <c r="W114" s="147"/>
      <c r="X114" s="147"/>
    </row>
    <row r="115" spans="1:33" x14ac:dyDescent="0.2">
      <c r="C115" s="204"/>
      <c r="D115" s="99"/>
      <c r="AG115" t="s">
        <v>188</v>
      </c>
    </row>
    <row r="116" spans="1:33" x14ac:dyDescent="0.2">
      <c r="D116" s="99"/>
    </row>
    <row r="117" spans="1:33" x14ac:dyDescent="0.2">
      <c r="D117" s="99"/>
    </row>
    <row r="118" spans="1:33" x14ac:dyDescent="0.2">
      <c r="D118" s="99"/>
    </row>
    <row r="119" spans="1:33" x14ac:dyDescent="0.2">
      <c r="D119" s="99"/>
    </row>
    <row r="120" spans="1:33" x14ac:dyDescent="0.2">
      <c r="D120" s="99"/>
    </row>
    <row r="121" spans="1:33" x14ac:dyDescent="0.2">
      <c r="D121" s="99"/>
    </row>
    <row r="122" spans="1:33" x14ac:dyDescent="0.2">
      <c r="D122" s="99"/>
    </row>
    <row r="123" spans="1:33" x14ac:dyDescent="0.2">
      <c r="D123" s="99"/>
    </row>
    <row r="124" spans="1:33" x14ac:dyDescent="0.2">
      <c r="D124" s="99"/>
    </row>
    <row r="125" spans="1:33" x14ac:dyDescent="0.2">
      <c r="D125" s="99"/>
    </row>
    <row r="126" spans="1:33" x14ac:dyDescent="0.2">
      <c r="D126" s="99"/>
    </row>
    <row r="127" spans="1:33" x14ac:dyDescent="0.2">
      <c r="D127" s="99"/>
    </row>
    <row r="128" spans="1:33" x14ac:dyDescent="0.2">
      <c r="D128" s="99"/>
    </row>
    <row r="129" spans="4:4" x14ac:dyDescent="0.2">
      <c r="D129" s="99"/>
    </row>
    <row r="130" spans="4:4" x14ac:dyDescent="0.2">
      <c r="D130" s="99"/>
    </row>
    <row r="131" spans="4:4" x14ac:dyDescent="0.2">
      <c r="D131" s="99"/>
    </row>
    <row r="132" spans="4:4" x14ac:dyDescent="0.2">
      <c r="D132" s="99"/>
    </row>
    <row r="133" spans="4:4" x14ac:dyDescent="0.2">
      <c r="D133" s="99"/>
    </row>
    <row r="134" spans="4:4" x14ac:dyDescent="0.2">
      <c r="D134" s="99"/>
    </row>
    <row r="135" spans="4:4" x14ac:dyDescent="0.2">
      <c r="D135" s="99"/>
    </row>
    <row r="136" spans="4:4" x14ac:dyDescent="0.2">
      <c r="D136" s="99"/>
    </row>
    <row r="137" spans="4:4" x14ac:dyDescent="0.2">
      <c r="D137" s="99"/>
    </row>
    <row r="138" spans="4:4" x14ac:dyDescent="0.2">
      <c r="D138" s="99"/>
    </row>
    <row r="139" spans="4:4" x14ac:dyDescent="0.2">
      <c r="D139" s="99"/>
    </row>
    <row r="140" spans="4:4" x14ac:dyDescent="0.2">
      <c r="D140" s="99"/>
    </row>
    <row r="141" spans="4:4" x14ac:dyDescent="0.2">
      <c r="D141" s="99"/>
    </row>
    <row r="142" spans="4:4" x14ac:dyDescent="0.2">
      <c r="D142" s="99"/>
    </row>
    <row r="143" spans="4:4" x14ac:dyDescent="0.2">
      <c r="D143" s="99"/>
    </row>
    <row r="144" spans="4:4" x14ac:dyDescent="0.2">
      <c r="D144" s="99"/>
    </row>
    <row r="145" spans="4:4" x14ac:dyDescent="0.2">
      <c r="D145" s="99"/>
    </row>
    <row r="146" spans="4:4" x14ac:dyDescent="0.2">
      <c r="D146" s="99"/>
    </row>
    <row r="147" spans="4:4" x14ac:dyDescent="0.2">
      <c r="D147" s="99"/>
    </row>
    <row r="148" spans="4:4" x14ac:dyDescent="0.2">
      <c r="D148" s="99"/>
    </row>
    <row r="149" spans="4:4" x14ac:dyDescent="0.2">
      <c r="D149" s="99"/>
    </row>
    <row r="150" spans="4:4" x14ac:dyDescent="0.2">
      <c r="D150" s="99"/>
    </row>
    <row r="151" spans="4:4" x14ac:dyDescent="0.2">
      <c r="D151" s="99"/>
    </row>
    <row r="152" spans="4:4" x14ac:dyDescent="0.2">
      <c r="D152" s="99"/>
    </row>
    <row r="153" spans="4:4" x14ac:dyDescent="0.2">
      <c r="D153" s="99"/>
    </row>
    <row r="154" spans="4:4" x14ac:dyDescent="0.2">
      <c r="D154" s="99"/>
    </row>
    <row r="155" spans="4:4" x14ac:dyDescent="0.2">
      <c r="D155" s="99"/>
    </row>
    <row r="156" spans="4:4" x14ac:dyDescent="0.2">
      <c r="D156" s="99"/>
    </row>
    <row r="157" spans="4:4" x14ac:dyDescent="0.2">
      <c r="D157" s="99"/>
    </row>
    <row r="158" spans="4:4" x14ac:dyDescent="0.2">
      <c r="D158" s="99"/>
    </row>
    <row r="159" spans="4:4" x14ac:dyDescent="0.2">
      <c r="D159" s="99"/>
    </row>
    <row r="160" spans="4:4" x14ac:dyDescent="0.2">
      <c r="D160" s="99"/>
    </row>
    <row r="161" spans="4:4" x14ac:dyDescent="0.2">
      <c r="D161" s="99"/>
    </row>
    <row r="162" spans="4:4" x14ac:dyDescent="0.2">
      <c r="D162" s="99"/>
    </row>
    <row r="163" spans="4:4" x14ac:dyDescent="0.2">
      <c r="D163" s="99"/>
    </row>
    <row r="164" spans="4:4" x14ac:dyDescent="0.2">
      <c r="D164" s="99"/>
    </row>
    <row r="165" spans="4:4" x14ac:dyDescent="0.2">
      <c r="D165" s="99"/>
    </row>
    <row r="166" spans="4:4" x14ac:dyDescent="0.2">
      <c r="D166" s="99"/>
    </row>
    <row r="167" spans="4:4" x14ac:dyDescent="0.2">
      <c r="D167" s="99"/>
    </row>
    <row r="168" spans="4:4" x14ac:dyDescent="0.2">
      <c r="D168" s="99"/>
    </row>
    <row r="169" spans="4:4" x14ac:dyDescent="0.2">
      <c r="D169" s="99"/>
    </row>
    <row r="170" spans="4:4" x14ac:dyDescent="0.2">
      <c r="D170" s="99"/>
    </row>
    <row r="171" spans="4:4" x14ac:dyDescent="0.2">
      <c r="D171" s="99"/>
    </row>
    <row r="172" spans="4:4" x14ac:dyDescent="0.2">
      <c r="D172" s="99"/>
    </row>
    <row r="173" spans="4:4" x14ac:dyDescent="0.2">
      <c r="D173" s="99"/>
    </row>
    <row r="174" spans="4:4" x14ac:dyDescent="0.2">
      <c r="D174" s="99"/>
    </row>
    <row r="175" spans="4:4" x14ac:dyDescent="0.2">
      <c r="D175" s="99"/>
    </row>
    <row r="176" spans="4:4" x14ac:dyDescent="0.2">
      <c r="D176" s="99"/>
    </row>
    <row r="177" spans="4:4" x14ac:dyDescent="0.2">
      <c r="D177" s="99"/>
    </row>
    <row r="178" spans="4:4" x14ac:dyDescent="0.2">
      <c r="D178" s="99"/>
    </row>
    <row r="179" spans="4:4" x14ac:dyDescent="0.2">
      <c r="D179" s="99"/>
    </row>
    <row r="180" spans="4:4" x14ac:dyDescent="0.2">
      <c r="D180" s="99"/>
    </row>
    <row r="181" spans="4:4" x14ac:dyDescent="0.2">
      <c r="D181" s="99"/>
    </row>
    <row r="182" spans="4:4" x14ac:dyDescent="0.2">
      <c r="D182" s="99"/>
    </row>
    <row r="183" spans="4:4" x14ac:dyDescent="0.2">
      <c r="D183" s="99"/>
    </row>
    <row r="184" spans="4:4" x14ac:dyDescent="0.2">
      <c r="D184" s="99"/>
    </row>
    <row r="185" spans="4:4" x14ac:dyDescent="0.2">
      <c r="D185" s="99"/>
    </row>
    <row r="186" spans="4:4" x14ac:dyDescent="0.2">
      <c r="D186" s="99"/>
    </row>
    <row r="187" spans="4:4" x14ac:dyDescent="0.2">
      <c r="D187" s="99"/>
    </row>
    <row r="188" spans="4:4" x14ac:dyDescent="0.2">
      <c r="D188" s="99"/>
    </row>
    <row r="189" spans="4:4" x14ac:dyDescent="0.2">
      <c r="D189" s="99"/>
    </row>
    <row r="190" spans="4:4" x14ac:dyDescent="0.2">
      <c r="D190" s="99"/>
    </row>
    <row r="191" spans="4:4" x14ac:dyDescent="0.2">
      <c r="D191" s="99"/>
    </row>
    <row r="192" spans="4:4" x14ac:dyDescent="0.2">
      <c r="D192" s="99"/>
    </row>
    <row r="193" spans="4:4" x14ac:dyDescent="0.2">
      <c r="D193" s="99"/>
    </row>
    <row r="194" spans="4:4" x14ac:dyDescent="0.2">
      <c r="D194" s="99"/>
    </row>
    <row r="195" spans="4:4" x14ac:dyDescent="0.2">
      <c r="D195" s="99"/>
    </row>
    <row r="196" spans="4:4" x14ac:dyDescent="0.2">
      <c r="D196" s="99"/>
    </row>
    <row r="197" spans="4:4" x14ac:dyDescent="0.2">
      <c r="D197" s="99"/>
    </row>
    <row r="198" spans="4:4" x14ac:dyDescent="0.2">
      <c r="D198" s="99"/>
    </row>
    <row r="199" spans="4:4" x14ac:dyDescent="0.2">
      <c r="D199" s="99"/>
    </row>
    <row r="200" spans="4:4" x14ac:dyDescent="0.2">
      <c r="D200" s="99"/>
    </row>
    <row r="201" spans="4:4" x14ac:dyDescent="0.2">
      <c r="D201" s="99"/>
    </row>
    <row r="202" spans="4:4" x14ac:dyDescent="0.2">
      <c r="D202" s="99"/>
    </row>
    <row r="203" spans="4:4" x14ac:dyDescent="0.2">
      <c r="D203" s="99"/>
    </row>
    <row r="204" spans="4:4" x14ac:dyDescent="0.2">
      <c r="D204" s="99"/>
    </row>
    <row r="205" spans="4:4" x14ac:dyDescent="0.2">
      <c r="D205" s="99"/>
    </row>
    <row r="206" spans="4:4" x14ac:dyDescent="0.2">
      <c r="D206" s="99"/>
    </row>
    <row r="207" spans="4:4" x14ac:dyDescent="0.2">
      <c r="D207" s="99"/>
    </row>
    <row r="208" spans="4:4" x14ac:dyDescent="0.2">
      <c r="D208" s="99"/>
    </row>
    <row r="209" spans="4:4" x14ac:dyDescent="0.2">
      <c r="D209" s="99"/>
    </row>
    <row r="210" spans="4:4" x14ac:dyDescent="0.2">
      <c r="D210" s="99"/>
    </row>
    <row r="211" spans="4:4" x14ac:dyDescent="0.2">
      <c r="D211" s="99"/>
    </row>
    <row r="212" spans="4:4" x14ac:dyDescent="0.2">
      <c r="D212" s="99"/>
    </row>
    <row r="213" spans="4:4" x14ac:dyDescent="0.2">
      <c r="D213" s="99"/>
    </row>
    <row r="214" spans="4:4" x14ac:dyDescent="0.2">
      <c r="D214" s="99"/>
    </row>
    <row r="215" spans="4:4" x14ac:dyDescent="0.2">
      <c r="D215" s="99"/>
    </row>
    <row r="216" spans="4:4" x14ac:dyDescent="0.2">
      <c r="D216" s="99"/>
    </row>
    <row r="217" spans="4:4" x14ac:dyDescent="0.2">
      <c r="D217" s="99"/>
    </row>
    <row r="218" spans="4:4" x14ac:dyDescent="0.2">
      <c r="D218" s="99"/>
    </row>
    <row r="219" spans="4:4" x14ac:dyDescent="0.2">
      <c r="D219" s="99"/>
    </row>
    <row r="220" spans="4:4" x14ac:dyDescent="0.2">
      <c r="D220" s="99"/>
    </row>
    <row r="221" spans="4:4" x14ac:dyDescent="0.2">
      <c r="D221" s="99"/>
    </row>
    <row r="222" spans="4:4" x14ac:dyDescent="0.2">
      <c r="D222" s="99"/>
    </row>
    <row r="223" spans="4:4" x14ac:dyDescent="0.2">
      <c r="D223" s="99"/>
    </row>
    <row r="224" spans="4:4" x14ac:dyDescent="0.2">
      <c r="D224" s="99"/>
    </row>
    <row r="225" spans="4:4" x14ac:dyDescent="0.2">
      <c r="D225" s="99"/>
    </row>
    <row r="226" spans="4:4" x14ac:dyDescent="0.2">
      <c r="D226" s="99"/>
    </row>
    <row r="227" spans="4:4" x14ac:dyDescent="0.2">
      <c r="D227" s="99"/>
    </row>
    <row r="228" spans="4:4" x14ac:dyDescent="0.2">
      <c r="D228" s="99"/>
    </row>
    <row r="229" spans="4:4" x14ac:dyDescent="0.2">
      <c r="D229" s="99"/>
    </row>
    <row r="230" spans="4:4" x14ac:dyDescent="0.2">
      <c r="D230" s="99"/>
    </row>
    <row r="231" spans="4:4" x14ac:dyDescent="0.2">
      <c r="D231" s="99"/>
    </row>
    <row r="232" spans="4:4" x14ac:dyDescent="0.2">
      <c r="D232" s="99"/>
    </row>
    <row r="233" spans="4:4" x14ac:dyDescent="0.2">
      <c r="D233" s="99"/>
    </row>
    <row r="234" spans="4:4" x14ac:dyDescent="0.2">
      <c r="D234" s="99"/>
    </row>
    <row r="235" spans="4:4" x14ac:dyDescent="0.2">
      <c r="D235" s="99"/>
    </row>
    <row r="236" spans="4:4" x14ac:dyDescent="0.2">
      <c r="D236" s="99"/>
    </row>
    <row r="237" spans="4:4" x14ac:dyDescent="0.2">
      <c r="D237" s="99"/>
    </row>
    <row r="238" spans="4:4" x14ac:dyDescent="0.2">
      <c r="D238" s="99"/>
    </row>
    <row r="239" spans="4:4" x14ac:dyDescent="0.2">
      <c r="D239" s="99"/>
    </row>
    <row r="240" spans="4:4" x14ac:dyDescent="0.2">
      <c r="D240" s="99"/>
    </row>
    <row r="241" spans="4:4" x14ac:dyDescent="0.2">
      <c r="D241" s="99"/>
    </row>
    <row r="242" spans="4:4" x14ac:dyDescent="0.2">
      <c r="D242" s="99"/>
    </row>
    <row r="243" spans="4:4" x14ac:dyDescent="0.2">
      <c r="D243" s="99"/>
    </row>
    <row r="244" spans="4:4" x14ac:dyDescent="0.2">
      <c r="D244" s="99"/>
    </row>
    <row r="245" spans="4:4" x14ac:dyDescent="0.2">
      <c r="D245" s="99"/>
    </row>
    <row r="246" spans="4:4" x14ac:dyDescent="0.2">
      <c r="D246" s="99"/>
    </row>
    <row r="247" spans="4:4" x14ac:dyDescent="0.2">
      <c r="D247" s="99"/>
    </row>
    <row r="248" spans="4:4" x14ac:dyDescent="0.2">
      <c r="D248" s="99"/>
    </row>
    <row r="249" spans="4:4" x14ac:dyDescent="0.2">
      <c r="D249" s="99"/>
    </row>
    <row r="250" spans="4:4" x14ac:dyDescent="0.2">
      <c r="D250" s="99"/>
    </row>
    <row r="251" spans="4:4" x14ac:dyDescent="0.2">
      <c r="D251" s="99"/>
    </row>
    <row r="252" spans="4:4" x14ac:dyDescent="0.2">
      <c r="D252" s="99"/>
    </row>
    <row r="253" spans="4:4" x14ac:dyDescent="0.2">
      <c r="D253" s="99"/>
    </row>
    <row r="254" spans="4:4" x14ac:dyDescent="0.2">
      <c r="D254" s="99"/>
    </row>
    <row r="255" spans="4:4" x14ac:dyDescent="0.2">
      <c r="D255" s="99"/>
    </row>
    <row r="256" spans="4:4" x14ac:dyDescent="0.2">
      <c r="D256" s="99"/>
    </row>
    <row r="257" spans="4:4" x14ac:dyDescent="0.2">
      <c r="D257" s="99"/>
    </row>
    <row r="258" spans="4:4" x14ac:dyDescent="0.2">
      <c r="D258" s="99"/>
    </row>
    <row r="259" spans="4:4" x14ac:dyDescent="0.2">
      <c r="D259" s="99"/>
    </row>
    <row r="260" spans="4:4" x14ac:dyDescent="0.2">
      <c r="D260" s="99"/>
    </row>
    <row r="261" spans="4:4" x14ac:dyDescent="0.2">
      <c r="D261" s="99"/>
    </row>
    <row r="262" spans="4:4" x14ac:dyDescent="0.2">
      <c r="D262" s="99"/>
    </row>
    <row r="263" spans="4:4" x14ac:dyDescent="0.2">
      <c r="D263" s="99"/>
    </row>
    <row r="264" spans="4:4" x14ac:dyDescent="0.2">
      <c r="D264" s="99"/>
    </row>
    <row r="265" spans="4:4" x14ac:dyDescent="0.2">
      <c r="D265" s="99"/>
    </row>
    <row r="266" spans="4:4" x14ac:dyDescent="0.2">
      <c r="D266" s="99"/>
    </row>
    <row r="267" spans="4:4" x14ac:dyDescent="0.2">
      <c r="D267" s="99"/>
    </row>
    <row r="268" spans="4:4" x14ac:dyDescent="0.2">
      <c r="D268" s="99"/>
    </row>
    <row r="269" spans="4:4" x14ac:dyDescent="0.2">
      <c r="D269" s="99"/>
    </row>
    <row r="270" spans="4:4" x14ac:dyDescent="0.2">
      <c r="D270" s="99"/>
    </row>
    <row r="271" spans="4:4" x14ac:dyDescent="0.2">
      <c r="D271" s="99"/>
    </row>
    <row r="272" spans="4:4" x14ac:dyDescent="0.2">
      <c r="D272" s="99"/>
    </row>
    <row r="273" spans="4:4" x14ac:dyDescent="0.2">
      <c r="D273" s="99"/>
    </row>
    <row r="274" spans="4:4" x14ac:dyDescent="0.2">
      <c r="D274" s="99"/>
    </row>
    <row r="275" spans="4:4" x14ac:dyDescent="0.2">
      <c r="D275" s="99"/>
    </row>
    <row r="276" spans="4:4" x14ac:dyDescent="0.2">
      <c r="D276" s="99"/>
    </row>
    <row r="277" spans="4:4" x14ac:dyDescent="0.2">
      <c r="D277" s="99"/>
    </row>
    <row r="278" spans="4:4" x14ac:dyDescent="0.2">
      <c r="D278" s="99"/>
    </row>
    <row r="279" spans="4:4" x14ac:dyDescent="0.2">
      <c r="D279" s="99"/>
    </row>
    <row r="280" spans="4:4" x14ac:dyDescent="0.2">
      <c r="D280" s="99"/>
    </row>
    <row r="281" spans="4:4" x14ac:dyDescent="0.2">
      <c r="D281" s="99"/>
    </row>
    <row r="282" spans="4:4" x14ac:dyDescent="0.2">
      <c r="D282" s="99"/>
    </row>
    <row r="283" spans="4:4" x14ac:dyDescent="0.2">
      <c r="D283" s="99"/>
    </row>
    <row r="284" spans="4:4" x14ac:dyDescent="0.2">
      <c r="D284" s="99"/>
    </row>
    <row r="285" spans="4:4" x14ac:dyDescent="0.2">
      <c r="D285" s="99"/>
    </row>
    <row r="286" spans="4:4" x14ac:dyDescent="0.2">
      <c r="D286" s="99"/>
    </row>
    <row r="287" spans="4:4" x14ac:dyDescent="0.2">
      <c r="D287" s="99"/>
    </row>
    <row r="288" spans="4:4" x14ac:dyDescent="0.2">
      <c r="D288" s="99"/>
    </row>
    <row r="289" spans="4:4" x14ac:dyDescent="0.2">
      <c r="D289" s="99"/>
    </row>
    <row r="290" spans="4:4" x14ac:dyDescent="0.2">
      <c r="D290" s="99"/>
    </row>
    <row r="291" spans="4:4" x14ac:dyDescent="0.2">
      <c r="D291" s="99"/>
    </row>
    <row r="292" spans="4:4" x14ac:dyDescent="0.2">
      <c r="D292" s="99"/>
    </row>
    <row r="293" spans="4:4" x14ac:dyDescent="0.2">
      <c r="D293" s="99"/>
    </row>
    <row r="294" spans="4:4" x14ac:dyDescent="0.2">
      <c r="D294" s="99"/>
    </row>
    <row r="295" spans="4:4" x14ac:dyDescent="0.2">
      <c r="D295" s="99"/>
    </row>
    <row r="296" spans="4:4" x14ac:dyDescent="0.2">
      <c r="D296" s="99"/>
    </row>
    <row r="297" spans="4:4" x14ac:dyDescent="0.2">
      <c r="D297" s="99"/>
    </row>
    <row r="298" spans="4:4" x14ac:dyDescent="0.2">
      <c r="D298" s="99"/>
    </row>
    <row r="299" spans="4:4" x14ac:dyDescent="0.2">
      <c r="D299" s="99"/>
    </row>
    <row r="300" spans="4:4" x14ac:dyDescent="0.2">
      <c r="D300" s="99"/>
    </row>
    <row r="301" spans="4:4" x14ac:dyDescent="0.2">
      <c r="D301" s="99"/>
    </row>
    <row r="302" spans="4:4" x14ac:dyDescent="0.2">
      <c r="D302" s="99"/>
    </row>
    <row r="303" spans="4:4" x14ac:dyDescent="0.2">
      <c r="D303" s="99"/>
    </row>
    <row r="304" spans="4:4" x14ac:dyDescent="0.2">
      <c r="D304" s="99"/>
    </row>
    <row r="305" spans="4:4" x14ac:dyDescent="0.2">
      <c r="D305" s="99"/>
    </row>
    <row r="306" spans="4:4" x14ac:dyDescent="0.2">
      <c r="D306" s="99"/>
    </row>
    <row r="307" spans="4:4" x14ac:dyDescent="0.2">
      <c r="D307" s="99"/>
    </row>
    <row r="308" spans="4:4" x14ac:dyDescent="0.2">
      <c r="D308" s="99"/>
    </row>
    <row r="309" spans="4:4" x14ac:dyDescent="0.2">
      <c r="D309" s="99"/>
    </row>
    <row r="310" spans="4:4" x14ac:dyDescent="0.2">
      <c r="D310" s="99"/>
    </row>
    <row r="311" spans="4:4" x14ac:dyDescent="0.2">
      <c r="D311" s="99"/>
    </row>
    <row r="312" spans="4:4" x14ac:dyDescent="0.2">
      <c r="D312" s="99"/>
    </row>
    <row r="313" spans="4:4" x14ac:dyDescent="0.2">
      <c r="D313" s="99"/>
    </row>
    <row r="314" spans="4:4" x14ac:dyDescent="0.2">
      <c r="D314" s="99"/>
    </row>
    <row r="315" spans="4:4" x14ac:dyDescent="0.2">
      <c r="D315" s="99"/>
    </row>
    <row r="316" spans="4:4" x14ac:dyDescent="0.2">
      <c r="D316" s="99"/>
    </row>
    <row r="317" spans="4:4" x14ac:dyDescent="0.2">
      <c r="D317" s="99"/>
    </row>
    <row r="318" spans="4:4" x14ac:dyDescent="0.2">
      <c r="D318" s="99"/>
    </row>
    <row r="319" spans="4:4" x14ac:dyDescent="0.2">
      <c r="D319" s="99"/>
    </row>
    <row r="320" spans="4:4" x14ac:dyDescent="0.2">
      <c r="D320" s="99"/>
    </row>
    <row r="321" spans="4:4" x14ac:dyDescent="0.2">
      <c r="D321" s="99"/>
    </row>
    <row r="322" spans="4:4" x14ac:dyDescent="0.2">
      <c r="D322" s="99"/>
    </row>
    <row r="323" spans="4:4" x14ac:dyDescent="0.2">
      <c r="D323" s="99"/>
    </row>
    <row r="324" spans="4:4" x14ac:dyDescent="0.2">
      <c r="D324" s="99"/>
    </row>
    <row r="325" spans="4:4" x14ac:dyDescent="0.2">
      <c r="D325" s="99"/>
    </row>
    <row r="326" spans="4:4" x14ac:dyDescent="0.2">
      <c r="D326" s="99"/>
    </row>
    <row r="327" spans="4:4" x14ac:dyDescent="0.2">
      <c r="D327" s="99"/>
    </row>
    <row r="328" spans="4:4" x14ac:dyDescent="0.2">
      <c r="D328" s="99"/>
    </row>
    <row r="329" spans="4:4" x14ac:dyDescent="0.2">
      <c r="D329" s="99"/>
    </row>
    <row r="330" spans="4:4" x14ac:dyDescent="0.2">
      <c r="D330" s="99"/>
    </row>
    <row r="331" spans="4:4" x14ac:dyDescent="0.2">
      <c r="D331" s="99"/>
    </row>
    <row r="332" spans="4:4" x14ac:dyDescent="0.2">
      <c r="D332" s="99"/>
    </row>
    <row r="333" spans="4:4" x14ac:dyDescent="0.2">
      <c r="D333" s="99"/>
    </row>
    <row r="334" spans="4:4" x14ac:dyDescent="0.2">
      <c r="D334" s="99"/>
    </row>
    <row r="335" spans="4:4" x14ac:dyDescent="0.2">
      <c r="D335" s="99"/>
    </row>
    <row r="336" spans="4:4" x14ac:dyDescent="0.2">
      <c r="D336" s="99"/>
    </row>
    <row r="337" spans="4:4" x14ac:dyDescent="0.2">
      <c r="D337" s="99"/>
    </row>
    <row r="338" spans="4:4" x14ac:dyDescent="0.2">
      <c r="D338" s="99"/>
    </row>
    <row r="339" spans="4:4" x14ac:dyDescent="0.2">
      <c r="D339" s="99"/>
    </row>
    <row r="340" spans="4:4" x14ac:dyDescent="0.2">
      <c r="D340" s="99"/>
    </row>
    <row r="341" spans="4:4" x14ac:dyDescent="0.2">
      <c r="D341" s="99"/>
    </row>
    <row r="342" spans="4:4" x14ac:dyDescent="0.2">
      <c r="D342" s="99"/>
    </row>
    <row r="343" spans="4:4" x14ac:dyDescent="0.2">
      <c r="D343" s="99"/>
    </row>
    <row r="344" spans="4:4" x14ac:dyDescent="0.2">
      <c r="D344" s="99"/>
    </row>
    <row r="345" spans="4:4" x14ac:dyDescent="0.2">
      <c r="D345" s="99"/>
    </row>
    <row r="346" spans="4:4" x14ac:dyDescent="0.2">
      <c r="D346" s="99"/>
    </row>
    <row r="347" spans="4:4" x14ac:dyDescent="0.2">
      <c r="D347" s="99"/>
    </row>
    <row r="348" spans="4:4" x14ac:dyDescent="0.2">
      <c r="D348" s="99"/>
    </row>
    <row r="349" spans="4:4" x14ac:dyDescent="0.2">
      <c r="D349" s="99"/>
    </row>
    <row r="350" spans="4:4" x14ac:dyDescent="0.2">
      <c r="D350" s="99"/>
    </row>
    <row r="351" spans="4:4" x14ac:dyDescent="0.2">
      <c r="D351" s="99"/>
    </row>
    <row r="352" spans="4:4" x14ac:dyDescent="0.2">
      <c r="D352" s="99"/>
    </row>
    <row r="353" spans="4:4" x14ac:dyDescent="0.2">
      <c r="D353" s="99"/>
    </row>
    <row r="354" spans="4:4" x14ac:dyDescent="0.2">
      <c r="D354" s="99"/>
    </row>
    <row r="355" spans="4:4" x14ac:dyDescent="0.2">
      <c r="D355" s="99"/>
    </row>
    <row r="356" spans="4:4" x14ac:dyDescent="0.2">
      <c r="D356" s="99"/>
    </row>
    <row r="357" spans="4:4" x14ac:dyDescent="0.2">
      <c r="D357" s="99"/>
    </row>
    <row r="358" spans="4:4" x14ac:dyDescent="0.2">
      <c r="D358" s="99"/>
    </row>
    <row r="359" spans="4:4" x14ac:dyDescent="0.2">
      <c r="D359" s="99"/>
    </row>
    <row r="360" spans="4:4" x14ac:dyDescent="0.2">
      <c r="D360" s="99"/>
    </row>
    <row r="361" spans="4:4" x14ac:dyDescent="0.2">
      <c r="D361" s="99"/>
    </row>
    <row r="362" spans="4:4" x14ac:dyDescent="0.2">
      <c r="D362" s="99"/>
    </row>
    <row r="363" spans="4:4" x14ac:dyDescent="0.2">
      <c r="D363" s="99"/>
    </row>
    <row r="364" spans="4:4" x14ac:dyDescent="0.2">
      <c r="D364" s="99"/>
    </row>
    <row r="365" spans="4:4" x14ac:dyDescent="0.2">
      <c r="D365" s="99"/>
    </row>
    <row r="366" spans="4:4" x14ac:dyDescent="0.2">
      <c r="D366" s="99"/>
    </row>
    <row r="367" spans="4:4" x14ac:dyDescent="0.2">
      <c r="D367" s="99"/>
    </row>
    <row r="368" spans="4:4" x14ac:dyDescent="0.2">
      <c r="D368" s="99"/>
    </row>
    <row r="369" spans="4:4" x14ac:dyDescent="0.2">
      <c r="D369" s="99"/>
    </row>
    <row r="370" spans="4:4" x14ac:dyDescent="0.2">
      <c r="D370" s="99"/>
    </row>
    <row r="371" spans="4:4" x14ac:dyDescent="0.2">
      <c r="D371" s="99"/>
    </row>
    <row r="372" spans="4:4" x14ac:dyDescent="0.2">
      <c r="D372" s="99"/>
    </row>
    <row r="373" spans="4:4" x14ac:dyDescent="0.2">
      <c r="D373" s="99"/>
    </row>
    <row r="374" spans="4:4" x14ac:dyDescent="0.2">
      <c r="D374" s="99"/>
    </row>
    <row r="375" spans="4:4" x14ac:dyDescent="0.2">
      <c r="D375" s="99"/>
    </row>
    <row r="376" spans="4:4" x14ac:dyDescent="0.2">
      <c r="D376" s="99"/>
    </row>
    <row r="377" spans="4:4" x14ac:dyDescent="0.2">
      <c r="D377" s="99"/>
    </row>
    <row r="378" spans="4:4" x14ac:dyDescent="0.2">
      <c r="D378" s="99"/>
    </row>
    <row r="379" spans="4:4" x14ac:dyDescent="0.2">
      <c r="D379" s="99"/>
    </row>
    <row r="380" spans="4:4" x14ac:dyDescent="0.2">
      <c r="D380" s="99"/>
    </row>
    <row r="381" spans="4:4" x14ac:dyDescent="0.2">
      <c r="D381" s="99"/>
    </row>
    <row r="382" spans="4:4" x14ac:dyDescent="0.2">
      <c r="D382" s="99"/>
    </row>
    <row r="383" spans="4:4" x14ac:dyDescent="0.2">
      <c r="D383" s="99"/>
    </row>
    <row r="384" spans="4:4" x14ac:dyDescent="0.2">
      <c r="D384" s="99"/>
    </row>
    <row r="385" spans="4:4" x14ac:dyDescent="0.2">
      <c r="D385" s="99"/>
    </row>
    <row r="386" spans="4:4" x14ac:dyDescent="0.2">
      <c r="D386" s="99"/>
    </row>
    <row r="387" spans="4:4" x14ac:dyDescent="0.2">
      <c r="D387" s="99"/>
    </row>
    <row r="388" spans="4:4" x14ac:dyDescent="0.2">
      <c r="D388" s="99"/>
    </row>
    <row r="389" spans="4:4" x14ac:dyDescent="0.2">
      <c r="D389" s="99"/>
    </row>
    <row r="390" spans="4:4" x14ac:dyDescent="0.2">
      <c r="D390" s="99"/>
    </row>
    <row r="391" spans="4:4" x14ac:dyDescent="0.2">
      <c r="D391" s="99"/>
    </row>
    <row r="392" spans="4:4" x14ac:dyDescent="0.2">
      <c r="D392" s="99"/>
    </row>
    <row r="393" spans="4:4" x14ac:dyDescent="0.2">
      <c r="D393" s="99"/>
    </row>
    <row r="394" spans="4:4" x14ac:dyDescent="0.2">
      <c r="D394" s="99"/>
    </row>
    <row r="395" spans="4:4" x14ac:dyDescent="0.2">
      <c r="D395" s="99"/>
    </row>
    <row r="396" spans="4:4" x14ac:dyDescent="0.2">
      <c r="D396" s="99"/>
    </row>
    <row r="397" spans="4:4" x14ac:dyDescent="0.2">
      <c r="D397" s="99"/>
    </row>
    <row r="398" spans="4:4" x14ac:dyDescent="0.2">
      <c r="D398" s="99"/>
    </row>
    <row r="399" spans="4:4" x14ac:dyDescent="0.2">
      <c r="D399" s="99"/>
    </row>
    <row r="400" spans="4:4" x14ac:dyDescent="0.2">
      <c r="D400" s="99"/>
    </row>
    <row r="401" spans="4:4" x14ac:dyDescent="0.2">
      <c r="D401" s="99"/>
    </row>
    <row r="402" spans="4:4" x14ac:dyDescent="0.2">
      <c r="D402" s="99"/>
    </row>
    <row r="403" spans="4:4" x14ac:dyDescent="0.2">
      <c r="D403" s="99"/>
    </row>
    <row r="404" spans="4:4" x14ac:dyDescent="0.2">
      <c r="D404" s="99"/>
    </row>
    <row r="405" spans="4:4" x14ac:dyDescent="0.2">
      <c r="D405" s="99"/>
    </row>
    <row r="406" spans="4:4" x14ac:dyDescent="0.2">
      <c r="D406" s="99"/>
    </row>
    <row r="407" spans="4:4" x14ac:dyDescent="0.2">
      <c r="D407" s="99"/>
    </row>
    <row r="408" spans="4:4" x14ac:dyDescent="0.2">
      <c r="D408" s="99"/>
    </row>
    <row r="409" spans="4:4" x14ac:dyDescent="0.2">
      <c r="D409" s="99"/>
    </row>
    <row r="410" spans="4:4" x14ac:dyDescent="0.2">
      <c r="D410" s="99"/>
    </row>
    <row r="411" spans="4:4" x14ac:dyDescent="0.2">
      <c r="D411" s="99"/>
    </row>
    <row r="412" spans="4:4" x14ac:dyDescent="0.2">
      <c r="D412" s="99"/>
    </row>
    <row r="413" spans="4:4" x14ac:dyDescent="0.2">
      <c r="D413" s="99"/>
    </row>
    <row r="414" spans="4:4" x14ac:dyDescent="0.2">
      <c r="D414" s="99"/>
    </row>
    <row r="415" spans="4:4" x14ac:dyDescent="0.2">
      <c r="D415" s="99"/>
    </row>
    <row r="416" spans="4:4" x14ac:dyDescent="0.2">
      <c r="D416" s="99"/>
    </row>
    <row r="417" spans="4:4" x14ac:dyDescent="0.2">
      <c r="D417" s="99"/>
    </row>
    <row r="418" spans="4:4" x14ac:dyDescent="0.2">
      <c r="D418" s="99"/>
    </row>
    <row r="419" spans="4:4" x14ac:dyDescent="0.2">
      <c r="D419" s="99"/>
    </row>
    <row r="420" spans="4:4" x14ac:dyDescent="0.2">
      <c r="D420" s="99"/>
    </row>
    <row r="421" spans="4:4" x14ac:dyDescent="0.2">
      <c r="D421" s="99"/>
    </row>
    <row r="422" spans="4:4" x14ac:dyDescent="0.2">
      <c r="D422" s="99"/>
    </row>
    <row r="423" spans="4:4" x14ac:dyDescent="0.2">
      <c r="D423" s="99"/>
    </row>
    <row r="424" spans="4:4" x14ac:dyDescent="0.2">
      <c r="D424" s="99"/>
    </row>
    <row r="425" spans="4:4" x14ac:dyDescent="0.2">
      <c r="D425" s="99"/>
    </row>
    <row r="426" spans="4:4" x14ac:dyDescent="0.2">
      <c r="D426" s="99"/>
    </row>
    <row r="427" spans="4:4" x14ac:dyDescent="0.2">
      <c r="D427" s="99"/>
    </row>
    <row r="428" spans="4:4" x14ac:dyDescent="0.2">
      <c r="D428" s="99"/>
    </row>
    <row r="429" spans="4:4" x14ac:dyDescent="0.2">
      <c r="D429" s="99"/>
    </row>
    <row r="430" spans="4:4" x14ac:dyDescent="0.2">
      <c r="D430" s="99"/>
    </row>
    <row r="431" spans="4:4" x14ac:dyDescent="0.2">
      <c r="D431" s="99"/>
    </row>
    <row r="432" spans="4:4" x14ac:dyDescent="0.2">
      <c r="D432" s="99"/>
    </row>
    <row r="433" spans="4:4" x14ac:dyDescent="0.2">
      <c r="D433" s="99"/>
    </row>
    <row r="434" spans="4:4" x14ac:dyDescent="0.2">
      <c r="D434" s="99"/>
    </row>
    <row r="435" spans="4:4" x14ac:dyDescent="0.2">
      <c r="D435" s="99"/>
    </row>
    <row r="436" spans="4:4" x14ac:dyDescent="0.2">
      <c r="D436" s="99"/>
    </row>
    <row r="437" spans="4:4" x14ac:dyDescent="0.2">
      <c r="D437" s="99"/>
    </row>
    <row r="438" spans="4:4" x14ac:dyDescent="0.2">
      <c r="D438" s="99"/>
    </row>
    <row r="439" spans="4:4" x14ac:dyDescent="0.2">
      <c r="D439" s="99"/>
    </row>
    <row r="440" spans="4:4" x14ac:dyDescent="0.2">
      <c r="D440" s="99"/>
    </row>
    <row r="441" spans="4:4" x14ac:dyDescent="0.2">
      <c r="D441" s="99"/>
    </row>
    <row r="442" spans="4:4" x14ac:dyDescent="0.2">
      <c r="D442" s="99"/>
    </row>
    <row r="443" spans="4:4" x14ac:dyDescent="0.2">
      <c r="D443" s="99"/>
    </row>
    <row r="444" spans="4:4" x14ac:dyDescent="0.2">
      <c r="D444" s="99"/>
    </row>
    <row r="445" spans="4:4" x14ac:dyDescent="0.2">
      <c r="D445" s="99"/>
    </row>
    <row r="446" spans="4:4" x14ac:dyDescent="0.2">
      <c r="D446" s="99"/>
    </row>
    <row r="447" spans="4:4" x14ac:dyDescent="0.2">
      <c r="D447" s="99"/>
    </row>
    <row r="448" spans="4:4" x14ac:dyDescent="0.2">
      <c r="D448" s="99"/>
    </row>
    <row r="449" spans="4:4" x14ac:dyDescent="0.2">
      <c r="D449" s="99"/>
    </row>
    <row r="450" spans="4:4" x14ac:dyDescent="0.2">
      <c r="D450" s="99"/>
    </row>
    <row r="451" spans="4:4" x14ac:dyDescent="0.2">
      <c r="D451" s="99"/>
    </row>
    <row r="452" spans="4:4" x14ac:dyDescent="0.2">
      <c r="D452" s="99"/>
    </row>
    <row r="453" spans="4:4" x14ac:dyDescent="0.2">
      <c r="D453" s="99"/>
    </row>
    <row r="454" spans="4:4" x14ac:dyDescent="0.2">
      <c r="D454" s="99"/>
    </row>
    <row r="455" spans="4:4" x14ac:dyDescent="0.2">
      <c r="D455" s="99"/>
    </row>
    <row r="456" spans="4:4" x14ac:dyDescent="0.2">
      <c r="D456" s="99"/>
    </row>
    <row r="457" spans="4:4" x14ac:dyDescent="0.2">
      <c r="D457" s="99"/>
    </row>
    <row r="458" spans="4:4" x14ac:dyDescent="0.2">
      <c r="D458" s="99"/>
    </row>
    <row r="459" spans="4:4" x14ac:dyDescent="0.2">
      <c r="D459" s="99"/>
    </row>
    <row r="460" spans="4:4" x14ac:dyDescent="0.2">
      <c r="D460" s="99"/>
    </row>
    <row r="461" spans="4:4" x14ac:dyDescent="0.2">
      <c r="D461" s="99"/>
    </row>
    <row r="462" spans="4:4" x14ac:dyDescent="0.2">
      <c r="D462" s="99"/>
    </row>
    <row r="463" spans="4:4" x14ac:dyDescent="0.2">
      <c r="D463" s="99"/>
    </row>
    <row r="464" spans="4:4" x14ac:dyDescent="0.2">
      <c r="D464" s="99"/>
    </row>
    <row r="465" spans="4:4" x14ac:dyDescent="0.2">
      <c r="D465" s="99"/>
    </row>
    <row r="466" spans="4:4" x14ac:dyDescent="0.2">
      <c r="D466" s="99"/>
    </row>
    <row r="467" spans="4:4" x14ac:dyDescent="0.2">
      <c r="D467" s="99"/>
    </row>
    <row r="468" spans="4:4" x14ac:dyDescent="0.2">
      <c r="D468" s="99"/>
    </row>
    <row r="469" spans="4:4" x14ac:dyDescent="0.2">
      <c r="D469" s="99"/>
    </row>
    <row r="470" spans="4:4" x14ac:dyDescent="0.2">
      <c r="D470" s="99"/>
    </row>
    <row r="471" spans="4:4" x14ac:dyDescent="0.2">
      <c r="D471" s="99"/>
    </row>
    <row r="472" spans="4:4" x14ac:dyDescent="0.2">
      <c r="D472" s="99"/>
    </row>
    <row r="473" spans="4:4" x14ac:dyDescent="0.2">
      <c r="D473" s="99"/>
    </row>
    <row r="474" spans="4:4" x14ac:dyDescent="0.2">
      <c r="D474" s="99"/>
    </row>
    <row r="475" spans="4:4" x14ac:dyDescent="0.2">
      <c r="D475" s="99"/>
    </row>
    <row r="476" spans="4:4" x14ac:dyDescent="0.2">
      <c r="D476" s="99"/>
    </row>
    <row r="477" spans="4:4" x14ac:dyDescent="0.2">
      <c r="D477" s="99"/>
    </row>
    <row r="478" spans="4:4" x14ac:dyDescent="0.2">
      <c r="D478" s="99"/>
    </row>
    <row r="479" spans="4:4" x14ac:dyDescent="0.2">
      <c r="D479" s="99"/>
    </row>
    <row r="480" spans="4:4" x14ac:dyDescent="0.2">
      <c r="D480" s="99"/>
    </row>
    <row r="481" spans="4:4" x14ac:dyDescent="0.2">
      <c r="D481" s="99"/>
    </row>
    <row r="482" spans="4:4" x14ac:dyDescent="0.2">
      <c r="D482" s="99"/>
    </row>
    <row r="483" spans="4:4" x14ac:dyDescent="0.2">
      <c r="D483" s="99"/>
    </row>
    <row r="484" spans="4:4" x14ac:dyDescent="0.2">
      <c r="D484" s="99"/>
    </row>
    <row r="485" spans="4:4" x14ac:dyDescent="0.2">
      <c r="D485" s="99"/>
    </row>
    <row r="486" spans="4:4" x14ac:dyDescent="0.2">
      <c r="D486" s="99"/>
    </row>
    <row r="487" spans="4:4" x14ac:dyDescent="0.2">
      <c r="D487" s="99"/>
    </row>
    <row r="488" spans="4:4" x14ac:dyDescent="0.2">
      <c r="D488" s="99"/>
    </row>
    <row r="489" spans="4:4" x14ac:dyDescent="0.2">
      <c r="D489" s="99"/>
    </row>
    <row r="490" spans="4:4" x14ac:dyDescent="0.2">
      <c r="D490" s="99"/>
    </row>
    <row r="491" spans="4:4" x14ac:dyDescent="0.2">
      <c r="D491" s="99"/>
    </row>
    <row r="492" spans="4:4" x14ac:dyDescent="0.2">
      <c r="D492" s="99"/>
    </row>
    <row r="493" spans="4:4" x14ac:dyDescent="0.2">
      <c r="D493" s="99"/>
    </row>
    <row r="494" spans="4:4" x14ac:dyDescent="0.2">
      <c r="D494" s="99"/>
    </row>
    <row r="495" spans="4:4" x14ac:dyDescent="0.2">
      <c r="D495" s="99"/>
    </row>
    <row r="496" spans="4:4" x14ac:dyDescent="0.2">
      <c r="D496" s="99"/>
    </row>
    <row r="497" spans="4:4" x14ac:dyDescent="0.2">
      <c r="D497" s="99"/>
    </row>
    <row r="498" spans="4:4" x14ac:dyDescent="0.2">
      <c r="D498" s="99"/>
    </row>
    <row r="499" spans="4:4" x14ac:dyDescent="0.2">
      <c r="D499" s="99"/>
    </row>
    <row r="500" spans="4:4" x14ac:dyDescent="0.2">
      <c r="D500" s="99"/>
    </row>
    <row r="501" spans="4:4" x14ac:dyDescent="0.2">
      <c r="D501" s="99"/>
    </row>
    <row r="502" spans="4:4" x14ac:dyDescent="0.2">
      <c r="D502" s="99"/>
    </row>
    <row r="503" spans="4:4" x14ac:dyDescent="0.2">
      <c r="D503" s="99"/>
    </row>
    <row r="504" spans="4:4" x14ac:dyDescent="0.2">
      <c r="D504" s="99"/>
    </row>
    <row r="505" spans="4:4" x14ac:dyDescent="0.2">
      <c r="D505" s="99"/>
    </row>
    <row r="506" spans="4:4" x14ac:dyDescent="0.2">
      <c r="D506" s="99"/>
    </row>
    <row r="507" spans="4:4" x14ac:dyDescent="0.2">
      <c r="D507" s="99"/>
    </row>
    <row r="508" spans="4:4" x14ac:dyDescent="0.2">
      <c r="D508" s="99"/>
    </row>
    <row r="509" spans="4:4" x14ac:dyDescent="0.2">
      <c r="D509" s="99"/>
    </row>
    <row r="510" spans="4:4" x14ac:dyDescent="0.2">
      <c r="D510" s="99"/>
    </row>
    <row r="511" spans="4:4" x14ac:dyDescent="0.2">
      <c r="D511" s="99"/>
    </row>
    <row r="512" spans="4:4" x14ac:dyDescent="0.2">
      <c r="D512" s="99"/>
    </row>
    <row r="513" spans="4:4" x14ac:dyDescent="0.2">
      <c r="D513" s="99"/>
    </row>
    <row r="514" spans="4:4" x14ac:dyDescent="0.2">
      <c r="D514" s="99"/>
    </row>
    <row r="515" spans="4:4" x14ac:dyDescent="0.2">
      <c r="D515" s="99"/>
    </row>
    <row r="516" spans="4:4" x14ac:dyDescent="0.2">
      <c r="D516" s="99"/>
    </row>
    <row r="517" spans="4:4" x14ac:dyDescent="0.2">
      <c r="D517" s="99"/>
    </row>
    <row r="518" spans="4:4" x14ac:dyDescent="0.2">
      <c r="D518" s="99"/>
    </row>
    <row r="519" spans="4:4" x14ac:dyDescent="0.2">
      <c r="D519" s="99"/>
    </row>
    <row r="520" spans="4:4" x14ac:dyDescent="0.2">
      <c r="D520" s="99"/>
    </row>
    <row r="521" spans="4:4" x14ac:dyDescent="0.2">
      <c r="D521" s="99"/>
    </row>
    <row r="522" spans="4:4" x14ac:dyDescent="0.2">
      <c r="D522" s="99"/>
    </row>
    <row r="523" spans="4:4" x14ac:dyDescent="0.2">
      <c r="D523" s="99"/>
    </row>
    <row r="524" spans="4:4" x14ac:dyDescent="0.2">
      <c r="D524" s="99"/>
    </row>
    <row r="525" spans="4:4" x14ac:dyDescent="0.2">
      <c r="D525" s="99"/>
    </row>
    <row r="526" spans="4:4" x14ac:dyDescent="0.2">
      <c r="D526" s="99"/>
    </row>
    <row r="527" spans="4:4" x14ac:dyDescent="0.2">
      <c r="D527" s="99"/>
    </row>
    <row r="528" spans="4:4" x14ac:dyDescent="0.2">
      <c r="D528" s="99"/>
    </row>
    <row r="529" spans="4:4" x14ac:dyDescent="0.2">
      <c r="D529" s="99"/>
    </row>
    <row r="530" spans="4:4" x14ac:dyDescent="0.2">
      <c r="D530" s="99"/>
    </row>
    <row r="531" spans="4:4" x14ac:dyDescent="0.2">
      <c r="D531" s="99"/>
    </row>
    <row r="532" spans="4:4" x14ac:dyDescent="0.2">
      <c r="D532" s="99"/>
    </row>
    <row r="533" spans="4:4" x14ac:dyDescent="0.2">
      <c r="D533" s="99"/>
    </row>
    <row r="534" spans="4:4" x14ac:dyDescent="0.2">
      <c r="D534" s="99"/>
    </row>
    <row r="535" spans="4:4" x14ac:dyDescent="0.2">
      <c r="D535" s="99"/>
    </row>
    <row r="536" spans="4:4" x14ac:dyDescent="0.2">
      <c r="D536" s="99"/>
    </row>
    <row r="537" spans="4:4" x14ac:dyDescent="0.2">
      <c r="D537" s="99"/>
    </row>
    <row r="538" spans="4:4" x14ac:dyDescent="0.2">
      <c r="D538" s="99"/>
    </row>
    <row r="539" spans="4:4" x14ac:dyDescent="0.2">
      <c r="D539" s="99"/>
    </row>
    <row r="540" spans="4:4" x14ac:dyDescent="0.2">
      <c r="D540" s="99"/>
    </row>
    <row r="541" spans="4:4" x14ac:dyDescent="0.2">
      <c r="D541" s="99"/>
    </row>
    <row r="542" spans="4:4" x14ac:dyDescent="0.2">
      <c r="D542" s="99"/>
    </row>
    <row r="543" spans="4:4" x14ac:dyDescent="0.2">
      <c r="D543" s="99"/>
    </row>
    <row r="544" spans="4:4" x14ac:dyDescent="0.2">
      <c r="D544" s="99"/>
    </row>
    <row r="545" spans="4:4" x14ac:dyDescent="0.2">
      <c r="D545" s="99"/>
    </row>
    <row r="546" spans="4:4" x14ac:dyDescent="0.2">
      <c r="D546" s="99"/>
    </row>
    <row r="547" spans="4:4" x14ac:dyDescent="0.2">
      <c r="D547" s="99"/>
    </row>
    <row r="548" spans="4:4" x14ac:dyDescent="0.2">
      <c r="D548" s="99"/>
    </row>
    <row r="549" spans="4:4" x14ac:dyDescent="0.2">
      <c r="D549" s="99"/>
    </row>
    <row r="550" spans="4:4" x14ac:dyDescent="0.2">
      <c r="D550" s="99"/>
    </row>
    <row r="551" spans="4:4" x14ac:dyDescent="0.2">
      <c r="D551" s="99"/>
    </row>
    <row r="552" spans="4:4" x14ac:dyDescent="0.2">
      <c r="D552" s="99"/>
    </row>
    <row r="553" spans="4:4" x14ac:dyDescent="0.2">
      <c r="D553" s="99"/>
    </row>
    <row r="554" spans="4:4" x14ac:dyDescent="0.2">
      <c r="D554" s="99"/>
    </row>
    <row r="555" spans="4:4" x14ac:dyDescent="0.2">
      <c r="D555" s="99"/>
    </row>
    <row r="556" spans="4:4" x14ac:dyDescent="0.2">
      <c r="D556" s="99"/>
    </row>
    <row r="557" spans="4:4" x14ac:dyDescent="0.2">
      <c r="D557" s="99"/>
    </row>
    <row r="558" spans="4:4" x14ac:dyDescent="0.2">
      <c r="D558" s="99"/>
    </row>
    <row r="559" spans="4:4" x14ac:dyDescent="0.2">
      <c r="D559" s="99"/>
    </row>
    <row r="560" spans="4:4" x14ac:dyDescent="0.2">
      <c r="D560" s="99"/>
    </row>
    <row r="561" spans="4:4" x14ac:dyDescent="0.2">
      <c r="D561" s="99"/>
    </row>
    <row r="562" spans="4:4" x14ac:dyDescent="0.2">
      <c r="D562" s="99"/>
    </row>
    <row r="563" spans="4:4" x14ac:dyDescent="0.2">
      <c r="D563" s="99"/>
    </row>
    <row r="564" spans="4:4" x14ac:dyDescent="0.2">
      <c r="D564" s="99"/>
    </row>
    <row r="565" spans="4:4" x14ac:dyDescent="0.2">
      <c r="D565" s="99"/>
    </row>
    <row r="566" spans="4:4" x14ac:dyDescent="0.2">
      <c r="D566" s="99"/>
    </row>
    <row r="567" spans="4:4" x14ac:dyDescent="0.2">
      <c r="D567" s="99"/>
    </row>
    <row r="568" spans="4:4" x14ac:dyDescent="0.2">
      <c r="D568" s="99"/>
    </row>
    <row r="569" spans="4:4" x14ac:dyDescent="0.2">
      <c r="D569" s="99"/>
    </row>
    <row r="570" spans="4:4" x14ac:dyDescent="0.2">
      <c r="D570" s="99"/>
    </row>
    <row r="571" spans="4:4" x14ac:dyDescent="0.2">
      <c r="D571" s="99"/>
    </row>
    <row r="572" spans="4:4" x14ac:dyDescent="0.2">
      <c r="D572" s="99"/>
    </row>
    <row r="573" spans="4:4" x14ac:dyDescent="0.2">
      <c r="D573" s="99"/>
    </row>
    <row r="574" spans="4:4" x14ac:dyDescent="0.2">
      <c r="D574" s="99"/>
    </row>
    <row r="575" spans="4:4" x14ac:dyDescent="0.2">
      <c r="D575" s="99"/>
    </row>
    <row r="576" spans="4:4" x14ac:dyDescent="0.2">
      <c r="D576" s="99"/>
    </row>
    <row r="577" spans="4:4" x14ac:dyDescent="0.2">
      <c r="D577" s="99"/>
    </row>
    <row r="578" spans="4:4" x14ac:dyDescent="0.2">
      <c r="D578" s="99"/>
    </row>
    <row r="579" spans="4:4" x14ac:dyDescent="0.2">
      <c r="D579" s="99"/>
    </row>
    <row r="580" spans="4:4" x14ac:dyDescent="0.2">
      <c r="D580" s="99"/>
    </row>
    <row r="581" spans="4:4" x14ac:dyDescent="0.2">
      <c r="D581" s="99"/>
    </row>
    <row r="582" spans="4:4" x14ac:dyDescent="0.2">
      <c r="D582" s="99"/>
    </row>
    <row r="583" spans="4:4" x14ac:dyDescent="0.2">
      <c r="D583" s="99"/>
    </row>
    <row r="584" spans="4:4" x14ac:dyDescent="0.2">
      <c r="D584" s="99"/>
    </row>
    <row r="585" spans="4:4" x14ac:dyDescent="0.2">
      <c r="D585" s="99"/>
    </row>
    <row r="586" spans="4:4" x14ac:dyDescent="0.2">
      <c r="D586" s="99"/>
    </row>
    <row r="587" spans="4:4" x14ac:dyDescent="0.2">
      <c r="D587" s="99"/>
    </row>
    <row r="588" spans="4:4" x14ac:dyDescent="0.2">
      <c r="D588" s="99"/>
    </row>
    <row r="589" spans="4:4" x14ac:dyDescent="0.2">
      <c r="D589" s="99"/>
    </row>
    <row r="590" spans="4:4" x14ac:dyDescent="0.2">
      <c r="D590" s="99"/>
    </row>
    <row r="591" spans="4:4" x14ac:dyDescent="0.2">
      <c r="D591" s="99"/>
    </row>
    <row r="592" spans="4:4" x14ac:dyDescent="0.2">
      <c r="D592" s="99"/>
    </row>
    <row r="593" spans="4:4" x14ac:dyDescent="0.2">
      <c r="D593" s="99"/>
    </row>
    <row r="594" spans="4:4" x14ac:dyDescent="0.2">
      <c r="D594" s="99"/>
    </row>
    <row r="595" spans="4:4" x14ac:dyDescent="0.2">
      <c r="D595" s="99"/>
    </row>
    <row r="596" spans="4:4" x14ac:dyDescent="0.2">
      <c r="D596" s="99"/>
    </row>
    <row r="597" spans="4:4" x14ac:dyDescent="0.2">
      <c r="D597" s="99"/>
    </row>
    <row r="598" spans="4:4" x14ac:dyDescent="0.2">
      <c r="D598" s="99"/>
    </row>
    <row r="599" spans="4:4" x14ac:dyDescent="0.2">
      <c r="D599" s="99"/>
    </row>
    <row r="600" spans="4:4" x14ac:dyDescent="0.2">
      <c r="D600" s="99"/>
    </row>
    <row r="601" spans="4:4" x14ac:dyDescent="0.2">
      <c r="D601" s="99"/>
    </row>
    <row r="602" spans="4:4" x14ac:dyDescent="0.2">
      <c r="D602" s="99"/>
    </row>
    <row r="603" spans="4:4" x14ac:dyDescent="0.2">
      <c r="D603" s="99"/>
    </row>
    <row r="604" spans="4:4" x14ac:dyDescent="0.2">
      <c r="D604" s="99"/>
    </row>
    <row r="605" spans="4:4" x14ac:dyDescent="0.2">
      <c r="D605" s="99"/>
    </row>
    <row r="606" spans="4:4" x14ac:dyDescent="0.2">
      <c r="D606" s="99"/>
    </row>
    <row r="607" spans="4:4" x14ac:dyDescent="0.2">
      <c r="D607" s="99"/>
    </row>
    <row r="608" spans="4:4" x14ac:dyDescent="0.2">
      <c r="D608" s="99"/>
    </row>
    <row r="609" spans="4:4" x14ac:dyDescent="0.2">
      <c r="D609" s="99"/>
    </row>
    <row r="610" spans="4:4" x14ac:dyDescent="0.2">
      <c r="D610" s="99"/>
    </row>
    <row r="611" spans="4:4" x14ac:dyDescent="0.2">
      <c r="D611" s="99"/>
    </row>
    <row r="612" spans="4:4" x14ac:dyDescent="0.2">
      <c r="D612" s="99"/>
    </row>
    <row r="613" spans="4:4" x14ac:dyDescent="0.2">
      <c r="D613" s="99"/>
    </row>
    <row r="614" spans="4:4" x14ac:dyDescent="0.2">
      <c r="D614" s="99"/>
    </row>
    <row r="615" spans="4:4" x14ac:dyDescent="0.2">
      <c r="D615" s="99"/>
    </row>
    <row r="616" spans="4:4" x14ac:dyDescent="0.2">
      <c r="D616" s="99"/>
    </row>
    <row r="617" spans="4:4" x14ac:dyDescent="0.2">
      <c r="D617" s="99"/>
    </row>
    <row r="618" spans="4:4" x14ac:dyDescent="0.2">
      <c r="D618" s="99"/>
    </row>
    <row r="619" spans="4:4" x14ac:dyDescent="0.2">
      <c r="D619" s="99"/>
    </row>
    <row r="620" spans="4:4" x14ac:dyDescent="0.2">
      <c r="D620" s="99"/>
    </row>
    <row r="621" spans="4:4" x14ac:dyDescent="0.2">
      <c r="D621" s="99"/>
    </row>
    <row r="622" spans="4:4" x14ac:dyDescent="0.2">
      <c r="D622" s="99"/>
    </row>
    <row r="623" spans="4:4" x14ac:dyDescent="0.2">
      <c r="D623" s="99"/>
    </row>
    <row r="624" spans="4:4" x14ac:dyDescent="0.2">
      <c r="D624" s="99"/>
    </row>
    <row r="625" spans="4:4" x14ac:dyDescent="0.2">
      <c r="D625" s="99"/>
    </row>
    <row r="626" spans="4:4" x14ac:dyDescent="0.2">
      <c r="D626" s="99"/>
    </row>
    <row r="627" spans="4:4" x14ac:dyDescent="0.2">
      <c r="D627" s="99"/>
    </row>
    <row r="628" spans="4:4" x14ac:dyDescent="0.2">
      <c r="D628" s="99"/>
    </row>
    <row r="629" spans="4:4" x14ac:dyDescent="0.2">
      <c r="D629" s="99"/>
    </row>
    <row r="630" spans="4:4" x14ac:dyDescent="0.2">
      <c r="D630" s="99"/>
    </row>
    <row r="631" spans="4:4" x14ac:dyDescent="0.2">
      <c r="D631" s="99"/>
    </row>
    <row r="632" spans="4:4" x14ac:dyDescent="0.2">
      <c r="D632" s="99"/>
    </row>
    <row r="633" spans="4:4" x14ac:dyDescent="0.2">
      <c r="D633" s="99"/>
    </row>
    <row r="634" spans="4:4" x14ac:dyDescent="0.2">
      <c r="D634" s="99"/>
    </row>
    <row r="635" spans="4:4" x14ac:dyDescent="0.2">
      <c r="D635" s="99"/>
    </row>
    <row r="636" spans="4:4" x14ac:dyDescent="0.2">
      <c r="D636" s="99"/>
    </row>
    <row r="637" spans="4:4" x14ac:dyDescent="0.2">
      <c r="D637" s="99"/>
    </row>
    <row r="638" spans="4:4" x14ac:dyDescent="0.2">
      <c r="D638" s="99"/>
    </row>
    <row r="639" spans="4:4" x14ac:dyDescent="0.2">
      <c r="D639" s="99"/>
    </row>
    <row r="640" spans="4:4" x14ac:dyDescent="0.2">
      <c r="D640" s="99"/>
    </row>
    <row r="641" spans="4:4" x14ac:dyDescent="0.2">
      <c r="D641" s="99"/>
    </row>
    <row r="642" spans="4:4" x14ac:dyDescent="0.2">
      <c r="D642" s="99"/>
    </row>
    <row r="643" spans="4:4" x14ac:dyDescent="0.2">
      <c r="D643" s="99"/>
    </row>
    <row r="644" spans="4:4" x14ac:dyDescent="0.2">
      <c r="D644" s="99"/>
    </row>
    <row r="645" spans="4:4" x14ac:dyDescent="0.2">
      <c r="D645" s="99"/>
    </row>
    <row r="646" spans="4:4" x14ac:dyDescent="0.2">
      <c r="D646" s="99"/>
    </row>
    <row r="647" spans="4:4" x14ac:dyDescent="0.2">
      <c r="D647" s="99"/>
    </row>
    <row r="648" spans="4:4" x14ac:dyDescent="0.2">
      <c r="D648" s="99"/>
    </row>
    <row r="649" spans="4:4" x14ac:dyDescent="0.2">
      <c r="D649" s="99"/>
    </row>
    <row r="650" spans="4:4" x14ac:dyDescent="0.2">
      <c r="D650" s="99"/>
    </row>
    <row r="651" spans="4:4" x14ac:dyDescent="0.2">
      <c r="D651" s="99"/>
    </row>
    <row r="652" spans="4:4" x14ac:dyDescent="0.2">
      <c r="D652" s="99"/>
    </row>
    <row r="653" spans="4:4" x14ac:dyDescent="0.2">
      <c r="D653" s="99"/>
    </row>
    <row r="654" spans="4:4" x14ac:dyDescent="0.2">
      <c r="D654" s="99"/>
    </row>
    <row r="655" spans="4:4" x14ac:dyDescent="0.2">
      <c r="D655" s="99"/>
    </row>
    <row r="656" spans="4:4" x14ac:dyDescent="0.2">
      <c r="D656" s="99"/>
    </row>
    <row r="657" spans="4:4" x14ac:dyDescent="0.2">
      <c r="D657" s="99"/>
    </row>
    <row r="658" spans="4:4" x14ac:dyDescent="0.2">
      <c r="D658" s="99"/>
    </row>
    <row r="659" spans="4:4" x14ac:dyDescent="0.2">
      <c r="D659" s="99"/>
    </row>
    <row r="660" spans="4:4" x14ac:dyDescent="0.2">
      <c r="D660" s="99"/>
    </row>
    <row r="661" spans="4:4" x14ac:dyDescent="0.2">
      <c r="D661" s="99"/>
    </row>
    <row r="662" spans="4:4" x14ac:dyDescent="0.2">
      <c r="D662" s="99"/>
    </row>
    <row r="663" spans="4:4" x14ac:dyDescent="0.2">
      <c r="D663" s="99"/>
    </row>
    <row r="664" spans="4:4" x14ac:dyDescent="0.2">
      <c r="D664" s="99"/>
    </row>
    <row r="665" spans="4:4" x14ac:dyDescent="0.2">
      <c r="D665" s="99"/>
    </row>
    <row r="666" spans="4:4" x14ac:dyDescent="0.2">
      <c r="D666" s="99"/>
    </row>
    <row r="667" spans="4:4" x14ac:dyDescent="0.2">
      <c r="D667" s="99"/>
    </row>
    <row r="668" spans="4:4" x14ac:dyDescent="0.2">
      <c r="D668" s="99"/>
    </row>
    <row r="669" spans="4:4" x14ac:dyDescent="0.2">
      <c r="D669" s="99"/>
    </row>
    <row r="670" spans="4:4" x14ac:dyDescent="0.2">
      <c r="D670" s="99"/>
    </row>
    <row r="671" spans="4:4" x14ac:dyDescent="0.2">
      <c r="D671" s="99"/>
    </row>
    <row r="672" spans="4:4" x14ac:dyDescent="0.2">
      <c r="D672" s="99"/>
    </row>
    <row r="673" spans="4:4" x14ac:dyDescent="0.2">
      <c r="D673" s="99"/>
    </row>
    <row r="674" spans="4:4" x14ac:dyDescent="0.2">
      <c r="D674" s="99"/>
    </row>
    <row r="675" spans="4:4" x14ac:dyDescent="0.2">
      <c r="D675" s="99"/>
    </row>
    <row r="676" spans="4:4" x14ac:dyDescent="0.2">
      <c r="D676" s="99"/>
    </row>
    <row r="677" spans="4:4" x14ac:dyDescent="0.2">
      <c r="D677" s="99"/>
    </row>
    <row r="678" spans="4:4" x14ac:dyDescent="0.2">
      <c r="D678" s="99"/>
    </row>
    <row r="679" spans="4:4" x14ac:dyDescent="0.2">
      <c r="D679" s="99"/>
    </row>
    <row r="680" spans="4:4" x14ac:dyDescent="0.2">
      <c r="D680" s="99"/>
    </row>
    <row r="681" spans="4:4" x14ac:dyDescent="0.2">
      <c r="D681" s="99"/>
    </row>
    <row r="682" spans="4:4" x14ac:dyDescent="0.2">
      <c r="D682" s="99"/>
    </row>
    <row r="683" spans="4:4" x14ac:dyDescent="0.2">
      <c r="D683" s="99"/>
    </row>
    <row r="684" spans="4:4" x14ac:dyDescent="0.2">
      <c r="D684" s="99"/>
    </row>
    <row r="685" spans="4:4" x14ac:dyDescent="0.2">
      <c r="D685" s="99"/>
    </row>
    <row r="686" spans="4:4" x14ac:dyDescent="0.2">
      <c r="D686" s="99"/>
    </row>
    <row r="687" spans="4:4" x14ac:dyDescent="0.2">
      <c r="D687" s="99"/>
    </row>
    <row r="688" spans="4:4" x14ac:dyDescent="0.2">
      <c r="D688" s="99"/>
    </row>
    <row r="689" spans="4:4" x14ac:dyDescent="0.2">
      <c r="D689" s="99"/>
    </row>
    <row r="690" spans="4:4" x14ac:dyDescent="0.2">
      <c r="D690" s="99"/>
    </row>
    <row r="691" spans="4:4" x14ac:dyDescent="0.2">
      <c r="D691" s="99"/>
    </row>
    <row r="692" spans="4:4" x14ac:dyDescent="0.2">
      <c r="D692" s="99"/>
    </row>
    <row r="693" spans="4:4" x14ac:dyDescent="0.2">
      <c r="D693" s="99"/>
    </row>
    <row r="694" spans="4:4" x14ac:dyDescent="0.2">
      <c r="D694" s="99"/>
    </row>
    <row r="695" spans="4:4" x14ac:dyDescent="0.2">
      <c r="D695" s="99"/>
    </row>
    <row r="696" spans="4:4" x14ac:dyDescent="0.2">
      <c r="D696" s="99"/>
    </row>
    <row r="697" spans="4:4" x14ac:dyDescent="0.2">
      <c r="D697" s="99"/>
    </row>
    <row r="698" spans="4:4" x14ac:dyDescent="0.2">
      <c r="D698" s="99"/>
    </row>
    <row r="699" spans="4:4" x14ac:dyDescent="0.2">
      <c r="D699" s="99"/>
    </row>
    <row r="700" spans="4:4" x14ac:dyDescent="0.2">
      <c r="D700" s="99"/>
    </row>
    <row r="701" spans="4:4" x14ac:dyDescent="0.2">
      <c r="D701" s="99"/>
    </row>
    <row r="702" spans="4:4" x14ac:dyDescent="0.2">
      <c r="D702" s="99"/>
    </row>
    <row r="703" spans="4:4" x14ac:dyDescent="0.2">
      <c r="D703" s="99"/>
    </row>
    <row r="704" spans="4:4" x14ac:dyDescent="0.2">
      <c r="D704" s="99"/>
    </row>
    <row r="705" spans="4:4" x14ac:dyDescent="0.2">
      <c r="D705" s="99"/>
    </row>
    <row r="706" spans="4:4" x14ac:dyDescent="0.2">
      <c r="D706" s="99"/>
    </row>
    <row r="707" spans="4:4" x14ac:dyDescent="0.2">
      <c r="D707" s="99"/>
    </row>
    <row r="708" spans="4:4" x14ac:dyDescent="0.2">
      <c r="D708" s="99"/>
    </row>
    <row r="709" spans="4:4" x14ac:dyDescent="0.2">
      <c r="D709" s="99"/>
    </row>
    <row r="710" spans="4:4" x14ac:dyDescent="0.2">
      <c r="D710" s="99"/>
    </row>
    <row r="711" spans="4:4" x14ac:dyDescent="0.2">
      <c r="D711" s="99"/>
    </row>
    <row r="712" spans="4:4" x14ac:dyDescent="0.2">
      <c r="D712" s="99"/>
    </row>
    <row r="713" spans="4:4" x14ac:dyDescent="0.2">
      <c r="D713" s="99"/>
    </row>
    <row r="714" spans="4:4" x14ac:dyDescent="0.2">
      <c r="D714" s="99"/>
    </row>
    <row r="715" spans="4:4" x14ac:dyDescent="0.2">
      <c r="D715" s="99"/>
    </row>
    <row r="716" spans="4:4" x14ac:dyDescent="0.2">
      <c r="D716" s="99"/>
    </row>
    <row r="717" spans="4:4" x14ac:dyDescent="0.2">
      <c r="D717" s="99"/>
    </row>
    <row r="718" spans="4:4" x14ac:dyDescent="0.2">
      <c r="D718" s="99"/>
    </row>
    <row r="719" spans="4:4" x14ac:dyDescent="0.2">
      <c r="D719" s="99"/>
    </row>
    <row r="720" spans="4:4" x14ac:dyDescent="0.2">
      <c r="D720" s="99"/>
    </row>
    <row r="721" spans="4:4" x14ac:dyDescent="0.2">
      <c r="D721" s="99"/>
    </row>
    <row r="722" spans="4:4" x14ac:dyDescent="0.2">
      <c r="D722" s="99"/>
    </row>
    <row r="723" spans="4:4" x14ac:dyDescent="0.2">
      <c r="D723" s="99"/>
    </row>
    <row r="724" spans="4:4" x14ac:dyDescent="0.2">
      <c r="D724" s="99"/>
    </row>
    <row r="725" spans="4:4" x14ac:dyDescent="0.2">
      <c r="D725" s="99"/>
    </row>
    <row r="726" spans="4:4" x14ac:dyDescent="0.2">
      <c r="D726" s="99"/>
    </row>
    <row r="727" spans="4:4" x14ac:dyDescent="0.2">
      <c r="D727" s="99"/>
    </row>
    <row r="728" spans="4:4" x14ac:dyDescent="0.2">
      <c r="D728" s="99"/>
    </row>
    <row r="729" spans="4:4" x14ac:dyDescent="0.2">
      <c r="D729" s="99"/>
    </row>
    <row r="730" spans="4:4" x14ac:dyDescent="0.2">
      <c r="D730" s="99"/>
    </row>
    <row r="731" spans="4:4" x14ac:dyDescent="0.2">
      <c r="D731" s="99"/>
    </row>
    <row r="732" spans="4:4" x14ac:dyDescent="0.2">
      <c r="D732" s="99"/>
    </row>
    <row r="733" spans="4:4" x14ac:dyDescent="0.2">
      <c r="D733" s="99"/>
    </row>
    <row r="734" spans="4:4" x14ac:dyDescent="0.2">
      <c r="D734" s="99"/>
    </row>
    <row r="735" spans="4:4" x14ac:dyDescent="0.2">
      <c r="D735" s="99"/>
    </row>
    <row r="736" spans="4:4" x14ac:dyDescent="0.2">
      <c r="D736" s="99"/>
    </row>
    <row r="737" spans="4:4" x14ac:dyDescent="0.2">
      <c r="D737" s="99"/>
    </row>
    <row r="738" spans="4:4" x14ac:dyDescent="0.2">
      <c r="D738" s="99"/>
    </row>
    <row r="739" spans="4:4" x14ac:dyDescent="0.2">
      <c r="D739" s="99"/>
    </row>
    <row r="740" spans="4:4" x14ac:dyDescent="0.2">
      <c r="D740" s="99"/>
    </row>
    <row r="741" spans="4:4" x14ac:dyDescent="0.2">
      <c r="D741" s="99"/>
    </row>
    <row r="742" spans="4:4" x14ac:dyDescent="0.2">
      <c r="D742" s="99"/>
    </row>
    <row r="743" spans="4:4" x14ac:dyDescent="0.2">
      <c r="D743" s="99"/>
    </row>
    <row r="744" spans="4:4" x14ac:dyDescent="0.2">
      <c r="D744" s="99"/>
    </row>
    <row r="745" spans="4:4" x14ac:dyDescent="0.2">
      <c r="D745" s="99"/>
    </row>
    <row r="746" spans="4:4" x14ac:dyDescent="0.2">
      <c r="D746" s="99"/>
    </row>
    <row r="747" spans="4:4" x14ac:dyDescent="0.2">
      <c r="D747" s="99"/>
    </row>
    <row r="748" spans="4:4" x14ac:dyDescent="0.2">
      <c r="D748" s="99"/>
    </row>
    <row r="749" spans="4:4" x14ac:dyDescent="0.2">
      <c r="D749" s="99"/>
    </row>
    <row r="750" spans="4:4" x14ac:dyDescent="0.2">
      <c r="D750" s="99"/>
    </row>
    <row r="751" spans="4:4" x14ac:dyDescent="0.2">
      <c r="D751" s="99"/>
    </row>
    <row r="752" spans="4:4" x14ac:dyDescent="0.2">
      <c r="D752" s="99"/>
    </row>
    <row r="753" spans="4:4" x14ac:dyDescent="0.2">
      <c r="D753" s="99"/>
    </row>
    <row r="754" spans="4:4" x14ac:dyDescent="0.2">
      <c r="D754" s="99"/>
    </row>
    <row r="755" spans="4:4" x14ac:dyDescent="0.2">
      <c r="D755" s="99"/>
    </row>
    <row r="756" spans="4:4" x14ac:dyDescent="0.2">
      <c r="D756" s="99"/>
    </row>
    <row r="757" spans="4:4" x14ac:dyDescent="0.2">
      <c r="D757" s="99"/>
    </row>
    <row r="758" spans="4:4" x14ac:dyDescent="0.2">
      <c r="D758" s="99"/>
    </row>
    <row r="759" spans="4:4" x14ac:dyDescent="0.2">
      <c r="D759" s="99"/>
    </row>
    <row r="760" spans="4:4" x14ac:dyDescent="0.2">
      <c r="D760" s="99"/>
    </row>
    <row r="761" spans="4:4" x14ac:dyDescent="0.2">
      <c r="D761" s="99"/>
    </row>
    <row r="762" spans="4:4" x14ac:dyDescent="0.2">
      <c r="D762" s="99"/>
    </row>
    <row r="763" spans="4:4" x14ac:dyDescent="0.2">
      <c r="D763" s="99"/>
    </row>
    <row r="764" spans="4:4" x14ac:dyDescent="0.2">
      <c r="D764" s="99"/>
    </row>
    <row r="765" spans="4:4" x14ac:dyDescent="0.2">
      <c r="D765" s="99"/>
    </row>
    <row r="766" spans="4:4" x14ac:dyDescent="0.2">
      <c r="D766" s="99"/>
    </row>
    <row r="767" spans="4:4" x14ac:dyDescent="0.2">
      <c r="D767" s="99"/>
    </row>
    <row r="768" spans="4:4" x14ac:dyDescent="0.2">
      <c r="D768" s="99"/>
    </row>
    <row r="769" spans="4:4" x14ac:dyDescent="0.2">
      <c r="D769" s="99"/>
    </row>
    <row r="770" spans="4:4" x14ac:dyDescent="0.2">
      <c r="D770" s="99"/>
    </row>
    <row r="771" spans="4:4" x14ac:dyDescent="0.2">
      <c r="D771" s="99"/>
    </row>
    <row r="772" spans="4:4" x14ac:dyDescent="0.2">
      <c r="D772" s="99"/>
    </row>
    <row r="773" spans="4:4" x14ac:dyDescent="0.2">
      <c r="D773" s="99"/>
    </row>
    <row r="774" spans="4:4" x14ac:dyDescent="0.2">
      <c r="D774" s="99"/>
    </row>
    <row r="775" spans="4:4" x14ac:dyDescent="0.2">
      <c r="D775" s="99"/>
    </row>
    <row r="776" spans="4:4" x14ac:dyDescent="0.2">
      <c r="D776" s="99"/>
    </row>
    <row r="777" spans="4:4" x14ac:dyDescent="0.2">
      <c r="D777" s="99"/>
    </row>
    <row r="778" spans="4:4" x14ac:dyDescent="0.2">
      <c r="D778" s="99"/>
    </row>
    <row r="779" spans="4:4" x14ac:dyDescent="0.2">
      <c r="D779" s="99"/>
    </row>
    <row r="780" spans="4:4" x14ac:dyDescent="0.2">
      <c r="D780" s="99"/>
    </row>
    <row r="781" spans="4:4" x14ac:dyDescent="0.2">
      <c r="D781" s="99"/>
    </row>
    <row r="782" spans="4:4" x14ac:dyDescent="0.2">
      <c r="D782" s="99"/>
    </row>
    <row r="783" spans="4:4" x14ac:dyDescent="0.2">
      <c r="D783" s="99"/>
    </row>
    <row r="784" spans="4:4" x14ac:dyDescent="0.2">
      <c r="D784" s="99"/>
    </row>
    <row r="785" spans="4:4" x14ac:dyDescent="0.2">
      <c r="D785" s="99"/>
    </row>
    <row r="786" spans="4:4" x14ac:dyDescent="0.2">
      <c r="D786" s="99"/>
    </row>
    <row r="787" spans="4:4" x14ac:dyDescent="0.2">
      <c r="D787" s="99"/>
    </row>
    <row r="788" spans="4:4" x14ac:dyDescent="0.2">
      <c r="D788" s="99"/>
    </row>
    <row r="789" spans="4:4" x14ac:dyDescent="0.2">
      <c r="D789" s="99"/>
    </row>
    <row r="790" spans="4:4" x14ac:dyDescent="0.2">
      <c r="D790" s="99"/>
    </row>
    <row r="791" spans="4:4" x14ac:dyDescent="0.2">
      <c r="D791" s="99"/>
    </row>
    <row r="792" spans="4:4" x14ac:dyDescent="0.2">
      <c r="D792" s="99"/>
    </row>
    <row r="793" spans="4:4" x14ac:dyDescent="0.2">
      <c r="D793" s="99"/>
    </row>
    <row r="794" spans="4:4" x14ac:dyDescent="0.2">
      <c r="D794" s="99"/>
    </row>
    <row r="795" spans="4:4" x14ac:dyDescent="0.2">
      <c r="D795" s="99"/>
    </row>
    <row r="796" spans="4:4" x14ac:dyDescent="0.2">
      <c r="D796" s="99"/>
    </row>
    <row r="797" spans="4:4" x14ac:dyDescent="0.2">
      <c r="D797" s="99"/>
    </row>
    <row r="798" spans="4:4" x14ac:dyDescent="0.2">
      <c r="D798" s="99"/>
    </row>
    <row r="799" spans="4:4" x14ac:dyDescent="0.2">
      <c r="D799" s="99"/>
    </row>
    <row r="800" spans="4:4" x14ac:dyDescent="0.2">
      <c r="D800" s="99"/>
    </row>
    <row r="801" spans="4:4" x14ac:dyDescent="0.2">
      <c r="D801" s="99"/>
    </row>
    <row r="802" spans="4:4" x14ac:dyDescent="0.2">
      <c r="D802" s="99"/>
    </row>
    <row r="803" spans="4:4" x14ac:dyDescent="0.2">
      <c r="D803" s="99"/>
    </row>
    <row r="804" spans="4:4" x14ac:dyDescent="0.2">
      <c r="D804" s="99"/>
    </row>
    <row r="805" spans="4:4" x14ac:dyDescent="0.2">
      <c r="D805" s="99"/>
    </row>
    <row r="806" spans="4:4" x14ac:dyDescent="0.2">
      <c r="D806" s="99"/>
    </row>
    <row r="807" spans="4:4" x14ac:dyDescent="0.2">
      <c r="D807" s="99"/>
    </row>
    <row r="808" spans="4:4" x14ac:dyDescent="0.2">
      <c r="D808" s="99"/>
    </row>
    <row r="809" spans="4:4" x14ac:dyDescent="0.2">
      <c r="D809" s="99"/>
    </row>
    <row r="810" spans="4:4" x14ac:dyDescent="0.2">
      <c r="D810" s="99"/>
    </row>
    <row r="811" spans="4:4" x14ac:dyDescent="0.2">
      <c r="D811" s="99"/>
    </row>
    <row r="812" spans="4:4" x14ac:dyDescent="0.2">
      <c r="D812" s="99"/>
    </row>
    <row r="813" spans="4:4" x14ac:dyDescent="0.2">
      <c r="D813" s="99"/>
    </row>
    <row r="814" spans="4:4" x14ac:dyDescent="0.2">
      <c r="D814" s="99"/>
    </row>
    <row r="815" spans="4:4" x14ac:dyDescent="0.2">
      <c r="D815" s="99"/>
    </row>
    <row r="816" spans="4:4" x14ac:dyDescent="0.2">
      <c r="D816" s="99"/>
    </row>
    <row r="817" spans="4:4" x14ac:dyDescent="0.2">
      <c r="D817" s="99"/>
    </row>
    <row r="818" spans="4:4" x14ac:dyDescent="0.2">
      <c r="D818" s="99"/>
    </row>
    <row r="819" spans="4:4" x14ac:dyDescent="0.2">
      <c r="D819" s="99"/>
    </row>
    <row r="820" spans="4:4" x14ac:dyDescent="0.2">
      <c r="D820" s="99"/>
    </row>
    <row r="821" spans="4:4" x14ac:dyDescent="0.2">
      <c r="D821" s="99"/>
    </row>
    <row r="822" spans="4:4" x14ac:dyDescent="0.2">
      <c r="D822" s="99"/>
    </row>
    <row r="823" spans="4:4" x14ac:dyDescent="0.2">
      <c r="D823" s="99"/>
    </row>
    <row r="824" spans="4:4" x14ac:dyDescent="0.2">
      <c r="D824" s="99"/>
    </row>
    <row r="825" spans="4:4" x14ac:dyDescent="0.2">
      <c r="D825" s="99"/>
    </row>
    <row r="826" spans="4:4" x14ac:dyDescent="0.2">
      <c r="D826" s="99"/>
    </row>
    <row r="827" spans="4:4" x14ac:dyDescent="0.2">
      <c r="D827" s="99"/>
    </row>
    <row r="828" spans="4:4" x14ac:dyDescent="0.2">
      <c r="D828" s="99"/>
    </row>
    <row r="829" spans="4:4" x14ac:dyDescent="0.2">
      <c r="D829" s="99"/>
    </row>
    <row r="830" spans="4:4" x14ac:dyDescent="0.2">
      <c r="D830" s="99"/>
    </row>
    <row r="831" spans="4:4" x14ac:dyDescent="0.2">
      <c r="D831" s="99"/>
    </row>
    <row r="832" spans="4:4" x14ac:dyDescent="0.2">
      <c r="D832" s="99"/>
    </row>
    <row r="833" spans="4:4" x14ac:dyDescent="0.2">
      <c r="D833" s="99"/>
    </row>
    <row r="834" spans="4:4" x14ac:dyDescent="0.2">
      <c r="D834" s="99"/>
    </row>
    <row r="835" spans="4:4" x14ac:dyDescent="0.2">
      <c r="D835" s="99"/>
    </row>
    <row r="836" spans="4:4" x14ac:dyDescent="0.2">
      <c r="D836" s="99"/>
    </row>
    <row r="837" spans="4:4" x14ac:dyDescent="0.2">
      <c r="D837" s="99"/>
    </row>
    <row r="838" spans="4:4" x14ac:dyDescent="0.2">
      <c r="D838" s="99"/>
    </row>
    <row r="839" spans="4:4" x14ac:dyDescent="0.2">
      <c r="D839" s="99"/>
    </row>
    <row r="840" spans="4:4" x14ac:dyDescent="0.2">
      <c r="D840" s="99"/>
    </row>
    <row r="841" spans="4:4" x14ac:dyDescent="0.2">
      <c r="D841" s="99"/>
    </row>
    <row r="842" spans="4:4" x14ac:dyDescent="0.2">
      <c r="D842" s="99"/>
    </row>
    <row r="843" spans="4:4" x14ac:dyDescent="0.2">
      <c r="D843" s="99"/>
    </row>
    <row r="844" spans="4:4" x14ac:dyDescent="0.2">
      <c r="D844" s="99"/>
    </row>
    <row r="845" spans="4:4" x14ac:dyDescent="0.2">
      <c r="D845" s="99"/>
    </row>
    <row r="846" spans="4:4" x14ac:dyDescent="0.2">
      <c r="D846" s="99"/>
    </row>
    <row r="847" spans="4:4" x14ac:dyDescent="0.2">
      <c r="D847" s="99"/>
    </row>
    <row r="848" spans="4:4" x14ac:dyDescent="0.2">
      <c r="D848" s="99"/>
    </row>
    <row r="849" spans="4:4" x14ac:dyDescent="0.2">
      <c r="D849" s="99"/>
    </row>
    <row r="850" spans="4:4" x14ac:dyDescent="0.2">
      <c r="D850" s="99"/>
    </row>
    <row r="851" spans="4:4" x14ac:dyDescent="0.2">
      <c r="D851" s="99"/>
    </row>
    <row r="852" spans="4:4" x14ac:dyDescent="0.2">
      <c r="D852" s="99"/>
    </row>
    <row r="853" spans="4:4" x14ac:dyDescent="0.2">
      <c r="D853" s="99"/>
    </row>
    <row r="854" spans="4:4" x14ac:dyDescent="0.2">
      <c r="D854" s="99"/>
    </row>
    <row r="855" spans="4:4" x14ac:dyDescent="0.2">
      <c r="D855" s="99"/>
    </row>
    <row r="856" spans="4:4" x14ac:dyDescent="0.2">
      <c r="D856" s="99"/>
    </row>
    <row r="857" spans="4:4" x14ac:dyDescent="0.2">
      <c r="D857" s="99"/>
    </row>
    <row r="858" spans="4:4" x14ac:dyDescent="0.2">
      <c r="D858" s="99"/>
    </row>
    <row r="859" spans="4:4" x14ac:dyDescent="0.2">
      <c r="D859" s="99"/>
    </row>
    <row r="860" spans="4:4" x14ac:dyDescent="0.2">
      <c r="D860" s="99"/>
    </row>
    <row r="861" spans="4:4" x14ac:dyDescent="0.2">
      <c r="D861" s="99"/>
    </row>
    <row r="862" spans="4:4" x14ac:dyDescent="0.2">
      <c r="D862" s="99"/>
    </row>
    <row r="863" spans="4:4" x14ac:dyDescent="0.2">
      <c r="D863" s="99"/>
    </row>
    <row r="864" spans="4:4" x14ac:dyDescent="0.2">
      <c r="D864" s="99"/>
    </row>
    <row r="865" spans="4:4" x14ac:dyDescent="0.2">
      <c r="D865" s="99"/>
    </row>
    <row r="866" spans="4:4" x14ac:dyDescent="0.2">
      <c r="D866" s="99"/>
    </row>
    <row r="867" spans="4:4" x14ac:dyDescent="0.2">
      <c r="D867" s="99"/>
    </row>
    <row r="868" spans="4:4" x14ac:dyDescent="0.2">
      <c r="D868" s="99"/>
    </row>
    <row r="869" spans="4:4" x14ac:dyDescent="0.2">
      <c r="D869" s="99"/>
    </row>
    <row r="870" spans="4:4" x14ac:dyDescent="0.2">
      <c r="D870" s="99"/>
    </row>
    <row r="871" spans="4:4" x14ac:dyDescent="0.2">
      <c r="D871" s="99"/>
    </row>
    <row r="872" spans="4:4" x14ac:dyDescent="0.2">
      <c r="D872" s="99"/>
    </row>
    <row r="873" spans="4:4" x14ac:dyDescent="0.2">
      <c r="D873" s="99"/>
    </row>
    <row r="874" spans="4:4" x14ac:dyDescent="0.2">
      <c r="D874" s="99"/>
    </row>
    <row r="875" spans="4:4" x14ac:dyDescent="0.2">
      <c r="D875" s="99"/>
    </row>
    <row r="876" spans="4:4" x14ac:dyDescent="0.2">
      <c r="D876" s="99"/>
    </row>
    <row r="877" spans="4:4" x14ac:dyDescent="0.2">
      <c r="D877" s="99"/>
    </row>
    <row r="878" spans="4:4" x14ac:dyDescent="0.2">
      <c r="D878" s="99"/>
    </row>
    <row r="879" spans="4:4" x14ac:dyDescent="0.2">
      <c r="D879" s="99"/>
    </row>
    <row r="880" spans="4:4" x14ac:dyDescent="0.2">
      <c r="D880" s="99"/>
    </row>
    <row r="881" spans="4:4" x14ac:dyDescent="0.2">
      <c r="D881" s="99"/>
    </row>
    <row r="882" spans="4:4" x14ac:dyDescent="0.2">
      <c r="D882" s="99"/>
    </row>
    <row r="883" spans="4:4" x14ac:dyDescent="0.2">
      <c r="D883" s="99"/>
    </row>
    <row r="884" spans="4:4" x14ac:dyDescent="0.2">
      <c r="D884" s="99"/>
    </row>
    <row r="885" spans="4:4" x14ac:dyDescent="0.2">
      <c r="D885" s="99"/>
    </row>
    <row r="886" spans="4:4" x14ac:dyDescent="0.2">
      <c r="D886" s="99"/>
    </row>
    <row r="887" spans="4:4" x14ac:dyDescent="0.2">
      <c r="D887" s="99"/>
    </row>
    <row r="888" spans="4:4" x14ac:dyDescent="0.2">
      <c r="D888" s="99"/>
    </row>
    <row r="889" spans="4:4" x14ac:dyDescent="0.2">
      <c r="D889" s="99"/>
    </row>
    <row r="890" spans="4:4" x14ac:dyDescent="0.2">
      <c r="D890" s="99"/>
    </row>
    <row r="891" spans="4:4" x14ac:dyDescent="0.2">
      <c r="D891" s="99"/>
    </row>
    <row r="892" spans="4:4" x14ac:dyDescent="0.2">
      <c r="D892" s="99"/>
    </row>
    <row r="893" spans="4:4" x14ac:dyDescent="0.2">
      <c r="D893" s="99"/>
    </row>
    <row r="894" spans="4:4" x14ac:dyDescent="0.2">
      <c r="D894" s="99"/>
    </row>
    <row r="895" spans="4:4" x14ac:dyDescent="0.2">
      <c r="D895" s="99"/>
    </row>
    <row r="896" spans="4:4" x14ac:dyDescent="0.2">
      <c r="D896" s="99"/>
    </row>
    <row r="897" spans="4:4" x14ac:dyDescent="0.2">
      <c r="D897" s="99"/>
    </row>
    <row r="898" spans="4:4" x14ac:dyDescent="0.2">
      <c r="D898" s="99"/>
    </row>
    <row r="899" spans="4:4" x14ac:dyDescent="0.2">
      <c r="D899" s="99"/>
    </row>
    <row r="900" spans="4:4" x14ac:dyDescent="0.2">
      <c r="D900" s="99"/>
    </row>
    <row r="901" spans="4:4" x14ac:dyDescent="0.2">
      <c r="D901" s="99"/>
    </row>
    <row r="902" spans="4:4" x14ac:dyDescent="0.2">
      <c r="D902" s="99"/>
    </row>
    <row r="903" spans="4:4" x14ac:dyDescent="0.2">
      <c r="D903" s="99"/>
    </row>
    <row r="904" spans="4:4" x14ac:dyDescent="0.2">
      <c r="D904" s="99"/>
    </row>
    <row r="905" spans="4:4" x14ac:dyDescent="0.2">
      <c r="D905" s="99"/>
    </row>
    <row r="906" spans="4:4" x14ac:dyDescent="0.2">
      <c r="D906" s="99"/>
    </row>
    <row r="907" spans="4:4" x14ac:dyDescent="0.2">
      <c r="D907" s="99"/>
    </row>
    <row r="908" spans="4:4" x14ac:dyDescent="0.2">
      <c r="D908" s="99"/>
    </row>
    <row r="909" spans="4:4" x14ac:dyDescent="0.2">
      <c r="D909" s="99"/>
    </row>
    <row r="910" spans="4:4" x14ac:dyDescent="0.2">
      <c r="D910" s="99"/>
    </row>
    <row r="911" spans="4:4" x14ac:dyDescent="0.2">
      <c r="D911" s="99"/>
    </row>
    <row r="912" spans="4:4" x14ac:dyDescent="0.2">
      <c r="D912" s="99"/>
    </row>
    <row r="913" spans="4:4" x14ac:dyDescent="0.2">
      <c r="D913" s="99"/>
    </row>
    <row r="914" spans="4:4" x14ac:dyDescent="0.2">
      <c r="D914" s="99"/>
    </row>
    <row r="915" spans="4:4" x14ac:dyDescent="0.2">
      <c r="D915" s="99"/>
    </row>
    <row r="916" spans="4:4" x14ac:dyDescent="0.2">
      <c r="D916" s="99"/>
    </row>
    <row r="917" spans="4:4" x14ac:dyDescent="0.2">
      <c r="D917" s="99"/>
    </row>
    <row r="918" spans="4:4" x14ac:dyDescent="0.2">
      <c r="D918" s="99"/>
    </row>
    <row r="919" spans="4:4" x14ac:dyDescent="0.2">
      <c r="D919" s="99"/>
    </row>
    <row r="920" spans="4:4" x14ac:dyDescent="0.2">
      <c r="D920" s="99"/>
    </row>
    <row r="921" spans="4:4" x14ac:dyDescent="0.2">
      <c r="D921" s="99"/>
    </row>
    <row r="922" spans="4:4" x14ac:dyDescent="0.2">
      <c r="D922" s="99"/>
    </row>
    <row r="923" spans="4:4" x14ac:dyDescent="0.2">
      <c r="D923" s="99"/>
    </row>
    <row r="924" spans="4:4" x14ac:dyDescent="0.2">
      <c r="D924" s="99"/>
    </row>
    <row r="925" spans="4:4" x14ac:dyDescent="0.2">
      <c r="D925" s="99"/>
    </row>
    <row r="926" spans="4:4" x14ac:dyDescent="0.2">
      <c r="D926" s="99"/>
    </row>
    <row r="927" spans="4:4" x14ac:dyDescent="0.2">
      <c r="D927" s="99"/>
    </row>
    <row r="928" spans="4:4" x14ac:dyDescent="0.2">
      <c r="D928" s="99"/>
    </row>
    <row r="929" spans="4:4" x14ac:dyDescent="0.2">
      <c r="D929" s="99"/>
    </row>
    <row r="930" spans="4:4" x14ac:dyDescent="0.2">
      <c r="D930" s="99"/>
    </row>
    <row r="931" spans="4:4" x14ac:dyDescent="0.2">
      <c r="D931" s="99"/>
    </row>
    <row r="932" spans="4:4" x14ac:dyDescent="0.2">
      <c r="D932" s="99"/>
    </row>
    <row r="933" spans="4:4" x14ac:dyDescent="0.2">
      <c r="D933" s="99"/>
    </row>
    <row r="934" spans="4:4" x14ac:dyDescent="0.2">
      <c r="D934" s="99"/>
    </row>
    <row r="935" spans="4:4" x14ac:dyDescent="0.2">
      <c r="D935" s="99"/>
    </row>
    <row r="936" spans="4:4" x14ac:dyDescent="0.2">
      <c r="D936" s="99"/>
    </row>
    <row r="937" spans="4:4" x14ac:dyDescent="0.2">
      <c r="D937" s="99"/>
    </row>
    <row r="938" spans="4:4" x14ac:dyDescent="0.2">
      <c r="D938" s="99"/>
    </row>
    <row r="939" spans="4:4" x14ac:dyDescent="0.2">
      <c r="D939" s="99"/>
    </row>
    <row r="940" spans="4:4" x14ac:dyDescent="0.2">
      <c r="D940" s="99"/>
    </row>
    <row r="941" spans="4:4" x14ac:dyDescent="0.2">
      <c r="D941" s="99"/>
    </row>
    <row r="942" spans="4:4" x14ac:dyDescent="0.2">
      <c r="D942" s="99"/>
    </row>
    <row r="943" spans="4:4" x14ac:dyDescent="0.2">
      <c r="D943" s="99"/>
    </row>
    <row r="944" spans="4:4" x14ac:dyDescent="0.2">
      <c r="D944" s="99"/>
    </row>
    <row r="945" spans="4:4" x14ac:dyDescent="0.2">
      <c r="D945" s="99"/>
    </row>
    <row r="946" spans="4:4" x14ac:dyDescent="0.2">
      <c r="D946" s="99"/>
    </row>
    <row r="947" spans="4:4" x14ac:dyDescent="0.2">
      <c r="D947" s="99"/>
    </row>
    <row r="948" spans="4:4" x14ac:dyDescent="0.2">
      <c r="D948" s="99"/>
    </row>
    <row r="949" spans="4:4" x14ac:dyDescent="0.2">
      <c r="D949" s="99"/>
    </row>
    <row r="950" spans="4:4" x14ac:dyDescent="0.2">
      <c r="D950" s="99"/>
    </row>
    <row r="951" spans="4:4" x14ac:dyDescent="0.2">
      <c r="D951" s="99"/>
    </row>
    <row r="952" spans="4:4" x14ac:dyDescent="0.2">
      <c r="D952" s="99"/>
    </row>
    <row r="953" spans="4:4" x14ac:dyDescent="0.2">
      <c r="D953" s="99"/>
    </row>
    <row r="954" spans="4:4" x14ac:dyDescent="0.2">
      <c r="D954" s="99"/>
    </row>
    <row r="955" spans="4:4" x14ac:dyDescent="0.2">
      <c r="D955" s="99"/>
    </row>
    <row r="956" spans="4:4" x14ac:dyDescent="0.2">
      <c r="D956" s="99"/>
    </row>
    <row r="957" spans="4:4" x14ac:dyDescent="0.2">
      <c r="D957" s="99"/>
    </row>
    <row r="958" spans="4:4" x14ac:dyDescent="0.2">
      <c r="D958" s="99"/>
    </row>
    <row r="959" spans="4:4" x14ac:dyDescent="0.2">
      <c r="D959" s="99"/>
    </row>
    <row r="960" spans="4:4" x14ac:dyDescent="0.2">
      <c r="D960" s="99"/>
    </row>
    <row r="961" spans="4:4" x14ac:dyDescent="0.2">
      <c r="D961" s="99"/>
    </row>
    <row r="962" spans="4:4" x14ac:dyDescent="0.2">
      <c r="D962" s="99"/>
    </row>
    <row r="963" spans="4:4" x14ac:dyDescent="0.2">
      <c r="D963" s="99"/>
    </row>
    <row r="964" spans="4:4" x14ac:dyDescent="0.2">
      <c r="D964" s="99"/>
    </row>
    <row r="965" spans="4:4" x14ac:dyDescent="0.2">
      <c r="D965" s="99"/>
    </row>
    <row r="966" spans="4:4" x14ac:dyDescent="0.2">
      <c r="D966" s="99"/>
    </row>
    <row r="967" spans="4:4" x14ac:dyDescent="0.2">
      <c r="D967" s="99"/>
    </row>
    <row r="968" spans="4:4" x14ac:dyDescent="0.2">
      <c r="D968" s="99"/>
    </row>
    <row r="969" spans="4:4" x14ac:dyDescent="0.2">
      <c r="D969" s="99"/>
    </row>
    <row r="970" spans="4:4" x14ac:dyDescent="0.2">
      <c r="D970" s="99"/>
    </row>
    <row r="971" spans="4:4" x14ac:dyDescent="0.2">
      <c r="D971" s="99"/>
    </row>
    <row r="972" spans="4:4" x14ac:dyDescent="0.2">
      <c r="D972" s="99"/>
    </row>
    <row r="973" spans="4:4" x14ac:dyDescent="0.2">
      <c r="D973" s="99"/>
    </row>
    <row r="974" spans="4:4" x14ac:dyDescent="0.2">
      <c r="D974" s="99"/>
    </row>
    <row r="975" spans="4:4" x14ac:dyDescent="0.2">
      <c r="D975" s="99"/>
    </row>
    <row r="976" spans="4:4" x14ac:dyDescent="0.2">
      <c r="D976" s="99"/>
    </row>
    <row r="977" spans="4:4" x14ac:dyDescent="0.2">
      <c r="D977" s="99"/>
    </row>
    <row r="978" spans="4:4" x14ac:dyDescent="0.2">
      <c r="D978" s="99"/>
    </row>
    <row r="979" spans="4:4" x14ac:dyDescent="0.2">
      <c r="D979" s="99"/>
    </row>
    <row r="980" spans="4:4" x14ac:dyDescent="0.2">
      <c r="D980" s="99"/>
    </row>
    <row r="981" spans="4:4" x14ac:dyDescent="0.2">
      <c r="D981" s="99"/>
    </row>
    <row r="982" spans="4:4" x14ac:dyDescent="0.2">
      <c r="D982" s="99"/>
    </row>
    <row r="983" spans="4:4" x14ac:dyDescent="0.2">
      <c r="D983" s="99"/>
    </row>
    <row r="984" spans="4:4" x14ac:dyDescent="0.2">
      <c r="D984" s="99"/>
    </row>
    <row r="985" spans="4:4" x14ac:dyDescent="0.2">
      <c r="D985" s="99"/>
    </row>
    <row r="986" spans="4:4" x14ac:dyDescent="0.2">
      <c r="D986" s="99"/>
    </row>
    <row r="987" spans="4:4" x14ac:dyDescent="0.2">
      <c r="D987" s="99"/>
    </row>
    <row r="988" spans="4:4" x14ac:dyDescent="0.2">
      <c r="D988" s="99"/>
    </row>
    <row r="989" spans="4:4" x14ac:dyDescent="0.2">
      <c r="D989" s="99"/>
    </row>
    <row r="990" spans="4:4" x14ac:dyDescent="0.2">
      <c r="D990" s="99"/>
    </row>
    <row r="991" spans="4:4" x14ac:dyDescent="0.2">
      <c r="D991" s="99"/>
    </row>
    <row r="992" spans="4:4" x14ac:dyDescent="0.2">
      <c r="D992" s="99"/>
    </row>
    <row r="993" spans="4:4" x14ac:dyDescent="0.2">
      <c r="D993" s="99"/>
    </row>
    <row r="994" spans="4:4" x14ac:dyDescent="0.2">
      <c r="D994" s="99"/>
    </row>
    <row r="995" spans="4:4" x14ac:dyDescent="0.2">
      <c r="D995" s="99"/>
    </row>
    <row r="996" spans="4:4" x14ac:dyDescent="0.2">
      <c r="D996" s="99"/>
    </row>
    <row r="997" spans="4:4" x14ac:dyDescent="0.2">
      <c r="D997" s="99"/>
    </row>
    <row r="998" spans="4:4" x14ac:dyDescent="0.2">
      <c r="D998" s="99"/>
    </row>
    <row r="999" spans="4:4" x14ac:dyDescent="0.2">
      <c r="D999" s="99"/>
    </row>
    <row r="1000" spans="4:4" x14ac:dyDescent="0.2">
      <c r="D1000" s="99"/>
    </row>
    <row r="1001" spans="4:4" x14ac:dyDescent="0.2">
      <c r="D1001" s="99"/>
    </row>
    <row r="1002" spans="4:4" x14ac:dyDescent="0.2">
      <c r="D1002" s="99"/>
    </row>
    <row r="1003" spans="4:4" x14ac:dyDescent="0.2">
      <c r="D1003" s="99"/>
    </row>
    <row r="1004" spans="4:4" x14ac:dyDescent="0.2">
      <c r="D1004" s="99"/>
    </row>
    <row r="1005" spans="4:4" x14ac:dyDescent="0.2">
      <c r="D1005" s="99"/>
    </row>
    <row r="1006" spans="4:4" x14ac:dyDescent="0.2">
      <c r="D1006" s="99"/>
    </row>
    <row r="1007" spans="4:4" x14ac:dyDescent="0.2">
      <c r="D1007" s="99"/>
    </row>
    <row r="1008" spans="4:4" x14ac:dyDescent="0.2">
      <c r="D1008" s="99"/>
    </row>
    <row r="1009" spans="4:4" x14ac:dyDescent="0.2">
      <c r="D1009" s="99"/>
    </row>
    <row r="1010" spans="4:4" x14ac:dyDescent="0.2">
      <c r="D1010" s="99"/>
    </row>
    <row r="1011" spans="4:4" x14ac:dyDescent="0.2">
      <c r="D1011" s="99"/>
    </row>
    <row r="1012" spans="4:4" x14ac:dyDescent="0.2">
      <c r="D1012" s="99"/>
    </row>
    <row r="1013" spans="4:4" x14ac:dyDescent="0.2">
      <c r="D1013" s="99"/>
    </row>
    <row r="1014" spans="4:4" x14ac:dyDescent="0.2">
      <c r="D1014" s="99"/>
    </row>
    <row r="1015" spans="4:4" x14ac:dyDescent="0.2">
      <c r="D1015" s="99"/>
    </row>
    <row r="1016" spans="4:4" x14ac:dyDescent="0.2">
      <c r="D1016" s="99"/>
    </row>
    <row r="1017" spans="4:4" x14ac:dyDescent="0.2">
      <c r="D1017" s="99"/>
    </row>
    <row r="1018" spans="4:4" x14ac:dyDescent="0.2">
      <c r="D1018" s="99"/>
    </row>
    <row r="1019" spans="4:4" x14ac:dyDescent="0.2">
      <c r="D1019" s="99"/>
    </row>
    <row r="1020" spans="4:4" x14ac:dyDescent="0.2">
      <c r="D1020" s="99"/>
    </row>
    <row r="1021" spans="4:4" x14ac:dyDescent="0.2">
      <c r="D1021" s="99"/>
    </row>
    <row r="1022" spans="4:4" x14ac:dyDescent="0.2">
      <c r="D1022" s="99"/>
    </row>
    <row r="1023" spans="4:4" x14ac:dyDescent="0.2">
      <c r="D1023" s="99"/>
    </row>
    <row r="1024" spans="4:4" x14ac:dyDescent="0.2">
      <c r="D1024" s="99"/>
    </row>
    <row r="1025" spans="4:4" x14ac:dyDescent="0.2">
      <c r="D1025" s="99"/>
    </row>
    <row r="1026" spans="4:4" x14ac:dyDescent="0.2">
      <c r="D1026" s="99"/>
    </row>
    <row r="1027" spans="4:4" x14ac:dyDescent="0.2">
      <c r="D1027" s="99"/>
    </row>
    <row r="1028" spans="4:4" x14ac:dyDescent="0.2">
      <c r="D1028" s="99"/>
    </row>
    <row r="1029" spans="4:4" x14ac:dyDescent="0.2">
      <c r="D1029" s="99"/>
    </row>
    <row r="1030" spans="4:4" x14ac:dyDescent="0.2">
      <c r="D1030" s="99"/>
    </row>
    <row r="1031" spans="4:4" x14ac:dyDescent="0.2">
      <c r="D1031" s="99"/>
    </row>
    <row r="1032" spans="4:4" x14ac:dyDescent="0.2">
      <c r="D1032" s="99"/>
    </row>
    <row r="1033" spans="4:4" x14ac:dyDescent="0.2">
      <c r="D1033" s="99"/>
    </row>
    <row r="1034" spans="4:4" x14ac:dyDescent="0.2">
      <c r="D1034" s="99"/>
    </row>
    <row r="1035" spans="4:4" x14ac:dyDescent="0.2">
      <c r="D1035" s="99"/>
    </row>
    <row r="1036" spans="4:4" x14ac:dyDescent="0.2">
      <c r="D1036" s="99"/>
    </row>
    <row r="1037" spans="4:4" x14ac:dyDescent="0.2">
      <c r="D1037" s="99"/>
    </row>
    <row r="1038" spans="4:4" x14ac:dyDescent="0.2">
      <c r="D1038" s="99"/>
    </row>
    <row r="1039" spans="4:4" x14ac:dyDescent="0.2">
      <c r="D1039" s="99"/>
    </row>
    <row r="1040" spans="4:4" x14ac:dyDescent="0.2">
      <c r="D1040" s="99"/>
    </row>
    <row r="1041" spans="4:4" x14ac:dyDescent="0.2">
      <c r="D1041" s="99"/>
    </row>
    <row r="1042" spans="4:4" x14ac:dyDescent="0.2">
      <c r="D1042" s="99"/>
    </row>
    <row r="1043" spans="4:4" x14ac:dyDescent="0.2">
      <c r="D1043" s="99"/>
    </row>
    <row r="1044" spans="4:4" x14ac:dyDescent="0.2">
      <c r="D1044" s="99"/>
    </row>
    <row r="1045" spans="4:4" x14ac:dyDescent="0.2">
      <c r="D1045" s="99"/>
    </row>
    <row r="1046" spans="4:4" x14ac:dyDescent="0.2">
      <c r="D1046" s="99"/>
    </row>
    <row r="1047" spans="4:4" x14ac:dyDescent="0.2">
      <c r="D1047" s="99"/>
    </row>
    <row r="1048" spans="4:4" x14ac:dyDescent="0.2">
      <c r="D1048" s="99"/>
    </row>
    <row r="1049" spans="4:4" x14ac:dyDescent="0.2">
      <c r="D1049" s="99"/>
    </row>
    <row r="1050" spans="4:4" x14ac:dyDescent="0.2">
      <c r="D1050" s="99"/>
    </row>
    <row r="1051" spans="4:4" x14ac:dyDescent="0.2">
      <c r="D1051" s="99"/>
    </row>
    <row r="1052" spans="4:4" x14ac:dyDescent="0.2">
      <c r="D1052" s="99"/>
    </row>
    <row r="1053" spans="4:4" x14ac:dyDescent="0.2">
      <c r="D1053" s="99"/>
    </row>
    <row r="1054" spans="4:4" x14ac:dyDescent="0.2">
      <c r="D1054" s="99"/>
    </row>
    <row r="1055" spans="4:4" x14ac:dyDescent="0.2">
      <c r="D1055" s="99"/>
    </row>
    <row r="1056" spans="4:4" x14ac:dyDescent="0.2">
      <c r="D1056" s="99"/>
    </row>
    <row r="1057" spans="4:4" x14ac:dyDescent="0.2">
      <c r="D1057" s="99"/>
    </row>
    <row r="1058" spans="4:4" x14ac:dyDescent="0.2">
      <c r="D1058" s="99"/>
    </row>
    <row r="1059" spans="4:4" x14ac:dyDescent="0.2">
      <c r="D1059" s="99"/>
    </row>
    <row r="1060" spans="4:4" x14ac:dyDescent="0.2">
      <c r="D1060" s="99"/>
    </row>
    <row r="1061" spans="4:4" x14ac:dyDescent="0.2">
      <c r="D1061" s="99"/>
    </row>
    <row r="1062" spans="4:4" x14ac:dyDescent="0.2">
      <c r="D1062" s="99"/>
    </row>
    <row r="1063" spans="4:4" x14ac:dyDescent="0.2">
      <c r="D1063" s="99"/>
    </row>
    <row r="1064" spans="4:4" x14ac:dyDescent="0.2">
      <c r="D1064" s="99"/>
    </row>
    <row r="1065" spans="4:4" x14ac:dyDescent="0.2">
      <c r="D1065" s="99"/>
    </row>
    <row r="1066" spans="4:4" x14ac:dyDescent="0.2">
      <c r="D1066" s="99"/>
    </row>
    <row r="1067" spans="4:4" x14ac:dyDescent="0.2">
      <c r="D1067" s="99"/>
    </row>
    <row r="1068" spans="4:4" x14ac:dyDescent="0.2">
      <c r="D1068" s="99"/>
    </row>
    <row r="1069" spans="4:4" x14ac:dyDescent="0.2">
      <c r="D1069" s="99"/>
    </row>
    <row r="1070" spans="4:4" x14ac:dyDescent="0.2">
      <c r="D1070" s="99"/>
    </row>
    <row r="1071" spans="4:4" x14ac:dyDescent="0.2">
      <c r="D1071" s="99"/>
    </row>
    <row r="1072" spans="4:4" x14ac:dyDescent="0.2">
      <c r="D1072" s="99"/>
    </row>
    <row r="1073" spans="4:4" x14ac:dyDescent="0.2">
      <c r="D1073" s="99"/>
    </row>
    <row r="1074" spans="4:4" x14ac:dyDescent="0.2">
      <c r="D1074" s="99"/>
    </row>
    <row r="1075" spans="4:4" x14ac:dyDescent="0.2">
      <c r="D1075" s="99"/>
    </row>
    <row r="1076" spans="4:4" x14ac:dyDescent="0.2">
      <c r="D1076" s="99"/>
    </row>
    <row r="1077" spans="4:4" x14ac:dyDescent="0.2">
      <c r="D1077" s="99"/>
    </row>
    <row r="1078" spans="4:4" x14ac:dyDescent="0.2">
      <c r="D1078" s="99"/>
    </row>
    <row r="1079" spans="4:4" x14ac:dyDescent="0.2">
      <c r="D1079" s="99"/>
    </row>
    <row r="1080" spans="4:4" x14ac:dyDescent="0.2">
      <c r="D1080" s="99"/>
    </row>
    <row r="1081" spans="4:4" x14ac:dyDescent="0.2">
      <c r="D1081" s="99"/>
    </row>
    <row r="1082" spans="4:4" x14ac:dyDescent="0.2">
      <c r="D1082" s="99"/>
    </row>
    <row r="1083" spans="4:4" x14ac:dyDescent="0.2">
      <c r="D1083" s="99"/>
    </row>
    <row r="1084" spans="4:4" x14ac:dyDescent="0.2">
      <c r="D1084" s="99"/>
    </row>
    <row r="1085" spans="4:4" x14ac:dyDescent="0.2">
      <c r="D1085" s="99"/>
    </row>
    <row r="1086" spans="4:4" x14ac:dyDescent="0.2">
      <c r="D1086" s="99"/>
    </row>
    <row r="1087" spans="4:4" x14ac:dyDescent="0.2">
      <c r="D1087" s="99"/>
    </row>
    <row r="1088" spans="4:4" x14ac:dyDescent="0.2">
      <c r="D1088" s="99"/>
    </row>
    <row r="1089" spans="4:4" x14ac:dyDescent="0.2">
      <c r="D1089" s="99"/>
    </row>
    <row r="1090" spans="4:4" x14ac:dyDescent="0.2">
      <c r="D1090" s="99"/>
    </row>
    <row r="1091" spans="4:4" x14ac:dyDescent="0.2">
      <c r="D1091" s="99"/>
    </row>
    <row r="1092" spans="4:4" x14ac:dyDescent="0.2">
      <c r="D1092" s="99"/>
    </row>
    <row r="1093" spans="4:4" x14ac:dyDescent="0.2">
      <c r="D1093" s="99"/>
    </row>
    <row r="1094" spans="4:4" x14ac:dyDescent="0.2">
      <c r="D1094" s="99"/>
    </row>
    <row r="1095" spans="4:4" x14ac:dyDescent="0.2">
      <c r="D1095" s="99"/>
    </row>
    <row r="1096" spans="4:4" x14ac:dyDescent="0.2">
      <c r="D1096" s="99"/>
    </row>
    <row r="1097" spans="4:4" x14ac:dyDescent="0.2">
      <c r="D1097" s="99"/>
    </row>
    <row r="1098" spans="4:4" x14ac:dyDescent="0.2">
      <c r="D1098" s="99"/>
    </row>
    <row r="1099" spans="4:4" x14ac:dyDescent="0.2">
      <c r="D1099" s="99"/>
    </row>
    <row r="1100" spans="4:4" x14ac:dyDescent="0.2">
      <c r="D1100" s="99"/>
    </row>
    <row r="1101" spans="4:4" x14ac:dyDescent="0.2">
      <c r="D1101" s="99"/>
    </row>
    <row r="1102" spans="4:4" x14ac:dyDescent="0.2">
      <c r="D1102" s="99"/>
    </row>
    <row r="1103" spans="4:4" x14ac:dyDescent="0.2">
      <c r="D1103" s="99"/>
    </row>
    <row r="1104" spans="4:4" x14ac:dyDescent="0.2">
      <c r="D1104" s="99"/>
    </row>
    <row r="1105" spans="4:4" x14ac:dyDescent="0.2">
      <c r="D1105" s="99"/>
    </row>
    <row r="1106" spans="4:4" x14ac:dyDescent="0.2">
      <c r="D1106" s="99"/>
    </row>
    <row r="1107" spans="4:4" x14ac:dyDescent="0.2">
      <c r="D1107" s="99"/>
    </row>
    <row r="1108" spans="4:4" x14ac:dyDescent="0.2">
      <c r="D1108" s="99"/>
    </row>
    <row r="1109" spans="4:4" x14ac:dyDescent="0.2">
      <c r="D1109" s="99"/>
    </row>
    <row r="1110" spans="4:4" x14ac:dyDescent="0.2">
      <c r="D1110" s="99"/>
    </row>
    <row r="1111" spans="4:4" x14ac:dyDescent="0.2">
      <c r="D1111" s="99"/>
    </row>
    <row r="1112" spans="4:4" x14ac:dyDescent="0.2">
      <c r="D1112" s="99"/>
    </row>
    <row r="1113" spans="4:4" x14ac:dyDescent="0.2">
      <c r="D1113" s="99"/>
    </row>
  </sheetData>
  <mergeCells count="13">
    <mergeCell ref="C103:G103"/>
    <mergeCell ref="A108:C108"/>
    <mergeCell ref="A109:G113"/>
    <mergeCell ref="C86:G86"/>
    <mergeCell ref="C95:G95"/>
    <mergeCell ref="C97:G97"/>
    <mergeCell ref="C99:G99"/>
    <mergeCell ref="C101:G101"/>
    <mergeCell ref="A1:G1"/>
    <mergeCell ref="C2:G2"/>
    <mergeCell ref="C3:G3"/>
    <mergeCell ref="C4:G4"/>
    <mergeCell ref="C51:G51"/>
  </mergeCells>
  <pageMargins left="0.59027777777777801" right="0.196527777777778" top="0.78749999999999998" bottom="0.78749999999999998" header="0.511811023622047" footer="0.3"/>
  <pageSetup paperSize="9" orientation="portrait" horizontalDpi="300" verticalDpi="300"/>
  <headerFooter>
    <oddFooter>&amp;LZpracováno programem BUILDpower S,  © RTS, a.s.&amp;RStránka &amp;P z &amp;N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54</vt:i4>
      </vt:variant>
    </vt:vector>
  </HeadingPairs>
  <TitlesOfParts>
    <vt:vector size="60" baseType="lpstr">
      <vt:lpstr>Pokyny pro vyplnění</vt:lpstr>
      <vt:lpstr>Stavba</vt:lpstr>
      <vt:lpstr>VzorPolozky</vt:lpstr>
      <vt:lpstr>02 02 Pol</vt:lpstr>
      <vt:lpstr>02 03 Pol</vt:lpstr>
      <vt:lpstr>02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02 Pol'!Názvy_tisku</vt:lpstr>
      <vt:lpstr>'02 03 Pol'!Názvy_tisku</vt:lpstr>
      <vt:lpstr>'02 04 Pol'!Názvy_tisku</vt:lpstr>
      <vt:lpstr>oadresa</vt:lpstr>
      <vt:lpstr>Stavba!Objednatel</vt:lpstr>
      <vt:lpstr>Stavba!Objekt</vt:lpstr>
      <vt:lpstr>'02 02 Pol'!Oblast_tisku</vt:lpstr>
      <vt:lpstr>'02 03 Pol'!Oblast_tisku</vt:lpstr>
      <vt:lpstr>'02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Kozáková Zora</cp:lastModifiedBy>
  <cp:revision>1</cp:revision>
  <cp:lastPrinted>2019-03-19T12:27:02Z</cp:lastPrinted>
  <dcterms:created xsi:type="dcterms:W3CDTF">2009-04-08T07:15:50Z</dcterms:created>
  <dcterms:modified xsi:type="dcterms:W3CDTF">2022-09-08T10:10:55Z</dcterms:modified>
  <dc:language>cs-CZ</dc:language>
</cp:coreProperties>
</file>