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SBAD02\HOMES$\021020140019\Desktop\"/>
    </mc:Choice>
  </mc:AlternateContent>
  <bookViews>
    <workbookView xWindow="0" yWindow="0" windowWidth="28800" windowHeight="12432"/>
  </bookViews>
  <sheets>
    <sheet name="Rekapitulace stavby" sheetId="1" r:id="rId1"/>
    <sheet name="so01 - Vodovod" sheetId="2" r:id="rId2"/>
  </sheets>
  <definedNames>
    <definedName name="_xlnm._FilterDatabase" localSheetId="1" hidden="1">'so01 - Vodovod'!$C$124:$K$399</definedName>
    <definedName name="_xlnm.Print_Titles" localSheetId="0">'Rekapitulace stavby'!$92:$92</definedName>
    <definedName name="_xlnm.Print_Titles" localSheetId="1">'so01 - Vodovod'!$124:$124</definedName>
    <definedName name="_xlnm.Print_Area" localSheetId="0">'Rekapitulace stavby'!$D$4:$AO$76,'Rekapitulace stavby'!$C$82:$AQ$96</definedName>
    <definedName name="_xlnm.Print_Area" localSheetId="1">'so01 - Vodovod'!$C$4:$J$76,'so01 - Vodovod'!$C$82:$J$106,'so01 - Vodovod'!$C$112:$J$399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T389" i="2"/>
  <c r="R390" i="2"/>
  <c r="R389" i="2" s="1"/>
  <c r="P390" i="2"/>
  <c r="P389" i="2" s="1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F119" i="2"/>
  <c r="F89" i="2"/>
  <c r="E87" i="2"/>
  <c r="J24" i="2"/>
  <c r="E24" i="2"/>
  <c r="J92" i="2" s="1"/>
  <c r="J23" i="2"/>
  <c r="J21" i="2"/>
  <c r="E21" i="2"/>
  <c r="J121" i="2" s="1"/>
  <c r="J20" i="2"/>
  <c r="J18" i="2"/>
  <c r="E18" i="2"/>
  <c r="F92" i="2" s="1"/>
  <c r="J17" i="2"/>
  <c r="J15" i="2"/>
  <c r="E15" i="2"/>
  <c r="F121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281" i="2"/>
  <c r="BK154" i="2"/>
  <c r="BK349" i="2"/>
  <c r="J344" i="2"/>
  <c r="J340" i="2"/>
  <c r="BK334" i="2"/>
  <c r="BK330" i="2"/>
  <c r="J322" i="2"/>
  <c r="BK297" i="2"/>
  <c r="J282" i="2"/>
  <c r="BK209" i="2"/>
  <c r="J154" i="2"/>
  <c r="J367" i="2"/>
  <c r="J364" i="2"/>
  <c r="J360" i="2"/>
  <c r="BK303" i="2"/>
  <c r="BK286" i="2"/>
  <c r="BK205" i="2"/>
  <c r="J318" i="2"/>
  <c r="BK307" i="2"/>
  <c r="BK203" i="2"/>
  <c r="J157" i="2"/>
  <c r="J399" i="2"/>
  <c r="J396" i="2"/>
  <c r="J393" i="2"/>
  <c r="J386" i="2"/>
  <c r="J379" i="2"/>
  <c r="BK373" i="2"/>
  <c r="J327" i="2"/>
  <c r="J286" i="2"/>
  <c r="J203" i="2"/>
  <c r="BK134" i="2"/>
  <c r="J135" i="2"/>
  <c r="J359" i="2"/>
  <c r="J357" i="2"/>
  <c r="BK356" i="2"/>
  <c r="J324" i="2"/>
  <c r="J323" i="2"/>
  <c r="BK322" i="2"/>
  <c r="BK321" i="2"/>
  <c r="J268" i="2"/>
  <c r="J267" i="2"/>
  <c r="J209" i="2"/>
  <c r="BK317" i="2"/>
  <c r="J205" i="2"/>
  <c r="J187" i="2"/>
  <c r="BK148" i="2"/>
  <c r="BK353" i="2"/>
  <c r="J312" i="2"/>
  <c r="J293" i="2"/>
  <c r="J175" i="2"/>
  <c r="BK151" i="2"/>
  <c r="BK348" i="2"/>
  <c r="BK344" i="2"/>
  <c r="J341" i="2"/>
  <c r="BK337" i="2"/>
  <c r="J335" i="2"/>
  <c r="J331" i="2"/>
  <c r="J325" i="2"/>
  <c r="J316" i="2"/>
  <c r="J307" i="2"/>
  <c r="BK300" i="2"/>
  <c r="BK292" i="2"/>
  <c r="J277" i="2"/>
  <c r="J254" i="2"/>
  <c r="J195" i="2"/>
  <c r="J151" i="2"/>
  <c r="BK370" i="2"/>
  <c r="BK367" i="2"/>
  <c r="BK365" i="2"/>
  <c r="J362" i="2"/>
  <c r="J358" i="2"/>
  <c r="BK319" i="2"/>
  <c r="J301" i="2"/>
  <c r="J292" i="2"/>
  <c r="J224" i="2"/>
  <c r="J188" i="2"/>
  <c r="BK315" i="2"/>
  <c r="J303" i="2"/>
  <c r="BK224" i="2"/>
  <c r="BK184" i="2"/>
  <c r="J148" i="2"/>
  <c r="J398" i="2"/>
  <c r="J395" i="2"/>
  <c r="BK392" i="2"/>
  <c r="J388" i="2"/>
  <c r="BK384" i="2"/>
  <c r="J381" i="2"/>
  <c r="BK378" i="2"/>
  <c r="BK375" i="2"/>
  <c r="J370" i="2"/>
  <c r="BK294" i="2"/>
  <c r="J272" i="2"/>
  <c r="J182" i="2"/>
  <c r="BK272" i="2"/>
  <c r="J249" i="2"/>
  <c r="BK355" i="2"/>
  <c r="BK305" i="2"/>
  <c r="BK195" i="2"/>
  <c r="BK178" i="2"/>
  <c r="BK133" i="2"/>
  <c r="J350" i="2"/>
  <c r="BK282" i="2"/>
  <c r="J227" i="2"/>
  <c r="BK159" i="2"/>
  <c r="BK351" i="2"/>
  <c r="J348" i="2"/>
  <c r="BK345" i="2"/>
  <c r="BK340" i="2"/>
  <c r="J337" i="2"/>
  <c r="J333" i="2"/>
  <c r="BK325" i="2"/>
  <c r="J306" i="2"/>
  <c r="BK186" i="2"/>
  <c r="BK128" i="2"/>
  <c r="BK366" i="2"/>
  <c r="J363" i="2"/>
  <c r="BK357" i="2"/>
  <c r="BK316" i="2"/>
  <c r="J298" i="2"/>
  <c r="BK249" i="2"/>
  <c r="BK200" i="2"/>
  <c r="J317" i="2"/>
  <c r="BK308" i="2"/>
  <c r="J291" i="2"/>
  <c r="J199" i="2"/>
  <c r="J178" i="2"/>
  <c r="BK399" i="2"/>
  <c r="BK395" i="2"/>
  <c r="BK388" i="2"/>
  <c r="BK381" i="2"/>
  <c r="J377" i="2"/>
  <c r="J372" i="2"/>
  <c r="BK306" i="2"/>
  <c r="BK276" i="2"/>
  <c r="BK261" i="2"/>
  <c r="BK189" i="2"/>
  <c r="BK254" i="2"/>
  <c r="BK210" i="2"/>
  <c r="BK188" i="2"/>
  <c r="J145" i="2"/>
  <c r="J352" i="2"/>
  <c r="BK304" i="2"/>
  <c r="BK267" i="2"/>
  <c r="BK165" i="2"/>
  <c r="J128" i="2"/>
  <c r="BK347" i="2"/>
  <c r="J345" i="2"/>
  <c r="J342" i="2"/>
  <c r="J339" i="2"/>
  <c r="J336" i="2"/>
  <c r="BK332" i="2"/>
  <c r="BK327" i="2"/>
  <c r="BK318" i="2"/>
  <c r="BK257" i="2"/>
  <c r="J142" i="2"/>
  <c r="J368" i="2"/>
  <c r="J365" i="2"/>
  <c r="BK362" i="2"/>
  <c r="BK360" i="2"/>
  <c r="J356" i="2"/>
  <c r="J314" i="2"/>
  <c r="J296" i="2"/>
  <c r="BK241" i="2"/>
  <c r="AS94" i="1"/>
  <c r="J311" i="2"/>
  <c r="J299" i="2"/>
  <c r="J273" i="2"/>
  <c r="BK183" i="2"/>
  <c r="BK142" i="2"/>
  <c r="BK398" i="2"/>
  <c r="BK396" i="2"/>
  <c r="J394" i="2"/>
  <c r="J390" i="2"/>
  <c r="J387" i="2"/>
  <c r="BK383" i="2"/>
  <c r="BK380" i="2"/>
  <c r="J378" i="2"/>
  <c r="BK376" i="2"/>
  <c r="J373" i="2"/>
  <c r="J371" i="2"/>
  <c r="BK301" i="2"/>
  <c r="J276" i="2"/>
  <c r="J200" i="2"/>
  <c r="J133" i="2"/>
  <c r="J237" i="2"/>
  <c r="J319" i="2"/>
  <c r="BK199" i="2"/>
  <c r="J308" i="2"/>
  <c r="BK277" i="2"/>
  <c r="J183" i="2"/>
  <c r="J134" i="2"/>
  <c r="J347" i="2"/>
  <c r="BK343" i="2"/>
  <c r="BK341" i="2"/>
  <c r="J338" i="2"/>
  <c r="BK336" i="2"/>
  <c r="BK333" i="2"/>
  <c r="J330" i="2"/>
  <c r="BK324" i="2"/>
  <c r="J315" i="2"/>
  <c r="BK299" i="2"/>
  <c r="J294" i="2"/>
  <c r="BK281" i="2"/>
  <c r="BK268" i="2"/>
  <c r="J159" i="2"/>
  <c r="BK132" i="2"/>
  <c r="BK368" i="2"/>
  <c r="BK364" i="2"/>
  <c r="J361" i="2"/>
  <c r="BK358" i="2"/>
  <c r="BK354" i="2"/>
  <c r="BK312" i="2"/>
  <c r="J300" i="2"/>
  <c r="BK287" i="2"/>
  <c r="J210" i="2"/>
  <c r="J310" i="2"/>
  <c r="BK293" i="2"/>
  <c r="J186" i="2"/>
  <c r="J132" i="2"/>
  <c r="BK397" i="2"/>
  <c r="BK394" i="2"/>
  <c r="J392" i="2"/>
  <c r="BK387" i="2"/>
  <c r="J384" i="2"/>
  <c r="J380" i="2"/>
  <c r="BK377" i="2"/>
  <c r="J375" i="2"/>
  <c r="BK371" i="2"/>
  <c r="J328" i="2"/>
  <c r="J295" i="2"/>
  <c r="BK207" i="2"/>
  <c r="BK145" i="2"/>
  <c r="BK275" i="2"/>
  <c r="J257" i="2"/>
  <c r="J369" i="2"/>
  <c r="J261" i="2"/>
  <c r="J189" i="2"/>
  <c r="BK175" i="2"/>
  <c r="BK141" i="2"/>
  <c r="J353" i="2"/>
  <c r="BK310" i="2"/>
  <c r="J297" i="2"/>
  <c r="BK198" i="2"/>
  <c r="J141" i="2"/>
  <c r="BK350" i="2"/>
  <c r="BK346" i="2"/>
  <c r="J343" i="2"/>
  <c r="BK339" i="2"/>
  <c r="J334" i="2"/>
  <c r="BK331" i="2"/>
  <c r="J321" i="2"/>
  <c r="BK311" i="2"/>
  <c r="J304" i="2"/>
  <c r="BK295" i="2"/>
  <c r="J271" i="2"/>
  <c r="J241" i="2"/>
  <c r="J320" i="2"/>
  <c r="BK237" i="2"/>
  <c r="BK192" i="2"/>
  <c r="BK157" i="2"/>
  <c r="J354" i="2"/>
  <c r="J351" i="2"/>
  <c r="BK298" i="2"/>
  <c r="J274" i="2"/>
  <c r="J192" i="2"/>
  <c r="BK352" i="2"/>
  <c r="J349" i="2"/>
  <c r="J346" i="2"/>
  <c r="BK342" i="2"/>
  <c r="BK338" i="2"/>
  <c r="BK335" i="2"/>
  <c r="J332" i="2"/>
  <c r="BK328" i="2"/>
  <c r="BK320" i="2"/>
  <c r="BK314" i="2"/>
  <c r="J305" i="2"/>
  <c r="BK296" i="2"/>
  <c r="BK291" i="2"/>
  <c r="BK271" i="2"/>
  <c r="BK227" i="2"/>
  <c r="BK182" i="2"/>
  <c r="BK135" i="2"/>
  <c r="BK369" i="2"/>
  <c r="J366" i="2"/>
  <c r="BK363" i="2"/>
  <c r="BK361" i="2"/>
  <c r="BK359" i="2"/>
  <c r="J355" i="2"/>
  <c r="BK309" i="2"/>
  <c r="BK274" i="2"/>
  <c r="J207" i="2"/>
  <c r="BK187" i="2"/>
  <c r="J309" i="2"/>
  <c r="J275" i="2"/>
  <c r="J198" i="2"/>
  <c r="J165" i="2"/>
  <c r="J397" i="2"/>
  <c r="BK393" i="2"/>
  <c r="BK390" i="2"/>
  <c r="BK386" i="2"/>
  <c r="J383" i="2"/>
  <c r="BK379" i="2"/>
  <c r="J376" i="2"/>
  <c r="BK372" i="2"/>
  <c r="BK323" i="2"/>
  <c r="J287" i="2"/>
  <c r="BK273" i="2"/>
  <c r="J184" i="2"/>
  <c r="BK240" i="2" l="1"/>
  <c r="J240" i="2" s="1"/>
  <c r="J99" i="2" s="1"/>
  <c r="P260" i="2"/>
  <c r="BK280" i="2"/>
  <c r="J280" i="2" s="1"/>
  <c r="J101" i="2" s="1"/>
  <c r="P374" i="2"/>
  <c r="BK391" i="2"/>
  <c r="J391" i="2"/>
  <c r="J105" i="2"/>
  <c r="R127" i="2"/>
  <c r="T240" i="2"/>
  <c r="P280" i="2"/>
  <c r="T374" i="2"/>
  <c r="T382" i="2"/>
  <c r="BK127" i="2"/>
  <c r="J127" i="2" s="1"/>
  <c r="J98" i="2" s="1"/>
  <c r="P240" i="2"/>
  <c r="BK260" i="2"/>
  <c r="J260" i="2" s="1"/>
  <c r="J100" i="2" s="1"/>
  <c r="R260" i="2"/>
  <c r="T260" i="2"/>
  <c r="BK374" i="2"/>
  <c r="J374" i="2"/>
  <c r="J102" i="2" s="1"/>
  <c r="BK382" i="2"/>
  <c r="J382" i="2"/>
  <c r="J103" i="2"/>
  <c r="R382" i="2"/>
  <c r="P391" i="2"/>
  <c r="T127" i="2"/>
  <c r="R240" i="2"/>
  <c r="R280" i="2"/>
  <c r="R374" i="2"/>
  <c r="P382" i="2"/>
  <c r="R391" i="2"/>
  <c r="P127" i="2"/>
  <c r="T280" i="2"/>
  <c r="T391" i="2"/>
  <c r="BK389" i="2"/>
  <c r="J389" i="2" s="1"/>
  <c r="J104" i="2" s="1"/>
  <c r="J91" i="2"/>
  <c r="J122" i="2"/>
  <c r="BE132" i="2"/>
  <c r="BE141" i="2"/>
  <c r="BE142" i="2"/>
  <c r="BE175" i="2"/>
  <c r="BE183" i="2"/>
  <c r="BE187" i="2"/>
  <c r="BE188" i="2"/>
  <c r="BE192" i="2"/>
  <c r="BE209" i="2"/>
  <c r="BE268" i="2"/>
  <c r="BE297" i="2"/>
  <c r="BE298" i="2"/>
  <c r="BE307" i="2"/>
  <c r="BE312" i="2"/>
  <c r="BE320" i="2"/>
  <c r="BE324" i="2"/>
  <c r="BE369" i="2"/>
  <c r="BE370" i="2"/>
  <c r="BE371" i="2"/>
  <c r="BE372" i="2"/>
  <c r="BE373" i="2"/>
  <c r="BE375" i="2"/>
  <c r="BE376" i="2"/>
  <c r="BE377" i="2"/>
  <c r="BE378" i="2"/>
  <c r="BE379" i="2"/>
  <c r="BE380" i="2"/>
  <c r="BE381" i="2"/>
  <c r="BE383" i="2"/>
  <c r="BE384" i="2"/>
  <c r="BE386" i="2"/>
  <c r="BE387" i="2"/>
  <c r="BE388" i="2"/>
  <c r="BE390" i="2"/>
  <c r="BE392" i="2"/>
  <c r="BE393" i="2"/>
  <c r="BE394" i="2"/>
  <c r="BE395" i="2"/>
  <c r="BE396" i="2"/>
  <c r="BE397" i="2"/>
  <c r="BE398" i="2"/>
  <c r="BE399" i="2"/>
  <c r="E115" i="2"/>
  <c r="BE154" i="2"/>
  <c r="BE195" i="2"/>
  <c r="BE210" i="2"/>
  <c r="BE257" i="2"/>
  <c r="BE286" i="2"/>
  <c r="BE295" i="2"/>
  <c r="BE300" i="2"/>
  <c r="BE203" i="2"/>
  <c r="BE254" i="2"/>
  <c r="BE271" i="2"/>
  <c r="BE273" i="2"/>
  <c r="BE281" i="2"/>
  <c r="BE282" i="2"/>
  <c r="BE292" i="2"/>
  <c r="BE299" i="2"/>
  <c r="BE301" i="2"/>
  <c r="BE305" i="2"/>
  <c r="BE315" i="2"/>
  <c r="BE354" i="2"/>
  <c r="BE355" i="2"/>
  <c r="BE356" i="2"/>
  <c r="BE359" i="2"/>
  <c r="BE360" i="2"/>
  <c r="BE361" i="2"/>
  <c r="BE362" i="2"/>
  <c r="BE363" i="2"/>
  <c r="BE364" i="2"/>
  <c r="BE365" i="2"/>
  <c r="BE366" i="2"/>
  <c r="BE367" i="2"/>
  <c r="F91" i="2"/>
  <c r="BE134" i="2"/>
  <c r="BE178" i="2"/>
  <c r="BE249" i="2"/>
  <c r="BE261" i="2"/>
  <c r="BE267" i="2"/>
  <c r="BE274" i="2"/>
  <c r="BE275" i="2"/>
  <c r="BE276" i="2"/>
  <c r="BE277" i="2"/>
  <c r="BE287" i="2"/>
  <c r="BE291" i="2"/>
  <c r="BE293" i="2"/>
  <c r="BE294" i="2"/>
  <c r="BE303" i="2"/>
  <c r="BE304" i="2"/>
  <c r="BE308" i="2"/>
  <c r="BE310" i="2"/>
  <c r="BE314" i="2"/>
  <c r="BE319" i="2"/>
  <c r="BE322" i="2"/>
  <c r="BE323" i="2"/>
  <c r="BE325" i="2"/>
  <c r="BE327" i="2"/>
  <c r="BE328" i="2"/>
  <c r="BE330" i="2"/>
  <c r="BE331" i="2"/>
  <c r="BE332" i="2"/>
  <c r="BE333" i="2"/>
  <c r="BE334" i="2"/>
  <c r="BE335" i="2"/>
  <c r="BE336" i="2"/>
  <c r="BE337" i="2"/>
  <c r="BE338" i="2"/>
  <c r="BE339" i="2"/>
  <c r="BE340" i="2"/>
  <c r="BE341" i="2"/>
  <c r="BE342" i="2"/>
  <c r="BE343" i="2"/>
  <c r="BE344" i="2"/>
  <c r="BE345" i="2"/>
  <c r="BE346" i="2"/>
  <c r="BE347" i="2"/>
  <c r="BE348" i="2"/>
  <c r="BE349" i="2"/>
  <c r="BE350" i="2"/>
  <c r="BE351" i="2"/>
  <c r="BE352" i="2"/>
  <c r="J119" i="2"/>
  <c r="BE133" i="2"/>
  <c r="BE135" i="2"/>
  <c r="BE145" i="2"/>
  <c r="BE148" i="2"/>
  <c r="BE157" i="2"/>
  <c r="BE184" i="2"/>
  <c r="BE237" i="2"/>
  <c r="BE241" i="2"/>
  <c r="BE272" i="2"/>
  <c r="BE296" i="2"/>
  <c r="BE309" i="2"/>
  <c r="BE317" i="2"/>
  <c r="BE318" i="2"/>
  <c r="BE321" i="2"/>
  <c r="F122" i="2"/>
  <c r="BE128" i="2"/>
  <c r="BE151" i="2"/>
  <c r="BE159" i="2"/>
  <c r="BE165" i="2"/>
  <c r="BE182" i="2"/>
  <c r="BE186" i="2"/>
  <c r="BE189" i="2"/>
  <c r="BE200" i="2"/>
  <c r="BE207" i="2"/>
  <c r="BE306" i="2"/>
  <c r="BE316" i="2"/>
  <c r="BE353" i="2"/>
  <c r="BE368" i="2"/>
  <c r="BE198" i="2"/>
  <c r="BE199" i="2"/>
  <c r="BE205" i="2"/>
  <c r="BE224" i="2"/>
  <c r="BE227" i="2"/>
  <c r="BE311" i="2"/>
  <c r="BE357" i="2"/>
  <c r="BE358" i="2"/>
  <c r="F37" i="2"/>
  <c r="BD95" i="1" s="1"/>
  <c r="BD94" i="1" s="1"/>
  <c r="W33" i="1" s="1"/>
  <c r="F36" i="2"/>
  <c r="BC95" i="1" s="1"/>
  <c r="BC94" i="1" s="1"/>
  <c r="W32" i="1" s="1"/>
  <c r="J34" i="2"/>
  <c r="AW95" i="1" s="1"/>
  <c r="F35" i="2"/>
  <c r="BB95" i="1" s="1"/>
  <c r="BB94" i="1" s="1"/>
  <c r="W31" i="1" s="1"/>
  <c r="F34" i="2"/>
  <c r="BA95" i="1" s="1"/>
  <c r="BA94" i="1" s="1"/>
  <c r="W30" i="1" s="1"/>
  <c r="T126" i="2" l="1"/>
  <c r="T125" i="2" s="1"/>
  <c r="P126" i="2"/>
  <c r="P125" i="2" s="1"/>
  <c r="AU95" i="1" s="1"/>
  <c r="AU94" i="1" s="1"/>
  <c r="R126" i="2"/>
  <c r="R125" i="2" s="1"/>
  <c r="BK126" i="2"/>
  <c r="J126" i="2" s="1"/>
  <c r="J97" i="2" s="1"/>
  <c r="F33" i="2"/>
  <c r="AZ95" i="1" s="1"/>
  <c r="AZ94" i="1" s="1"/>
  <c r="W29" i="1" s="1"/>
  <c r="J33" i="2"/>
  <c r="AV95" i="1" s="1"/>
  <c r="AT95" i="1" s="1"/>
  <c r="AY94" i="1"/>
  <c r="AX94" i="1"/>
  <c r="AW94" i="1"/>
  <c r="AK30" i="1" s="1"/>
  <c r="BK125" i="2" l="1"/>
  <c r="J125" i="2" s="1"/>
  <c r="J96" i="2" s="1"/>
  <c r="AV94" i="1"/>
  <c r="AK29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<sst xmlns="http://schemas.openxmlformats.org/spreadsheetml/2006/main" count="3315" uniqueCount="706">
  <si>
    <t>Export Komplet</t>
  </si>
  <si>
    <t/>
  </si>
  <si>
    <t>2.0</t>
  </si>
  <si>
    <t>False</t>
  </si>
  <si>
    <t>{a6e80665-5ae7-4c9b-aae8-ed3349902c08}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</si>
  <si>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</si>
  <si>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</si>
  <si>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</si>
  <si>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</si>
  <si>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</si>
  <si>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</si>
  <si>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</si>
  <si>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</si>
  <si>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</si>
  <si>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Domov pro seniory Kociánka - prodloužení vodovodního řadu</t>
  </si>
  <si>
    <t>KSO:</t>
  </si>
  <si>
    <t>CC-CZ:</t>
  </si>
  <si>
    <t>Místo:</t>
  </si>
  <si>
    <t xml:space="preserve"> </t>
  </si>
  <si>
    <t>Datum:</t>
  </si>
  <si>
    <t>25.8.2022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</si>
  <si>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</si>
  <si>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</si>
  <si>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</si>
  <si>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</si>
  <si>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</si>
  <si>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</si>
  <si>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</si>
  <si>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</si>
  <si>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</si>
  <si>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</si>
  <si>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</si>
  <si>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</si>
  <si>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</si>
  <si>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</si>
  <si>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</si>
  <si>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</si>
  <si>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</si>
  <si>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</si>
  <si>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</si>
  <si>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</si>
  <si>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</si>
  <si>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</si>
  <si>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</si>
  <si>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</si>
  <si>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</si>
  <si>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</si>
  <si>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</si>
  <si>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</si>
  <si>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</si>
  <si>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</si>
  <si>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</si>
  <si>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</si>
  <si>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</si>
  <si>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</si>
  <si>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</si>
  <si>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</si>
  <si>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</si>
  <si>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</si>
  <si>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</si>
  <si>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</si>
  <si>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</si>
  <si>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</si>
  <si>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</si>
  <si>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</si>
  <si>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</si>
  <si>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</si>
  <si>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</si>
  <si>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</si>
  <si>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</si>
  <si>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</si>
  <si>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</si>
  <si>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</si>
  <si>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</si>
  <si>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</si>
  <si>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Vodovod</t>
  </si>
  <si>
    <t>STA</t>
  </si>
  <si>
    <t>1</t>
  </si>
  <si>
    <t>{318b19b2-2a79-4e73-8ebc-9a14ee17142b}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</si>
  <si>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</si>
  <si>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</si>
  <si>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</si>
  <si>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</si>
  <si>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</si>
  <si>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</si>
  <si>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</si>
  <si>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</si>
  <si>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</si>
  <si>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</si>
  <si>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</si>
  <si>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</si>
  <si>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</si>
  <si>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</si>
  <si>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</si>
  <si>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</si>
  <si>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</si>
  <si>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</si>
  <si>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</si>
  <si>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</si>
  <si>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</si>
  <si>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</si>
  <si>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</si>
  <si>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</si>
  <si>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</si>
  <si>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</si>
  <si>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</si>
  <si>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</si>
  <si>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</si>
  <si>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</si>
  <si>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</si>
  <si>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</si>
  <si>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</si>
  <si>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</si>
  <si>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</si>
  <si>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</si>
  <si>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proutí, klestu z prořezávek a odstraněných křovin  pro jakoukoliv dřevinu</t>
  </si>
  <si>
    <t>m2</t>
  </si>
  <si>
    <t>4</t>
  </si>
  <si>
    <t>1833289851</t>
  </si>
  <si>
    <t>VV</t>
  </si>
  <si>
    <t>Součet</t>
  </si>
  <si>
    <t>111251102</t>
  </si>
  <si>
    <t>Odstranění křovin a stromů s odstraněním kořenů strojně průměru kmene do 100 mm v rovině nebo ve svahu sklonu terénu do 1:5, při celkové ploše přes 100 do 500 m2</t>
  </si>
  <si>
    <t>1536473797</t>
  </si>
  <si>
    <t>3</t>
  </si>
  <si>
    <t>112101101</t>
  </si>
  <si>
    <t>Odstranění stromů s odřezáním kmene a s odvětvením listnatých, průměru kmene přes 100 do 300 mm</t>
  </si>
  <si>
    <t>kus</t>
  </si>
  <si>
    <t>-659707816</t>
  </si>
  <si>
    <t>112251101</t>
  </si>
  <si>
    <t>Odstranění pařezů strojně s jejich vykopáním, vytrháním nebo odstřelením průměru přes 100 do 300 mm</t>
  </si>
  <si>
    <t>981879256</t>
  </si>
  <si>
    <t>5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</si>
  <si>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</si>
  <si>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</si>
  <si>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1338058332</t>
  </si>
  <si>
    <t>6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</si>
  <si>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</si>
  <si>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</si>
  <si>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1408167721</t>
  </si>
  <si>
    <t>7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</si>
  <si>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</si>
  <si>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</si>
  <si>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1759914655</t>
  </si>
  <si>
    <t>4*4</t>
  </si>
  <si>
    <t>8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</si>
  <si>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</si>
  <si>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</si>
  <si>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1775477100</t>
  </si>
  <si>
    <t>9</t>
  </si>
  <si>
    <t>113107531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</si>
  <si>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100 do 150 mm</t>
  </si>
  <si>
    <t>-1666081247</t>
  </si>
  <si>
    <t>10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</si>
  <si>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</si>
  <si>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</si>
  <si>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m</t>
  </si>
  <si>
    <t>-390053141</t>
  </si>
  <si>
    <t>11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</si>
  <si>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</si>
  <si>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</si>
  <si>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-678423457</t>
  </si>
  <si>
    <t>12</t>
  </si>
  <si>
    <t>122151104</t>
  </si>
  <si>
    <t>Odkopávky a prokopávky nezapažené strojně v hornině třídy těžitelnosti I skupiny 1 a 2 přes 100 do 500 m3</t>
  </si>
  <si>
    <t>m3</t>
  </si>
  <si>
    <t>41116636</t>
  </si>
  <si>
    <t>13</t>
  </si>
  <si>
    <t>131351021</t>
  </si>
  <si>
    <t>Hloubení zapažených jam a zářezů při překopech inženýrských sítí strojně s urovnáním dna do předepsaného profilu a spádu objemu do 15 m3 v hornině třídy těžitelnosti II skupiny 4</t>
  </si>
  <si>
    <t>1741552498</t>
  </si>
  <si>
    <t>14</t>
  </si>
  <si>
    <t>132351254</t>
  </si>
  <si>
    <t>Hloubení nezapažených rýh šířky přes 800 do 2 000 mm strojně s urovnáním dna do předepsaného profilu a spádu v hornině třídy těžitelnosti II skupiny 4 přes 100 do 500 m3</t>
  </si>
  <si>
    <t>-2021192293</t>
  </si>
  <si>
    <t>139001101</t>
  </si>
  <si>
    <t>Příplatek k cenám hloubených vykopávek za ztížení vykopávky v blízkosti podzemního vedení nebo výbušnin pro jakoukoliv třídu horniny</t>
  </si>
  <si>
    <t>-947118565</t>
  </si>
  <si>
    <t>5,5*1,8*1,1</t>
  </si>
  <si>
    <t>16</t>
  </si>
  <si>
    <t>139951123</t>
  </si>
  <si>
    <t>Bourání konstrukcí v hloubených vykopávkách strojně s přemístěním suti na hromady na vzdálenost do 20 m nebo s naložením na dopravní prostředek z betonu železového nebo předpjatého</t>
  </si>
  <si>
    <t>1165904093</t>
  </si>
  <si>
    <t>17</t>
  </si>
  <si>
    <t>151101101</t>
  </si>
  <si>
    <t>Zřízení pažení a rozepření stěn rýh pro podzemní vedení příložné pro jakoukoliv mezerovitost, hloubky do 2 m</t>
  </si>
  <si>
    <t>-400789190</t>
  </si>
  <si>
    <t>18</t>
  </si>
  <si>
    <t>151101111</t>
  </si>
  <si>
    <t>Odstranění pažení a rozepření stěn rýh pro podzemní vedení s uložením materiálu na vzdálenost do 3 m od kraje výkopu příložné, hloubky do 2 m</t>
  </si>
  <si>
    <t>1937642765</t>
  </si>
  <si>
    <t>19</t>
  </si>
  <si>
    <t>161102111</t>
  </si>
  <si>
    <t>Svislé přemístění výkopku z kamenouhelných hlušin  celková hloubka výkopu přes 1,0 do 2,5 m</t>
  </si>
  <si>
    <t>-114904524</t>
  </si>
  <si>
    <t>20</t>
  </si>
  <si>
    <t>162201401</t>
  </si>
  <si>
    <t>Vodorovné přemístění větví, kmenů nebo pařezů s naložením, složením a dopravou do 1000 m větví stromů listnatých, průměru kmene přes 100 do 300 mm</t>
  </si>
  <si>
    <t>-397836625</t>
  </si>
  <si>
    <t>162201411</t>
  </si>
  <si>
    <t>Vodorovné přemístění větví, kmenů nebo pařezů s naložením, složením a dopravou do 1000 m kmenů stromů listnatých, průměru přes 100 do 300 mm</t>
  </si>
  <si>
    <t>-810742038</t>
  </si>
  <si>
    <t>22</t>
  </si>
  <si>
    <t>162201421</t>
  </si>
  <si>
    <t>Vodorovné přemístění větví, kmenů nebo pařezů s naložením, složením a dopravou do 1000 m pařezů kmenů, průměru přes 100 do 300 mm</t>
  </si>
  <si>
    <t>1582895482</t>
  </si>
  <si>
    <t>23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</si>
  <si>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</si>
  <si>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</si>
  <si>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351122215</t>
  </si>
  <si>
    <t>14*5</t>
  </si>
  <si>
    <t>24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</si>
  <si>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</si>
  <si>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</si>
  <si>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-619108866</t>
  </si>
  <si>
    <t>5*14</t>
  </si>
  <si>
    <t>25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</si>
  <si>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</si>
  <si>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</si>
  <si>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-1211746492</t>
  </si>
  <si>
    <t>26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</si>
  <si>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</si>
  <si>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</si>
  <si>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-1873982349</t>
  </si>
  <si>
    <t>27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</si>
  <si>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</si>
  <si>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</si>
  <si>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-166871279</t>
  </si>
  <si>
    <t>28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</si>
  <si>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</si>
  <si>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</si>
  <si>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406382914</t>
  </si>
  <si>
    <t>386,934*5</t>
  </si>
  <si>
    <t>29</t>
  </si>
  <si>
    <t>166151111</t>
  </si>
  <si>
    <t>Přehození neulehlého výkopku strojně z horniny třídy těžitelnosti II, skupiny 4 a 5</t>
  </si>
  <si>
    <t>16515747</t>
  </si>
  <si>
    <t>30</t>
  </si>
  <si>
    <t>171201231</t>
  </si>
  <si>
    <t>Poplatek za uložení stavebního odpadu na recyklační skládce (skládkovné) zeminy a kamení zatříděného do Katalogu odpadů pod kódem 17 05 04</t>
  </si>
  <si>
    <t>t</t>
  </si>
  <si>
    <t>993916013</t>
  </si>
  <si>
    <t>31</t>
  </si>
  <si>
    <t>171251101</t>
  </si>
  <si>
    <t>Uložení sypanin do násypů strojně s rozprostřením sypaniny ve vrstvách a s hrubým urovnáním nezhutněných jakékoliv třídy těžitelnosti</t>
  </si>
  <si>
    <t>-470075529</t>
  </si>
  <si>
    <t>32</t>
  </si>
  <si>
    <t>171251201</t>
  </si>
  <si>
    <t>Uložení sypaniny na skládky nebo meziskládky bez hutnění s upravením uložené sypaniny do předepsaného tvaru</t>
  </si>
  <si>
    <t>453845897</t>
  </si>
  <si>
    <t>33</t>
  </si>
  <si>
    <t>174151101</t>
  </si>
  <si>
    <t>Zásyp sypaninou z jakékoliv horniny strojně s uložením výkopku ve vrstvách se zhutněním jam, šachet, rýh nebo kolem objektů v těchto vykopávkách</t>
  </si>
  <si>
    <t>-1938961458</t>
  </si>
  <si>
    <t>34</t>
  </si>
  <si>
    <t>M</t>
  </si>
  <si>
    <t>58344171.R</t>
  </si>
  <si>
    <t>967925201</t>
  </si>
  <si>
    <t>(65,142+569,14+4,565+8,003+69,565)*1,9</t>
  </si>
  <si>
    <t>35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</si>
  <si>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</si>
  <si>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</si>
  <si>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-297373897</t>
  </si>
  <si>
    <t>36</t>
  </si>
  <si>
    <t>58337310</t>
  </si>
  <si>
    <t>štěrkopísek frakce 0/4</t>
  </si>
  <si>
    <t>-2040679436</t>
  </si>
  <si>
    <t>Vodorovné konstrukce</t>
  </si>
  <si>
    <t>37</t>
  </si>
  <si>
    <t>451572111</t>
  </si>
  <si>
    <t>Lože pod potrubí, stoky a drobné objekty v otevřeném výkopu z kameniva drobného těženého 0 až 4 mm</t>
  </si>
  <si>
    <t>1780433001</t>
  </si>
  <si>
    <t>38</t>
  </si>
  <si>
    <t>452311141</t>
  </si>
  <si>
    <t>Podkladní a zajišťovací konstrukce z betonu prostého v otevřeném výkopu desky pod potrubí, stoky a drobné objekty z betonu tř. C 16/20</t>
  </si>
  <si>
    <t>-1475690147</t>
  </si>
  <si>
    <t>452313151</t>
  </si>
  <si>
    <t>Podkladní a zajišťovací konstrukce z betonu prostého v otevřeném výkopu bloky pro potrubí z betonu tř. C 20/25</t>
  </si>
  <si>
    <t>898405489</t>
  </si>
  <si>
    <t>452353101</t>
  </si>
  <si>
    <t>Bednění podkladních a zajišťovacích konstrukcí v otevřeném výkopu bloků pro potrubí</t>
  </si>
  <si>
    <t>20045339</t>
  </si>
  <si>
    <t>0,6*6</t>
  </si>
  <si>
    <t>Komunikace pozemní</t>
  </si>
  <si>
    <t>564831111</t>
  </si>
  <si>
    <t>Podklad ze štěrkodrti ŠD s rozprostřením a zhutněním plochy přes 100 m2, po zhutnění tl. 100 mm</t>
  </si>
  <si>
    <t>1093827446</t>
  </si>
  <si>
    <t>8,5</t>
  </si>
  <si>
    <t>12,75</t>
  </si>
  <si>
    <t>115,6</t>
  </si>
  <si>
    <t>564851111</t>
  </si>
  <si>
    <t>Podklad ze štěrkodrti ŠD s rozprostřením a zhutněním plochy přes 100 m2, po zhutnění tl. 150 mm</t>
  </si>
  <si>
    <t>-1225630447</t>
  </si>
  <si>
    <t>564861111</t>
  </si>
  <si>
    <t>Podklad ze štěrkodrti ŠD s rozprostřením a zhutněním plochy přes 100 m2, po zhutnění tl. 200 mm</t>
  </si>
  <si>
    <t>-539547239</t>
  </si>
  <si>
    <t>565145101</t>
  </si>
  <si>
    <t>Asfaltový beton vrstva podkladní ACP 16 (obalované kamenivo střednězrnné - OKS)  s rozprostřením a zhutněním v pruhu šířky do 1,5 m, po zhutnění tl. 60 mm</t>
  </si>
  <si>
    <t>-1405151133</t>
  </si>
  <si>
    <t>567122111</t>
  </si>
  <si>
    <t>Podklad ze směsi stmelené cementem SC bez dilatačních spár, s rozprostřením a zhutněním SC C 8/10 (KSC I), po zhutnění tl. 120 mm</t>
  </si>
  <si>
    <t>557780691</t>
  </si>
  <si>
    <t>573111112</t>
  </si>
  <si>
    <t>Postřik infiltrační PI z asfaltu silničního s posypem kamenivem, v množství 1,00 kg/m2</t>
  </si>
  <si>
    <t>1993832603</t>
  </si>
  <si>
    <t>573231106</t>
  </si>
  <si>
    <t>Postřik spojovací PS bez posypu kamenivem ze silniční emulze, v množství 0,30 kg/m2</t>
  </si>
  <si>
    <t>-1644532050</t>
  </si>
  <si>
    <t>577134111</t>
  </si>
  <si>
    <t>Asfaltový beton vrstva obrusná ACO 11 (ABS)  s rozprostřením a se zhutněním z nemodifikovaného asfaltu v pruhu šířky do 3 m tř. I, po zhutnění tl. 40 mm</t>
  </si>
  <si>
    <t>-1964190896</t>
  </si>
  <si>
    <t>596211213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</si>
  <si>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</si>
  <si>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-901190224</t>
  </si>
  <si>
    <t>59245203</t>
  </si>
  <si>
    <t>dlažba zámková tvaru I 196x161x80mm barevná</t>
  </si>
  <si>
    <t>-865573507</t>
  </si>
  <si>
    <t>Trubní vedení</t>
  </si>
  <si>
    <t>851261131</t>
  </si>
  <si>
    <t>Montáž potrubí z trub litinových tlakových hrdlových v otevřeném výkopu s integrovaným těsněním DN 100</t>
  </si>
  <si>
    <t>-643848944</t>
  </si>
  <si>
    <t>-952986091</t>
  </si>
  <si>
    <t>77,5*1,01</t>
  </si>
  <si>
    <t>78,275*1,01 'Přepočtené koeficientem množství</t>
  </si>
  <si>
    <t>851311131</t>
  </si>
  <si>
    <t>Montáž potrubí z trub litinových tlakových hrdlových v otevřeném výkopu s integrovaným těsněním DN 150</t>
  </si>
  <si>
    <t>1189891555</t>
  </si>
  <si>
    <t>-2123758524</t>
  </si>
  <si>
    <t>304,4*1,01</t>
  </si>
  <si>
    <t>307,444*1,01 'Přepočtené koeficientem množství</t>
  </si>
  <si>
    <t>857242122</t>
  </si>
  <si>
    <t>Montáž litinových tvarovek na potrubí litinovém tlakovém jednoosých na potrubí z trub přírubových v otevřeném výkopu, kanálu nebo v šachtě DN 80</t>
  </si>
  <si>
    <t>1972062608</t>
  </si>
  <si>
    <t>patkové koleno 90° příruba/hrdlo BLUTOP PN 10-16, DN 90/ příruba DN80</t>
  </si>
  <si>
    <t>-155358062</t>
  </si>
  <si>
    <t>764439615</t>
  </si>
  <si>
    <t>-610705513</t>
  </si>
  <si>
    <t>857261131</t>
  </si>
  <si>
    <t>Montáž litinových tvarovek na potrubí litinovém tlakovém jednoosých na potrubí z trub hrdlových v otevřeném výkopu, kanálu nebo v šachtě s integrovaným těsněním DN 100</t>
  </si>
  <si>
    <t>249278944</t>
  </si>
  <si>
    <t>-1075351818</t>
  </si>
  <si>
    <t>-1813118616</t>
  </si>
  <si>
    <t>1359049016</t>
  </si>
  <si>
    <t>857262122</t>
  </si>
  <si>
    <t>Montáž litinových tvarovek na potrubí litinovém tlakovém jednoosých na potrubí z trub přírubových v otevřeném výkopu, kanálu nebo v šachtě DN 100</t>
  </si>
  <si>
    <t>-1909220082</t>
  </si>
  <si>
    <t>55253661</t>
  </si>
  <si>
    <t>příruba zaslepovací litinová vodovodní PN10/16 X-kus DN 100</t>
  </si>
  <si>
    <t>204461579</t>
  </si>
  <si>
    <t>55253490</t>
  </si>
  <si>
    <t>tvarovka přírubová litinová s hladkým koncem,práškový epoxid tl 250µm F-kus DN 100</t>
  </si>
  <si>
    <t>-157817817</t>
  </si>
  <si>
    <t>1*1,01 'Přepočtené koeficientem množství</t>
  </si>
  <si>
    <t>857311131</t>
  </si>
  <si>
    <t>Montáž litinových tvarovek na potrubí litinovém tlakovém jednoosých na potrubí z trub hrdlových v otevřeném výkopu, kanálu nebo v šachtě s integrovaným těsněním DN 150</t>
  </si>
  <si>
    <t>-436206075</t>
  </si>
  <si>
    <t>-194218000</t>
  </si>
  <si>
    <t>1882742110</t>
  </si>
  <si>
    <t>-728076788</t>
  </si>
  <si>
    <t>552,7 - R</t>
  </si>
  <si>
    <t>Y 150 - 500, sek trouby</t>
  </si>
  <si>
    <t>1707258470</t>
  </si>
  <si>
    <t>552,8 - R</t>
  </si>
  <si>
    <t>259472263</t>
  </si>
  <si>
    <t>552,9 - R</t>
  </si>
  <si>
    <t>-1806949262</t>
  </si>
  <si>
    <t>857312122</t>
  </si>
  <si>
    <t>Montáž litinových tvarovek na potrubí litinovém tlakovém jednoosých na potrubí z trub přírubových v otevřeném výkopu, kanálu nebo v šachtě DN 150</t>
  </si>
  <si>
    <t>1994791543</t>
  </si>
  <si>
    <t>1733197497</t>
  </si>
  <si>
    <t>55253492</t>
  </si>
  <si>
    <t>tvarovka přírubová litinová s hladkým koncem,práškový epoxid tl 250µm F-kus DN 150</t>
  </si>
  <si>
    <t>1741107420</t>
  </si>
  <si>
    <t>55253895</t>
  </si>
  <si>
    <t>tvarovka přírubová s hrdlem z tvárné litiny,práškový epoxid tl 250µm EU-kus dl 135mm DN 150</t>
  </si>
  <si>
    <t>-397847221</t>
  </si>
  <si>
    <t>857313131</t>
  </si>
  <si>
    <t>Montáž litinových tvarovek na potrubí litinovém tlakovém odbočných na potrubí z trub hrdlových v otevřeném výkopu, kanálu nebo v šachtě s integrovaným těsněním DN 150</t>
  </si>
  <si>
    <t>-1914963438</t>
  </si>
  <si>
    <t>1167636213</t>
  </si>
  <si>
    <t>-260522063</t>
  </si>
  <si>
    <t>857352122</t>
  </si>
  <si>
    <t>Montáž litinových tvarovek na potrubí litinovém tlakovém jednoosých na potrubí z trub přírubových v otevřeném výkopu, kanálu nebo v šachtě DN 200</t>
  </si>
  <si>
    <t>1391933597</t>
  </si>
  <si>
    <t>55253896.R</t>
  </si>
  <si>
    <t>tvarovka přírubová s hrdlem z tvárné litiny,práškový epoxid tl 250µm EU-kus dl 140mm DN 200</t>
  </si>
  <si>
    <t>-593851524</t>
  </si>
  <si>
    <t>857354122</t>
  </si>
  <si>
    <t>Montáž litinových tvarovek na potrubí litinovém tlakovém odbočných na potrubí z trub přírubových v otevřeném výkopu, kanálu nebo v šachtě DN 200</t>
  </si>
  <si>
    <t>-912907835</t>
  </si>
  <si>
    <t>-250312391</t>
  </si>
  <si>
    <t>-1994696504</t>
  </si>
  <si>
    <t>8579001 R</t>
  </si>
  <si>
    <t>D+M přírubové spoje</t>
  </si>
  <si>
    <t>kpl</t>
  </si>
  <si>
    <t>148274538</t>
  </si>
  <si>
    <t>871161141</t>
  </si>
  <si>
    <t>Montáž vodovodního potrubí z plastů v otevřeném výkopu z polyetylenu PE 100 svařovaných na tupo SDR 11/PN16 D 32 x 3,0 mm</t>
  </si>
  <si>
    <t>-557134181</t>
  </si>
  <si>
    <t>Trubka vodovodní Pipelife  AQUALINE RC1 32x3,0 6m RC PN 16, jednovrstvá homogenní, pro pokládku do otevřeného výkopu bez pískového lože a méně náročné  bezvýkopové pokládky</t>
  </si>
  <si>
    <t>-1463909128</t>
  </si>
  <si>
    <t>1,5*1,015 'Přepočtené koeficientem množství</t>
  </si>
  <si>
    <t>871211141</t>
  </si>
  <si>
    <t>Montáž vodovodního potrubí z plastů v otevřeném výkopu z polyetylenu PE 100 svařovaných na tupo SDR 11/PN16 D 63 x 5,8 mm</t>
  </si>
  <si>
    <t>263592854</t>
  </si>
  <si>
    <t>Trubka dvouvrstvá PE 100 RC SafeTech RC voda SDR11 63x5.8 100m BC</t>
  </si>
  <si>
    <t>-1518124876</t>
  </si>
  <si>
    <t>9,5*1,015 'Přepočtené koeficientem množství</t>
  </si>
  <si>
    <t>877211101</t>
  </si>
  <si>
    <t>Montáž tvarovek na vodovodním plastovém potrubí z polyetylenu PE 100 elektrotvarovek SDR 11/PN16 spojek, oblouků nebo redukcí d 63</t>
  </si>
  <si>
    <t>-794221942</t>
  </si>
  <si>
    <t>Lemový nákružek PE100 SDR11 63</t>
  </si>
  <si>
    <t>2045574653</t>
  </si>
  <si>
    <t>286.1 - R</t>
  </si>
  <si>
    <t>Točivá příruba DN50</t>
  </si>
  <si>
    <t>-54105057</t>
  </si>
  <si>
    <t>891161321</t>
  </si>
  <si>
    <t>Montáž vodovodních armatur na potrubí šoupátek pro domovní přípojky se závitovými konci PN16 G 1"</t>
  </si>
  <si>
    <t>-175432092</t>
  </si>
  <si>
    <t>ŠOUPÁTKO DOMOVNÍ PŘÍPOJKY VNI-VNI 1"-1"</t>
  </si>
  <si>
    <t>-156916034</t>
  </si>
  <si>
    <t>42291054</t>
  </si>
  <si>
    <t>souprava zemní pro navrtávací pas se šoupátkem Rd 2,0m</t>
  </si>
  <si>
    <t>1140775676</t>
  </si>
  <si>
    <t>891241112</t>
  </si>
  <si>
    <t>Montáž vodovodních armatur na potrubí šoupátek nebo klapek uzavíracích v otevřeném výkopu nebo v šachtách s osazením zemní soupravy (bez poklopů) DN 80</t>
  </si>
  <si>
    <t>-1803565016</t>
  </si>
  <si>
    <t>42221323</t>
  </si>
  <si>
    <t>šoupátko pitná voda litina GGG 50 dlouhá stavební dl PN10/16 DN 80x280mm</t>
  </si>
  <si>
    <t>652995016</t>
  </si>
  <si>
    <t>souprava zemní LADA typ A pro šoupátka DN 65-80 mm, Rd 2,0 m</t>
  </si>
  <si>
    <t>583140885</t>
  </si>
  <si>
    <t>891247112</t>
  </si>
  <si>
    <t>Montáž vodovodních armatur na potrubí hydrantů podzemních (bez osazení poklopů) DN 80</t>
  </si>
  <si>
    <t>385548068</t>
  </si>
  <si>
    <t>42273593</t>
  </si>
  <si>
    <t>hydrant podzemní DN 80 PN 16 dvojitý uzávěr s koulí krycí v 1250mm</t>
  </si>
  <si>
    <t>-585819488</t>
  </si>
  <si>
    <t>891261112</t>
  </si>
  <si>
    <t>Montáž vodovodních armatur na potrubí šoupátek nebo klapek uzavíracích v otevřeném výkopu nebo v šachtách s osazením zemní soupravy (bez poklopů) DN 100</t>
  </si>
  <si>
    <t>-201174718</t>
  </si>
  <si>
    <t>42221324</t>
  </si>
  <si>
    <t>šoupátko pitná voda litina GGG 50 dlouhá stavební dl PN10/16 DN 100x300mm</t>
  </si>
  <si>
    <t>561429652</t>
  </si>
  <si>
    <t>42291080</t>
  </si>
  <si>
    <t>souprava zemní pro šoupátka DN 100-150m Rd 2,0m</t>
  </si>
  <si>
    <t>1320906737</t>
  </si>
  <si>
    <t>891311112</t>
  </si>
  <si>
    <t>Montáž vodovodních armatur na potrubí šoupátek nebo klapek uzavíracích v otevřeném výkopu nebo v šachtách s osazením zemní soupravy (bez poklopů) DN 150</t>
  </si>
  <si>
    <t>-771195554</t>
  </si>
  <si>
    <t>42221326</t>
  </si>
  <si>
    <t>šoupátko pitná voda litina GGG 50 dlouhá stavební dl PN10/16 DN 150x350mm</t>
  </si>
  <si>
    <t>-755151004</t>
  </si>
  <si>
    <t>42291062</t>
  </si>
  <si>
    <t>souprava zemní pro šoupátka DN 100-150mm Rd 1,0m</t>
  </si>
  <si>
    <t>14175931</t>
  </si>
  <si>
    <t>891319111</t>
  </si>
  <si>
    <t>Montáž vodovodních armatur na potrubí navrtávacích pasů s ventilem Jt 1 MPa, na potrubí z trub litinových, ocelových nebo plastických hmot DN 150</t>
  </si>
  <si>
    <t>-1108051995</t>
  </si>
  <si>
    <t>42271415</t>
  </si>
  <si>
    <t>pás navrtávací z tvárné litiny DN 150, pro litinové a ocelové potrubí, se závitovým výstupem 1",5/4",6/4",2"</t>
  </si>
  <si>
    <t>-95370199</t>
  </si>
  <si>
    <t>891351112</t>
  </si>
  <si>
    <t>Montáž vodovodních armatur na potrubí šoupátek nebo klapek uzavíracích v otevřeném výkopu nebo v šachtách s osazením zemní soupravy (bez poklopů) DN 200</t>
  </si>
  <si>
    <t>1330008013</t>
  </si>
  <si>
    <t>42221327</t>
  </si>
  <si>
    <t>šoupátko pitná voda litina GGG 50 dlouhá stavební dl PN10/16 DN 200x400mm</t>
  </si>
  <si>
    <t>325086825</t>
  </si>
  <si>
    <t>42291075</t>
  </si>
  <si>
    <t>souprava zemní pro šoupátka DN 200mm Rd 1,5m</t>
  </si>
  <si>
    <t>-1744819686</t>
  </si>
  <si>
    <t>892222R</t>
  </si>
  <si>
    <t>Zkouška nezávadnosti vody</t>
  </si>
  <si>
    <t>2061797828</t>
  </si>
  <si>
    <t>892271111</t>
  </si>
  <si>
    <t>Tlakové zkoušky vodou na potrubí DN 100 nebo 125</t>
  </si>
  <si>
    <t>-1980081003</t>
  </si>
  <si>
    <t>892273122</t>
  </si>
  <si>
    <t>Proplach a dezinfekce vodovodního potrubí DN od 80 do 125</t>
  </si>
  <si>
    <t>333356461</t>
  </si>
  <si>
    <t>892351111</t>
  </si>
  <si>
    <t>Tlakové zkoušky vodou na potrubí DN 150 nebo 200</t>
  </si>
  <si>
    <t>-503566885</t>
  </si>
  <si>
    <t>892353122</t>
  </si>
  <si>
    <t>Proplach a dezinfekce vodovodního potrubí DN 150 nebo 200</t>
  </si>
  <si>
    <t>266437369</t>
  </si>
  <si>
    <t>892372111</t>
  </si>
  <si>
    <t>Tlakové zkoušky vodou zabezpečení konců potrubí při tlakových zkouškách DN do 300</t>
  </si>
  <si>
    <t>-1613001894</t>
  </si>
  <si>
    <t>899,8-R</t>
  </si>
  <si>
    <t>D + M identifikačních markerů</t>
  </si>
  <si>
    <t>1763266049</t>
  </si>
  <si>
    <t>890,5 - R</t>
  </si>
  <si>
    <t>D+M zámkových spolů  DN 150</t>
  </si>
  <si>
    <t>1147608976</t>
  </si>
  <si>
    <t>890,6 - R</t>
  </si>
  <si>
    <t>837113946</t>
  </si>
  <si>
    <t>899,9</t>
  </si>
  <si>
    <t>369142228</t>
  </si>
  <si>
    <t>899,99</t>
  </si>
  <si>
    <t>-441197349</t>
  </si>
  <si>
    <t>899,999</t>
  </si>
  <si>
    <t>719186527</t>
  </si>
  <si>
    <t>899401112</t>
  </si>
  <si>
    <t>Osazení poklopů litinových šoupátkových</t>
  </si>
  <si>
    <t>1633495882</t>
  </si>
  <si>
    <t>42291352</t>
  </si>
  <si>
    <t>poklop litinový šoupátkový pro zemní soupravy osazení do terénu a do vozovky</t>
  </si>
  <si>
    <t>-189043988</t>
  </si>
  <si>
    <t>422,2 - R</t>
  </si>
  <si>
    <t>podkladní deska šoupátková</t>
  </si>
  <si>
    <t>1605217347</t>
  </si>
  <si>
    <t>899401113</t>
  </si>
  <si>
    <t>Osazení poklopů litinových hydrantových</t>
  </si>
  <si>
    <t>1175691537</t>
  </si>
  <si>
    <t>42291452</t>
  </si>
  <si>
    <t>poklop litinový hydrantový DN 80</t>
  </si>
  <si>
    <t>-614759729</t>
  </si>
  <si>
    <t>522,3 - R</t>
  </si>
  <si>
    <t>podkladní deska hydrantová</t>
  </si>
  <si>
    <t>219341771</t>
  </si>
  <si>
    <t>522,4 - R</t>
  </si>
  <si>
    <t>hydrantová drenáž</t>
  </si>
  <si>
    <t>-443952568</t>
  </si>
  <si>
    <t>899713111</t>
  </si>
  <si>
    <t>Orientační tabulky na vodovodních a kanalizačních řadech na sloupku ocelovém nebo betonovém</t>
  </si>
  <si>
    <t>-1586409373</t>
  </si>
  <si>
    <t>899721111</t>
  </si>
  <si>
    <t>Signalizační vodič na potrubí DN do 150 mm</t>
  </si>
  <si>
    <t>1120376138</t>
  </si>
  <si>
    <t>899722111</t>
  </si>
  <si>
    <t>Krytí potrubí z plastů výstražnou fólií z PVC šířky 20 cm</t>
  </si>
  <si>
    <t>-1562395235</t>
  </si>
  <si>
    <t>Ostatní konstrukce a práce, bourání</t>
  </si>
  <si>
    <t>919121121</t>
  </si>
  <si>
    <t>Utěsnění dilatačních spár zálivkou za studena  v cementobetonovém nebo živičném krytu včetně adhezního nátěru s těsnicím profilem pod zálivkou, pro komůrky šířky 15 mm, hloubky 25 mm</t>
  </si>
  <si>
    <t>238407818</t>
  </si>
  <si>
    <t>919735111</t>
  </si>
  <si>
    <t>Řezání stávajícího živičného krytu nebo podkladu  hloubky do 50 mm</t>
  </si>
  <si>
    <t>-772490954</t>
  </si>
  <si>
    <t>970,1-R</t>
  </si>
  <si>
    <t>Zafoukání stávajícího potrubí cementopopílovou suspenzí</t>
  </si>
  <si>
    <t>1103816827</t>
  </si>
  <si>
    <t>980,1-R</t>
  </si>
  <si>
    <t>Zkoušky hutnění</t>
  </si>
  <si>
    <t>-1968240861</t>
  </si>
  <si>
    <t>981,1 - R</t>
  </si>
  <si>
    <t>Propj na stávající vodovod DN200</t>
  </si>
  <si>
    <t>2055336095</t>
  </si>
  <si>
    <t>981,2 - R</t>
  </si>
  <si>
    <t>1811182480</t>
  </si>
  <si>
    <t>981,3 - R</t>
  </si>
  <si>
    <t>-768041972</t>
  </si>
  <si>
    <t>997</t>
  </si>
  <si>
    <t>Přesun sutě</t>
  </si>
  <si>
    <t>997221551</t>
  </si>
  <si>
    <t>Vodorovná doprava suti  bez naložení, ale se složením a s hrubým urovnáním ze sypkých materiálů, na vzdálenost do 1 km</t>
  </si>
  <si>
    <t>1271392309</t>
  </si>
  <si>
    <t>997221559</t>
  </si>
  <si>
    <t>Vodorovná doprava suti  bez naložení, ale se složením a s hrubým urovnáním Příplatek k ceně za každý další i započatý 1 km přes 1 km</t>
  </si>
  <si>
    <t>600440420</t>
  </si>
  <si>
    <t>228,035*14 'Přepočtené koeficientem množství</t>
  </si>
  <si>
    <t>997221861</t>
  </si>
  <si>
    <t>Poplatek za uložení stavebního odpadu na recyklační skládce (skládkovné) z prostého betonu zatříděného do Katalogu odpadů pod kódem 17 01 01</t>
  </si>
  <si>
    <t>111140202</t>
  </si>
  <si>
    <t>997221873</t>
  </si>
  <si>
    <t>-866670380</t>
  </si>
  <si>
    <t>997221875</t>
  </si>
  <si>
    <t>Poplatek za uložení stavebního odpadu na recyklační skládce (skládkovné) asfaltového bez obsahu dehtu zatříděného do Katalogu odpadů pod kódem 17 03 02</t>
  </si>
  <si>
    <t>-1667875049</t>
  </si>
  <si>
    <t>998</t>
  </si>
  <si>
    <t>Přesun hmot</t>
  </si>
  <si>
    <t>998273102</t>
  </si>
  <si>
    <t>Přesun hmot pro trubní vedení hloubené z trub litinových pro vodovody nebo kanalizace v otevřeném výkopu dopravní vzdálenost do 15 m</t>
  </si>
  <si>
    <t>-167799242</t>
  </si>
  <si>
    <t>VRN</t>
  </si>
  <si>
    <t>Vedlejší rozpočtové náklady</t>
  </si>
  <si>
    <t>0123</t>
  </si>
  <si>
    <t>Geodetické práce vč. GDSP</t>
  </si>
  <si>
    <t>1251723556</t>
  </si>
  <si>
    <t>01234</t>
  </si>
  <si>
    <t>705034368</t>
  </si>
  <si>
    <t>012345</t>
  </si>
  <si>
    <t>DSPS</t>
  </si>
  <si>
    <t>1265788912</t>
  </si>
  <si>
    <t>0123456</t>
  </si>
  <si>
    <t>Zařízení staveniště</t>
  </si>
  <si>
    <t>1622949066</t>
  </si>
  <si>
    <t>01234567</t>
  </si>
  <si>
    <t>-217901274</t>
  </si>
  <si>
    <t>012345678</t>
  </si>
  <si>
    <t>Přejezdové plechy</t>
  </si>
  <si>
    <t>1894327764</t>
  </si>
  <si>
    <t>0123456789</t>
  </si>
  <si>
    <t>rozebrání a zpětná montáž zpomalovacího prahu</t>
  </si>
  <si>
    <t>-559576260</t>
  </si>
  <si>
    <t>02</t>
  </si>
  <si>
    <t>rozebrání a zpětná montáž odvodňovacího žlabu</t>
  </si>
  <si>
    <t>-1907197056</t>
  </si>
  <si>
    <t>4*4 ŠD v komunikaci v km 0,298- 0,302</t>
  </si>
  <si>
    <t>5*4  živičné vrstvy v komunikaci v km 0,298- 0,302</t>
  </si>
  <si>
    <t>km 0,094 - 0,237</t>
  </si>
  <si>
    <t>416,272/2 - 50%z pol.14</t>
  </si>
  <si>
    <t>urovnání terénu v km 0,094-0,237</t>
  </si>
  <si>
    <t>386,934*1,85 'Přepočtené koeficientem množství</t>
  </si>
  <si>
    <t>vhodný zásypový materiál</t>
  </si>
  <si>
    <t>143*1,324-2,53 ...v km 0,094-0,237</t>
  </si>
  <si>
    <t>94*0,57*1,1-1,66 ...hl.řad v km 0,000-0,094</t>
  </si>
  <si>
    <t>63*0,57*1,1-1,12...hl.řad v km 0,237-0,300</t>
  </si>
  <si>
    <t>0,33*1,5*0,8...vodovodní přípojka VP3</t>
  </si>
  <si>
    <t>9,5*0,5*1,1...vodovodní přípojka VP2</t>
  </si>
  <si>
    <t>0,46*9,5*1,1...vodovodní přípojka VP1</t>
  </si>
  <si>
    <t>0,5*68*1,1…vodovodní přípojka LT100 z VŠ 2</t>
  </si>
  <si>
    <t>0,57*4*4-0,07…v pístě propoje 0,300-0,304</t>
  </si>
  <si>
    <t>94*0,63*1,1 ...hl.řad v km 0,000-0,094</t>
  </si>
  <si>
    <t>143*3,98 ...v km 0,094-0,237</t>
  </si>
  <si>
    <t>1,23*63*1,1 ...hl.řad v km 0,237-0,300</t>
  </si>
  <si>
    <t>3,42 ...zásyp VŠ1</t>
  </si>
  <si>
    <t>1,5*0,8*1,37 ...vodovodní přípojka VP3</t>
  </si>
  <si>
    <t>10,44 ...zásyp VŠ 2</t>
  </si>
  <si>
    <t>1,2*1,1*4,5 ...vodovodní přípoka V2 v dlažbě</t>
  </si>
  <si>
    <t>0,83*1,1*5 ...vodovodní přípojka VP2 v nezpevněném</t>
  </si>
  <si>
    <t>6,43... zásyp VŠ3</t>
  </si>
  <si>
    <t>1,34*1,1*2 ...vodovodní přípojka VP1 v nezpevněném</t>
  </si>
  <si>
    <t>0,97*1,1*7,5 ...vodovodní přípoka V1 v dlažbě</t>
  </si>
  <si>
    <t>0,93*68*1,1... vodovodní přípojka LT100 z VŠ 2</t>
  </si>
  <si>
    <t>1,3*94*1,1 ... hl. řad v km 0,000 - 0,094</t>
  </si>
  <si>
    <t>63*1,1*1,9... hl. řad v km 0,237 - 0,300</t>
  </si>
  <si>
    <t>0,8*1,5*1,8 ...vodovodní přípojka 3</t>
  </si>
  <si>
    <t>4,5*1,1*1,8 ...vodovodní přípojka 2 "v dlažbě"</t>
  </si>
  <si>
    <t>5*1,1*1,43 ...vodovodní přípojka 2 "v nezpevněném"</t>
  </si>
  <si>
    <t>7,5*1,1*1,53 ... vodovodní přípojka 1 "v nezpevněném"</t>
  </si>
  <si>
    <t>2*1,1*1,9 ...vodovodní přípojka 1 rostlém</t>
  </si>
  <si>
    <t>68*1,1*1,53 ...vodovodní přípojka z VŠ2</t>
  </si>
  <si>
    <t>94*1,7... hl. řad v km 0,00-0,094</t>
  </si>
  <si>
    <t xml:space="preserve">5*1,7 ...VP 2 </t>
  </si>
  <si>
    <t>7,5*1,7 ...VP 3</t>
  </si>
  <si>
    <t>68*1,7 ...přípojka z VŠ2</t>
  </si>
  <si>
    <t>143*6 ...v km  0,094-0,237</t>
  </si>
  <si>
    <t>20*6 ...v km 0,257-0,277</t>
  </si>
  <si>
    <t>4,6*4 ..SC v komunikaci v km 0,298- 0,302</t>
  </si>
  <si>
    <t>1,1*3 ...(STL 160. STL 80, LT vodovod 80)</t>
  </si>
  <si>
    <t>2*1,1... (kabely NN a vodafone)</t>
  </si>
  <si>
    <t>2,15*1,5*2,1... VŠ1</t>
  </si>
  <si>
    <t>4,6*2,2*2,25 ...VŠ2</t>
  </si>
  <si>
    <t>2,2*1,9*2,15 ...VŠ3</t>
  </si>
  <si>
    <t>4*4*0,7 …v ,ístě propoje</t>
  </si>
  <si>
    <t>16*0,5*2,5 ...betonová podezdívka v km 0,144-0,160</t>
  </si>
  <si>
    <t>1,5*0,5*2,5 ...betonoví podezdívka v km 0,231</t>
  </si>
  <si>
    <t>339,339*1,9 'Přepočtené koeficientem množství</t>
  </si>
  <si>
    <t>304,4*1,1*0,1... hl.řad vodovodu</t>
  </si>
  <si>
    <t>77,5*1,1*0,1 ...LT100 přípojka z VŠ 2</t>
  </si>
  <si>
    <t>9,5*0,8*0,1 ...vodovodní přípojka VP1</t>
  </si>
  <si>
    <t>0,1*2*1,4 ...lože pod VŠ1</t>
  </si>
  <si>
    <t>0,1*4,1*1,6 ...lože pod VŠ2</t>
  </si>
  <si>
    <t>0,1*1,7*1,4... lože pod VŠ3</t>
  </si>
  <si>
    <t>0,15*1,8*1,2 …pod VŠ1</t>
  </si>
  <si>
    <t>0,15*4,6*2,1 …pod VŠ 2</t>
  </si>
  <si>
    <t>0,15*1,5*1,2…pod VŠ3</t>
  </si>
  <si>
    <t xml:space="preserve">0,15*6 </t>
  </si>
  <si>
    <t>296,65*0,15...15%ztratné</t>
  </si>
  <si>
    <t>Propj na stávající vodovoní uzel</t>
  </si>
  <si>
    <t>Odstranění stávající VŠ pro zahrádkáře</t>
  </si>
  <si>
    <t>oplocení výkopu</t>
  </si>
  <si>
    <t>provizorní dopravní značení, (vč.trvalého)</t>
  </si>
  <si>
    <t>D+M Vodoměrné šachty VŠ2 - vč.vystrojení(bez vodomoměru)</t>
  </si>
  <si>
    <t>D+M Vodoměrné šachty VŠ3 - (bez vodoměrné sestavy)</t>
  </si>
  <si>
    <t>D+M zámkových spolů  DN 100</t>
  </si>
  <si>
    <t>D+M Vodoměrné šachty VŠ1 - (bez vodomoměrné sestavy)</t>
  </si>
  <si>
    <t>8703243.R</t>
  </si>
  <si>
    <t>250000100016.R</t>
  </si>
  <si>
    <t>485525W.R</t>
  </si>
  <si>
    <t>403063W.R</t>
  </si>
  <si>
    <t>RC1032030006.R</t>
  </si>
  <si>
    <t>200E150P10.R</t>
  </si>
  <si>
    <t>200E80P10.R</t>
  </si>
  <si>
    <t>150ET80VP40.R</t>
  </si>
  <si>
    <t>150ET100P16.R</t>
  </si>
  <si>
    <t>150E100P16.R</t>
  </si>
  <si>
    <t>150ET45P64.R</t>
  </si>
  <si>
    <t>150ET22P64.R</t>
  </si>
  <si>
    <t>150ET11P64.R</t>
  </si>
  <si>
    <t>100ET22P100.R</t>
  </si>
  <si>
    <t>100ET11P100.R</t>
  </si>
  <si>
    <t>100ET45P100.R</t>
  </si>
  <si>
    <t>80E50P40.R</t>
  </si>
  <si>
    <t>80E200P16.R</t>
  </si>
  <si>
    <t>90DF0E.R</t>
  </si>
  <si>
    <t>150,2-R</t>
  </si>
  <si>
    <t>150,1-R</t>
  </si>
  <si>
    <t>VTH dl. 6m, DN 100 OCM/ZMU  C 100, pro spoj TYTON nebo BRS (Sit Plus)</t>
  </si>
  <si>
    <t>VTH dl. 6m, DN 150 OCM/ZMU  C 64, pro spoj TYTON nebo BRS (Sit Plus)</t>
  </si>
  <si>
    <t>FF přírubová tvarovka DN 80 dl. 200mm, PN 10/16</t>
  </si>
  <si>
    <t>FFR přírubový přechod-redukce DN 80/50,  PN 10/40</t>
  </si>
  <si>
    <t>MMK hrdlové koleno DN 100/45°, pro spoj TYTON nebo BRS (Sit Plus), PFA 100</t>
  </si>
  <si>
    <t>MMK hrdlové koleno DN 100/11°, pro spoj TYTON nebo BRS (Sit Plus), PFA 100</t>
  </si>
  <si>
    <t>MMK hrdlové koleno DN 100/22°, pro spoj TYTON nebo BRS (Sit Plus), PFA 100</t>
  </si>
  <si>
    <t>MMK hrdlové koleno DN 150/11°, pro spoj TYTON nebo BRS (Sit Plus), PFA 64</t>
  </si>
  <si>
    <t xml:space="preserve"> MMK hrdlové koleno DN 150/22°, pro spoj TYTON nebo BRS (Sit Plus), PFA 64</t>
  </si>
  <si>
    <t>MMK hrdlové koleno DN 150/45°, pro spoj TYTON nebo BRS (Sit Plus), PFA 64</t>
  </si>
  <si>
    <t>FFR přírubový přechod-redukce DN 150/100,  PN 10/16</t>
  </si>
  <si>
    <t>MMA hrdlová tvarovka s přírubovou odbočkou DN 150/100, pro spoj TYTON nebo BRS (Sit Plus), PN 10/16</t>
  </si>
  <si>
    <t>MMA hrdlová tvarovka s přírubovou odbočkou DN 150/80, pro spoj TYTON nebo BRS (Sit Plus), V.P. PN 10/40</t>
  </si>
  <si>
    <t>T přírubová tvarovka s přírubovou odbočkou DN 200/80, PN 10</t>
  </si>
  <si>
    <t>T přírubová tvarovka s přírubovou odbočkou DN 200/150, PN 10</t>
  </si>
  <si>
    <t>Prodloužení vodovodního řadu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</si>
</sst>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K5" sqref="K5:AO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" customHeight="1">
      <c r="AR2" s="179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207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9"/>
      <c r="BS5" s="16" t="s">
        <v>6</v>
      </c>
    </row>
    <row r="6" spans="1:74" s="1" customFormat="1" ht="36.9" customHeight="1">
      <c r="B6" s="19"/>
      <c r="D6" s="24" t="s">
        <v>13</v>
      </c>
      <c r="K6" s="208" t="s">
        <v>14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9"/>
      <c r="BS6" s="16" t="s">
        <v>6</v>
      </c>
    </row>
    <row r="7" spans="1:74" s="1" customFormat="1" ht="12" customHeight="1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17</v>
      </c>
      <c r="K8" s="23" t="s">
        <v>18</v>
      </c>
      <c r="AK8" s="25" t="s">
        <v>19</v>
      </c>
      <c r="AN8" s="23" t="s">
        <v>20</v>
      </c>
      <c r="AR8" s="19"/>
      <c r="BS8" s="16" t="s">
        <v>6</v>
      </c>
    </row>
    <row r="9" spans="1:74" s="1" customFormat="1" ht="14.4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21</v>
      </c>
      <c r="AK10" s="25" t="s">
        <v>22</v>
      </c>
      <c r="AN10" s="23" t="s">
        <v>1</v>
      </c>
      <c r="AR10" s="19"/>
      <c r="BS10" s="16" t="s">
        <v>6</v>
      </c>
    </row>
    <row r="11" spans="1:74" s="1" customFormat="1" ht="18.45" customHeight="1">
      <c r="B11" s="19"/>
      <c r="E11" s="23" t="s">
        <v>18</v>
      </c>
      <c r="AK11" s="25" t="s">
        <v>23</v>
      </c>
      <c r="AN11" s="23" t="s">
        <v>1</v>
      </c>
      <c r="AR11" s="19"/>
      <c r="BS11" s="16" t="s">
        <v>6</v>
      </c>
    </row>
    <row r="12" spans="1:74" s="1" customFormat="1" ht="6.9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24</v>
      </c>
      <c r="AK13" s="25" t="s">
        <v>22</v>
      </c>
      <c r="AN13" s="23" t="s">
        <v>1</v>
      </c>
      <c r="AR13" s="19"/>
      <c r="BS13" s="16" t="s">
        <v>6</v>
      </c>
    </row>
    <row r="14" spans="1:74" ht="13.2">
      <c r="B14" s="19"/>
      <c r="E14" s="23" t="s">
        <v>18</v>
      </c>
      <c r="AK14" s="25" t="s">
        <v>23</v>
      </c>
      <c r="AN14" s="23" t="s">
        <v>1</v>
      </c>
      <c r="AR14" s="19"/>
      <c r="BS14" s="16" t="s">
        <v>6</v>
      </c>
    </row>
    <row r="15" spans="1:74" s="1" customFormat="1" ht="6.9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25</v>
      </c>
      <c r="AK16" s="25" t="s">
        <v>22</v>
      </c>
      <c r="AN16" s="23" t="s">
        <v>1</v>
      </c>
      <c r="AR16" s="19"/>
      <c r="BS16" s="16" t="s">
        <v>3</v>
      </c>
    </row>
    <row r="17" spans="1:71" s="1" customFormat="1" ht="18.45" customHeight="1">
      <c r="B17" s="19"/>
      <c r="E17" s="23" t="s">
        <v>18</v>
      </c>
      <c r="AK17" s="25" t="s">
        <v>23</v>
      </c>
      <c r="AN17" s="23" t="s">
        <v>1</v>
      </c>
      <c r="AR17" s="19"/>
      <c r="BS17" s="16" t="s">
        <v>26</v>
      </c>
    </row>
    <row r="18" spans="1:71" s="1" customFormat="1" ht="6.9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27</v>
      </c>
      <c r="AK19" s="25" t="s">
        <v>22</v>
      </c>
      <c r="AN19" s="23" t="s">
        <v>1</v>
      </c>
      <c r="AR19" s="19"/>
      <c r="BS19" s="16" t="s">
        <v>6</v>
      </c>
    </row>
    <row r="20" spans="1:71" s="1" customFormat="1" ht="18.45" customHeight="1">
      <c r="B20" s="19"/>
      <c r="E20" s="23" t="s">
        <v>18</v>
      </c>
      <c r="AK20" s="25" t="s">
        <v>23</v>
      </c>
      <c r="AN20" s="23" t="s">
        <v>1</v>
      </c>
      <c r="AR20" s="19"/>
      <c r="BS20" s="16" t="s">
        <v>3</v>
      </c>
    </row>
    <row r="21" spans="1:71" s="1" customFormat="1" ht="6.9" customHeight="1">
      <c r="B21" s="19"/>
      <c r="AR21" s="19"/>
    </row>
    <row r="22" spans="1:71" s="1" customFormat="1" ht="12" customHeight="1">
      <c r="B22" s="19"/>
      <c r="D22" s="25" t="s">
        <v>28</v>
      </c>
      <c r="AR22" s="19"/>
    </row>
    <row r="23" spans="1:71" s="1" customFormat="1" ht="16.5" customHeight="1">
      <c r="B23" s="19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9"/>
    </row>
    <row r="24" spans="1:71" s="1" customFormat="1" ht="6.9" customHeight="1">
      <c r="B24" s="19"/>
      <c r="AR24" s="19"/>
    </row>
    <row r="25" spans="1:71" s="1" customFormat="1" ht="6.9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5" customHeight="1">
      <c r="A26" s="28"/>
      <c r="B26" s="29"/>
      <c r="C26" s="28"/>
      <c r="D26" s="30" t="s">
        <v>29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0">
        <f>ROUND(AG94,2)</f>
        <v>0</v>
      </c>
      <c r="AL26" s="211"/>
      <c r="AM26" s="211"/>
      <c r="AN26" s="211"/>
      <c r="AO26" s="211"/>
      <c r="AP26" s="28"/>
      <c r="AQ26" s="28"/>
      <c r="AR26" s="29"/>
      <c r="BE26" s="28"/>
    </row>
    <row r="27" spans="1:71" s="2" customFormat="1" ht="6.9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3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2" t="s">
        <v>30</v>
      </c>
      <c r="M28" s="212"/>
      <c r="N28" s="212"/>
      <c r="O28" s="212"/>
      <c r="P28" s="212"/>
      <c r="Q28" s="28"/>
      <c r="R28" s="28"/>
      <c r="S28" s="28"/>
      <c r="T28" s="28"/>
      <c r="U28" s="28"/>
      <c r="V28" s="28"/>
      <c r="W28" s="212" t="s">
        <v>31</v>
      </c>
      <c r="X28" s="212"/>
      <c r="Y28" s="212"/>
      <c r="Z28" s="212"/>
      <c r="AA28" s="212"/>
      <c r="AB28" s="212"/>
      <c r="AC28" s="212"/>
      <c r="AD28" s="212"/>
      <c r="AE28" s="212"/>
      <c r="AF28" s="28"/>
      <c r="AG28" s="28"/>
      <c r="AH28" s="28"/>
      <c r="AI28" s="28"/>
      <c r="AJ28" s="28"/>
      <c r="AK28" s="212" t="s">
        <v>32</v>
      </c>
      <c r="AL28" s="212"/>
      <c r="AM28" s="212"/>
      <c r="AN28" s="212"/>
      <c r="AO28" s="212"/>
      <c r="AP28" s="28"/>
      <c r="AQ28" s="28"/>
      <c r="AR28" s="29"/>
      <c r="BE28" s="28"/>
    </row>
    <row r="29" spans="1:71" s="3" customFormat="1" ht="14.4" customHeight="1">
      <c r="B29" s="33"/>
      <c r="D29" s="25" t="s">
        <v>33</v>
      </c>
      <c r="F29" s="25" t="s">
        <v>34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3"/>
    </row>
    <row r="30" spans="1:71" s="3" customFormat="1" ht="14.4" customHeight="1">
      <c r="B30" s="33"/>
      <c r="F30" s="25" t="s">
        <v>35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3"/>
    </row>
    <row r="31" spans="1:71" s="3" customFormat="1" ht="14.4" hidden="1" customHeight="1">
      <c r="B31" s="33"/>
      <c r="F31" s="25" t="s">
        <v>36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3"/>
    </row>
    <row r="32" spans="1:71" s="3" customFormat="1" ht="14.4" hidden="1" customHeight="1">
      <c r="B32" s="33"/>
      <c r="F32" s="25" t="s">
        <v>37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3"/>
    </row>
    <row r="33" spans="1:57" s="3" customFormat="1" ht="14.4" hidden="1" customHeight="1">
      <c r="B33" s="33"/>
      <c r="F33" s="25" t="s">
        <v>38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3"/>
    </row>
    <row r="34" spans="1:57" s="2" customFormat="1" ht="6.9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5" customHeight="1">
      <c r="A35" s="28"/>
      <c r="B35" s="29"/>
      <c r="C35" s="34"/>
      <c r="D35" s="35" t="s">
        <v>39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40</v>
      </c>
      <c r="U35" s="36"/>
      <c r="V35" s="36"/>
      <c r="W35" s="36"/>
      <c r="X35" s="198" t="s">
        <v>41</v>
      </c>
      <c r="Y35" s="199"/>
      <c r="Z35" s="199"/>
      <c r="AA35" s="199"/>
      <c r="AB35" s="199"/>
      <c r="AC35" s="36"/>
      <c r="AD35" s="36"/>
      <c r="AE35" s="36"/>
      <c r="AF35" s="36"/>
      <c r="AG35" s="36"/>
      <c r="AH35" s="36"/>
      <c r="AI35" s="36"/>
      <c r="AJ35" s="36"/>
      <c r="AK35" s="200">
        <f>SUM(AK26:AK33)</f>
        <v>0</v>
      </c>
      <c r="AL35" s="199"/>
      <c r="AM35" s="199"/>
      <c r="AN35" s="199"/>
      <c r="AO35" s="201"/>
      <c r="AP35" s="34"/>
      <c r="AQ35" s="34"/>
      <c r="AR35" s="29"/>
      <c r="BE35" s="28"/>
    </row>
    <row r="36" spans="1:57" s="2" customFormat="1" ht="6.9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" customHeight="1">
      <c r="B38" s="19"/>
      <c r="AR38" s="19"/>
    </row>
    <row r="39" spans="1:57" s="1" customFormat="1" ht="14.4" customHeight="1">
      <c r="B39" s="19"/>
      <c r="AR39" s="19"/>
    </row>
    <row r="40" spans="1:57" s="1" customFormat="1" ht="14.4" customHeight="1">
      <c r="B40" s="19"/>
      <c r="AR40" s="19"/>
    </row>
    <row r="41" spans="1:57" s="1" customFormat="1" ht="14.4" customHeight="1">
      <c r="B41" s="19"/>
      <c r="AR41" s="19"/>
    </row>
    <row r="42" spans="1:57" s="1" customFormat="1" ht="14.4" customHeight="1">
      <c r="B42" s="19"/>
      <c r="AR42" s="19"/>
    </row>
    <row r="43" spans="1:57" s="1" customFormat="1" ht="14.4" customHeight="1">
      <c r="B43" s="19"/>
      <c r="AR43" s="19"/>
    </row>
    <row r="44" spans="1:57" s="1" customFormat="1" ht="14.4" customHeight="1">
      <c r="B44" s="19"/>
      <c r="AR44" s="19"/>
    </row>
    <row r="45" spans="1:57" s="1" customFormat="1" ht="14.4" customHeight="1">
      <c r="B45" s="19"/>
      <c r="AR45" s="19"/>
    </row>
    <row r="46" spans="1:57" s="1" customFormat="1" ht="14.4" customHeight="1">
      <c r="B46" s="19"/>
      <c r="AR46" s="19"/>
    </row>
    <row r="47" spans="1:57" s="1" customFormat="1" ht="14.4" customHeight="1">
      <c r="B47" s="19"/>
      <c r="AR47" s="19"/>
    </row>
    <row r="48" spans="1:57" s="1" customFormat="1" ht="14.4" customHeight="1">
      <c r="B48" s="19"/>
      <c r="AR48" s="19"/>
    </row>
    <row r="49" spans="1:57" s="2" customFormat="1" ht="14.4" customHeight="1">
      <c r="B49" s="38"/>
      <c r="D49" s="39" t="s">
        <v>42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43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3.2">
      <c r="A60" s="28"/>
      <c r="B60" s="29"/>
      <c r="C60" s="28"/>
      <c r="D60" s="41" t="s">
        <v>44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45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44</v>
      </c>
      <c r="AI60" s="31"/>
      <c r="AJ60" s="31"/>
      <c r="AK60" s="31"/>
      <c r="AL60" s="31"/>
      <c r="AM60" s="41" t="s">
        <v>45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3.2">
      <c r="A64" s="28"/>
      <c r="B64" s="29"/>
      <c r="C64" s="28"/>
      <c r="D64" s="39" t="s">
        <v>46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47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3.2">
      <c r="A75" s="28"/>
      <c r="B75" s="29"/>
      <c r="C75" s="28"/>
      <c r="D75" s="41" t="s">
        <v>44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45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44</v>
      </c>
      <c r="AI75" s="31"/>
      <c r="AJ75" s="31"/>
      <c r="AK75" s="31"/>
      <c r="AL75" s="31"/>
      <c r="AM75" s="41" t="s">
        <v>45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" customHeight="1">
      <c r="A82" s="28"/>
      <c r="B82" s="29"/>
      <c r="C82" s="20" t="s">
        <v>48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>
        <f>K5</f>
        <v>0</v>
      </c>
      <c r="AR84" s="47"/>
    </row>
    <row r="85" spans="1:91" s="5" customFormat="1" ht="36.9" customHeight="1">
      <c r="B85" s="48"/>
      <c r="C85" s="49" t="s">
        <v>13</v>
      </c>
      <c r="L85" s="186" t="str">
        <f>K6</f>
        <v>Domov pro seniory Kociánka - prodloužení vodovodního řadu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8"/>
    </row>
    <row r="86" spans="1:91" s="2" customFormat="1" ht="6.9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17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19</v>
      </c>
      <c r="AJ87" s="28"/>
      <c r="AK87" s="28"/>
      <c r="AL87" s="28"/>
      <c r="AM87" s="188" t="str">
        <f>IF(AN8= "","",AN8)</f>
        <v>25.8.2022</v>
      </c>
      <c r="AN87" s="188"/>
      <c r="AO87" s="28"/>
      <c r="AP87" s="28"/>
      <c r="AQ87" s="28"/>
      <c r="AR87" s="29"/>
      <c r="BE87" s="28"/>
    </row>
    <row r="88" spans="1:91" s="2" customFormat="1" ht="6.9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15" customHeight="1">
      <c r="A89" s="28"/>
      <c r="B89" s="29"/>
      <c r="C89" s="25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25</v>
      </c>
      <c r="AJ89" s="28"/>
      <c r="AK89" s="28"/>
      <c r="AL89" s="28"/>
      <c r="AM89" s="189" t="str">
        <f>IF(E17="","",E17)</f>
        <v xml:space="preserve"> </v>
      </c>
      <c r="AN89" s="190"/>
      <c r="AO89" s="190"/>
      <c r="AP89" s="190"/>
      <c r="AQ89" s="28"/>
      <c r="AR89" s="29"/>
      <c r="AS89" s="191" t="s">
        <v>49</v>
      </c>
      <c r="AT89" s="192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15" customHeight="1">
      <c r="A90" s="28"/>
      <c r="B90" s="29"/>
      <c r="C90" s="25" t="s">
        <v>24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27</v>
      </c>
      <c r="AJ90" s="28"/>
      <c r="AK90" s="28"/>
      <c r="AL90" s="28"/>
      <c r="AM90" s="189" t="str">
        <f>IF(E20="","",E20)</f>
        <v xml:space="preserve"> </v>
      </c>
      <c r="AN90" s="190"/>
      <c r="AO90" s="190"/>
      <c r="AP90" s="190"/>
      <c r="AQ90" s="28"/>
      <c r="AR90" s="29"/>
      <c r="AS90" s="193"/>
      <c r="AT90" s="194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5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3"/>
      <c r="AT91" s="194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81" t="s">
        <v>50</v>
      </c>
      <c r="D92" s="182"/>
      <c r="E92" s="182"/>
      <c r="F92" s="182"/>
      <c r="G92" s="182"/>
      <c r="H92" s="56"/>
      <c r="I92" s="183" t="s">
        <v>51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4" t="s">
        <v>52</v>
      </c>
      <c r="AH92" s="182"/>
      <c r="AI92" s="182"/>
      <c r="AJ92" s="182"/>
      <c r="AK92" s="182"/>
      <c r="AL92" s="182"/>
      <c r="AM92" s="182"/>
      <c r="AN92" s="183" t="s">
        <v>53</v>
      </c>
      <c r="AO92" s="182"/>
      <c r="AP92" s="185"/>
      <c r="AQ92" s="57" t="s">
        <v>54</v>
      </c>
      <c r="AR92" s="29"/>
      <c r="AS92" s="58" t="s">
        <v>55</v>
      </c>
      <c r="AT92" s="59" t="s">
        <v>56</v>
      </c>
      <c r="AU92" s="59" t="s">
        <v>57</v>
      </c>
      <c r="AV92" s="59" t="s">
        <v>58</v>
      </c>
      <c r="AW92" s="59" t="s">
        <v>59</v>
      </c>
      <c r="AX92" s="59" t="s">
        <v>60</v>
      </c>
      <c r="AY92" s="59" t="s">
        <v>61</v>
      </c>
      <c r="AZ92" s="59" t="s">
        <v>62</v>
      </c>
      <c r="BA92" s="59" t="s">
        <v>63</v>
      </c>
      <c r="BB92" s="59" t="s">
        <v>64</v>
      </c>
      <c r="BC92" s="59" t="s">
        <v>65</v>
      </c>
      <c r="BD92" s="60" t="s">
        <v>66</v>
      </c>
      <c r="BE92" s="28"/>
    </row>
    <row r="93" spans="1:91" s="2" customFormat="1" ht="10.9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" customHeight="1">
      <c r="B94" s="64"/>
      <c r="C94" s="65" t="s">
        <v>67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4900.8933299999999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68</v>
      </c>
      <c r="BT94" s="73" t="s">
        <v>69</v>
      </c>
      <c r="BU94" s="74" t="s">
        <v>70</v>
      </c>
      <c r="BV94" s="73" t="s">
        <v>71</v>
      </c>
      <c r="BW94" s="73" t="s">
        <v>4</v>
      </c>
      <c r="BX94" s="73" t="s">
        <v>72</v>
      </c>
      <c r="CL94" s="73" t="s">
        <v>1</v>
      </c>
    </row>
    <row r="95" spans="1:91" s="7" customFormat="1" ht="16.5" customHeight="1">
      <c r="A95" s="75" t="s">
        <v>73</v>
      </c>
      <c r="B95" s="76"/>
      <c r="C95" s="77"/>
      <c r="D95" s="204" t="s">
        <v>74</v>
      </c>
      <c r="E95" s="204"/>
      <c r="F95" s="204"/>
      <c r="G95" s="204"/>
      <c r="H95" s="204"/>
      <c r="I95" s="78"/>
      <c r="J95" s="204" t="s">
        <v>75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'so01 - Vodovod'!J30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9" t="s">
        <v>76</v>
      </c>
      <c r="AR95" s="76"/>
      <c r="AS95" s="80">
        <v>0</v>
      </c>
      <c r="AT95" s="81">
        <f>ROUND(SUM(AV95:AW95),2)</f>
        <v>0</v>
      </c>
      <c r="AU95" s="82">
        <f>'so01 - Vodovod'!P125</f>
        <v>4900.893325</v>
      </c>
      <c r="AV95" s="81">
        <f>'so01 - Vodovod'!J33</f>
        <v>0</v>
      </c>
      <c r="AW95" s="81">
        <f>'so01 - Vodovod'!J34</f>
        <v>0</v>
      </c>
      <c r="AX95" s="81">
        <f>'so01 - Vodovod'!J35</f>
        <v>0</v>
      </c>
      <c r="AY95" s="81">
        <f>'so01 - Vodovod'!J36</f>
        <v>0</v>
      </c>
      <c r="AZ95" s="81">
        <f>'so01 - Vodovod'!F33</f>
        <v>0</v>
      </c>
      <c r="BA95" s="81">
        <f>'so01 - Vodovod'!F34</f>
        <v>0</v>
      </c>
      <c r="BB95" s="81">
        <f>'so01 - Vodovod'!F35</f>
        <v>0</v>
      </c>
      <c r="BC95" s="81">
        <f>'so01 - Vodovod'!F36</f>
        <v>0</v>
      </c>
      <c r="BD95" s="83">
        <f>'so01 - Vodovod'!F37</f>
        <v>0</v>
      </c>
      <c r="BT95" s="84" t="s">
        <v>77</v>
      </c>
      <c r="BV95" s="84" t="s">
        <v>71</v>
      </c>
      <c r="BW95" s="84" t="s">
        <v>78</v>
      </c>
      <c r="BX95" s="84" t="s">
        <v>4</v>
      </c>
      <c r="CL95" s="84" t="s">
        <v>1</v>
      </c>
      <c r="CM95" s="84" t="s">
        <v>79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01 - Vodovod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00"/>
  <sheetViews>
    <sheetView showGridLines="0" topLeftCell="A4" workbookViewId="0">
      <selection activeCell="C401" sqref="C401"/>
    </sheetView>
  </sheetViews>
  <sheetFormatPr defaultRowHeight="10.199999999999999"/>
  <cols>
    <col min="1" max="1" width="8.28515625" style="1" customWidth="1"/>
    <col min="2" max="2" width="1.140625" style="1" customWidth="1"/>
    <col min="3" max="3" width="6.28515625" style="1" customWidth="1"/>
    <col min="4" max="4" width="4.28515625" style="1" customWidth="1"/>
    <col min="5" max="5" width="17.140625" style="1" customWidth="1"/>
    <col min="6" max="6" width="55.14062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5"/>
    </row>
    <row r="2" spans="1:46" s="1" customFormat="1" ht="36.9" customHeight="1">
      <c r="L2" s="179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6" t="s">
        <v>78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" customHeight="1">
      <c r="B4" s="19"/>
      <c r="D4" s="20" t="s">
        <v>80</v>
      </c>
      <c r="L4" s="19"/>
      <c r="M4" s="86" t="s">
        <v>10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14" t="str">
        <f>'Rekapitulace stavby'!K6</f>
        <v>Domov pro seniory Kociánka - prodloužení vodovodního řadu</v>
      </c>
      <c r="F7" s="215"/>
      <c r="G7" s="215"/>
      <c r="H7" s="215"/>
      <c r="L7" s="19"/>
    </row>
    <row r="8" spans="1:46" s="2" customFormat="1" ht="12" customHeight="1">
      <c r="A8" s="28"/>
      <c r="B8" s="29"/>
      <c r="C8" s="28"/>
      <c r="D8" s="25" t="s">
        <v>81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6" t="s">
        <v>705</v>
      </c>
      <c r="F9" s="213"/>
      <c r="G9" s="213"/>
      <c r="H9" s="213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15</v>
      </c>
      <c r="E11" s="28"/>
      <c r="F11" s="23" t="s">
        <v>1</v>
      </c>
      <c r="G11" s="28"/>
      <c r="H11" s="28"/>
      <c r="I11" s="25" t="s">
        <v>16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17</v>
      </c>
      <c r="E12" s="28"/>
      <c r="F12" s="23" t="s">
        <v>18</v>
      </c>
      <c r="G12" s="28"/>
      <c r="H12" s="28"/>
      <c r="I12" s="25" t="s">
        <v>19</v>
      </c>
      <c r="J12" s="51" t="str">
        <f>'Rekapitulace stavby'!AN8</f>
        <v>25.8.2022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5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3" t="str">
        <f>IF('Rekapitulace stavby'!AN10="","",'Rekapitulace stavby'!AN10)</f>
        <v/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tr">
        <f>IF('Rekapitulace stavby'!E11="","",'Rekapitulace stavby'!E11)</f>
        <v xml:space="preserve"> </v>
      </c>
      <c r="F15" s="28"/>
      <c r="G15" s="28"/>
      <c r="H15" s="28"/>
      <c r="I15" s="25" t="s">
        <v>23</v>
      </c>
      <c r="J15" s="23" t="str">
        <f>IF('Rekapitulace stavby'!AN11="","",'Rekapitulace stavby'!AN11)</f>
        <v/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24</v>
      </c>
      <c r="E17" s="28"/>
      <c r="F17" s="28"/>
      <c r="G17" s="28"/>
      <c r="H17" s="28"/>
      <c r="I17" s="25" t="s">
        <v>22</v>
      </c>
      <c r="J17" s="23" t="str">
        <f>'Rekapitulace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7" t="str">
        <f>'Rekapitulace stavby'!E14</f>
        <v xml:space="preserve"> </v>
      </c>
      <c r="F18" s="207"/>
      <c r="G18" s="207"/>
      <c r="H18" s="207"/>
      <c r="I18" s="25" t="s">
        <v>23</v>
      </c>
      <c r="J18" s="23" t="str">
        <f>'Rekapitulace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22</v>
      </c>
      <c r="J20" s="23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IF('Rekapitulace stavby'!E17="","",'Rekapitulace stavby'!E17)</f>
        <v xml:space="preserve"> </v>
      </c>
      <c r="F21" s="28"/>
      <c r="G21" s="28"/>
      <c r="H21" s="28"/>
      <c r="I21" s="25" t="s">
        <v>23</v>
      </c>
      <c r="J21" s="23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27</v>
      </c>
      <c r="E23" s="28"/>
      <c r="F23" s="28"/>
      <c r="G23" s="28"/>
      <c r="H23" s="28"/>
      <c r="I23" s="25" t="s">
        <v>22</v>
      </c>
      <c r="J23" s="23" t="str">
        <f>IF('Rekapitulace stavby'!AN19="","",'Rekapitulace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IF('Rekapitulace stavby'!E20="","",'Rekapitulace stavby'!E20)</f>
        <v xml:space="preserve"> </v>
      </c>
      <c r="F24" s="28"/>
      <c r="G24" s="28"/>
      <c r="H24" s="28"/>
      <c r="I24" s="25" t="s">
        <v>23</v>
      </c>
      <c r="J24" s="23" t="str">
        <f>IF('Rekapitulace stavby'!AN20="","",'Rekapitulace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28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87"/>
      <c r="B27" s="88"/>
      <c r="C27" s="87"/>
      <c r="D27" s="87"/>
      <c r="E27" s="209" t="s">
        <v>1</v>
      </c>
      <c r="F27" s="209"/>
      <c r="G27" s="209"/>
      <c r="H27" s="20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0" t="s">
        <v>29</v>
      </c>
      <c r="E30" s="28"/>
      <c r="F30" s="28"/>
      <c r="G30" s="28"/>
      <c r="H30" s="28"/>
      <c r="I30" s="28"/>
      <c r="J30" s="67">
        <f>ROUND(J125,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29"/>
      <c r="C32" s="28"/>
      <c r="D32" s="28"/>
      <c r="E32" s="28"/>
      <c r="F32" s="32" t="s">
        <v>31</v>
      </c>
      <c r="G32" s="28"/>
      <c r="H32" s="28"/>
      <c r="I32" s="32" t="s">
        <v>30</v>
      </c>
      <c r="J32" s="32" t="s">
        <v>32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29"/>
      <c r="C33" s="28"/>
      <c r="D33" s="91" t="s">
        <v>33</v>
      </c>
      <c r="E33" s="25" t="s">
        <v>34</v>
      </c>
      <c r="F33" s="92">
        <f>ROUND((SUM(BE125:BE399)),  2)</f>
        <v>0</v>
      </c>
      <c r="G33" s="28"/>
      <c r="H33" s="28"/>
      <c r="I33" s="93">
        <v>0.21</v>
      </c>
      <c r="J33" s="92">
        <f>ROUND(((SUM(BE125:BE399))*I33),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29"/>
      <c r="C34" s="28"/>
      <c r="D34" s="28"/>
      <c r="E34" s="25" t="s">
        <v>35</v>
      </c>
      <c r="F34" s="92">
        <f>ROUND((SUM(BF125:BF399)),  2)</f>
        <v>0</v>
      </c>
      <c r="G34" s="28"/>
      <c r="H34" s="28"/>
      <c r="I34" s="93">
        <v>0.15</v>
      </c>
      <c r="J34" s="92">
        <f>ROUND(((SUM(BF125:BF399))*I34),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29"/>
      <c r="C35" s="28"/>
      <c r="D35" s="28"/>
      <c r="E35" s="25" t="s">
        <v>36</v>
      </c>
      <c r="F35" s="92">
        <f>ROUND((SUM(BG125:BG399)),  2)</f>
        <v>0</v>
      </c>
      <c r="G35" s="28"/>
      <c r="H35" s="28"/>
      <c r="I35" s="93">
        <v>0.21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29"/>
      <c r="C36" s="28"/>
      <c r="D36" s="28"/>
      <c r="E36" s="25" t="s">
        <v>37</v>
      </c>
      <c r="F36" s="92">
        <f>ROUND((SUM(BH125:BH399)),  2)</f>
        <v>0</v>
      </c>
      <c r="G36" s="28"/>
      <c r="H36" s="28"/>
      <c r="I36" s="93">
        <v>0.15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29"/>
      <c r="C37" s="28"/>
      <c r="D37" s="28"/>
      <c r="E37" s="25" t="s">
        <v>38</v>
      </c>
      <c r="F37" s="92">
        <f>ROUND((SUM(BI125:BI399)),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4"/>
      <c r="D39" s="95" t="s">
        <v>39</v>
      </c>
      <c r="E39" s="56"/>
      <c r="F39" s="56"/>
      <c r="G39" s="96" t="s">
        <v>40</v>
      </c>
      <c r="H39" s="97" t="s">
        <v>41</v>
      </c>
      <c r="I39" s="56"/>
      <c r="J39" s="98">
        <f>SUM(J30:J37)</f>
        <v>0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38"/>
      <c r="D50" s="39" t="s">
        <v>42</v>
      </c>
      <c r="E50" s="40"/>
      <c r="F50" s="40"/>
      <c r="G50" s="39" t="s">
        <v>43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28"/>
      <c r="B61" s="29"/>
      <c r="C61" s="28"/>
      <c r="D61" s="41" t="s">
        <v>44</v>
      </c>
      <c r="E61" s="31"/>
      <c r="F61" s="100" t="s">
        <v>45</v>
      </c>
      <c r="G61" s="41" t="s">
        <v>44</v>
      </c>
      <c r="H61" s="31"/>
      <c r="I61" s="31"/>
      <c r="J61" s="101" t="s">
        <v>45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28"/>
      <c r="B65" s="29"/>
      <c r="C65" s="28"/>
      <c r="D65" s="39" t="s">
        <v>46</v>
      </c>
      <c r="E65" s="42"/>
      <c r="F65" s="42"/>
      <c r="G65" s="39" t="s">
        <v>47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28"/>
      <c r="B76" s="29"/>
      <c r="C76" s="28"/>
      <c r="D76" s="41" t="s">
        <v>44</v>
      </c>
      <c r="E76" s="31"/>
      <c r="F76" s="100" t="s">
        <v>45</v>
      </c>
      <c r="G76" s="41" t="s">
        <v>44</v>
      </c>
      <c r="H76" s="31"/>
      <c r="I76" s="31"/>
      <c r="J76" s="101" t="s">
        <v>45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82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14" t="str">
        <f>E7</f>
        <v>Domov pro seniory Kociánka - prodloužení vodovodního řadu</v>
      </c>
      <c r="F85" s="215"/>
      <c r="G85" s="215"/>
      <c r="H85" s="215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186" t="str">
        <f>E9</f>
        <v>Prodloužení vodovodního řadu</v>
      </c>
      <c r="F87" s="213"/>
      <c r="G87" s="213"/>
      <c r="H87" s="213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17</v>
      </c>
      <c r="D89" s="28"/>
      <c r="E89" s="28"/>
      <c r="F89" s="23" t="str">
        <f>F12</f>
        <v xml:space="preserve"> </v>
      </c>
      <c r="G89" s="28"/>
      <c r="H89" s="28"/>
      <c r="I89" s="25" t="s">
        <v>19</v>
      </c>
      <c r="J89" s="51" t="str">
        <f>IF(J12="","",J12)</f>
        <v>25.8.2022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21</v>
      </c>
      <c r="D91" s="28"/>
      <c r="E91" s="28"/>
      <c r="F91" s="23" t="str">
        <f>E15</f>
        <v xml:space="preserve"> </v>
      </c>
      <c r="G91" s="28"/>
      <c r="H91" s="28"/>
      <c r="I91" s="25" t="s">
        <v>25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24</v>
      </c>
      <c r="D92" s="28"/>
      <c r="E92" s="28"/>
      <c r="F92" s="23" t="str">
        <f>IF(E18="","",E18)</f>
        <v xml:space="preserve"> </v>
      </c>
      <c r="G92" s="28"/>
      <c r="H92" s="28"/>
      <c r="I92" s="25" t="s">
        <v>27</v>
      </c>
      <c r="J92" s="2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2" t="s">
        <v>83</v>
      </c>
      <c r="D94" s="94"/>
      <c r="E94" s="94"/>
      <c r="F94" s="94"/>
      <c r="G94" s="94"/>
      <c r="H94" s="94"/>
      <c r="I94" s="94"/>
      <c r="J94" s="103" t="s">
        <v>84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5" customHeight="1">
      <c r="A96" s="28"/>
      <c r="B96" s="29"/>
      <c r="C96" s="104" t="s">
        <v>85</v>
      </c>
      <c r="D96" s="28"/>
      <c r="E96" s="28"/>
      <c r="F96" s="28"/>
      <c r="G96" s="28"/>
      <c r="H96" s="28"/>
      <c r="I96" s="28"/>
      <c r="J96" s="67">
        <f>J125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86</v>
      </c>
    </row>
    <row r="97" spans="1:31" s="9" customFormat="1" ht="24.9" customHeight="1">
      <c r="B97" s="105"/>
      <c r="D97" s="106" t="s">
        <v>87</v>
      </c>
      <c r="E97" s="107"/>
      <c r="F97" s="107"/>
      <c r="G97" s="107"/>
      <c r="H97" s="107"/>
      <c r="I97" s="107"/>
      <c r="J97" s="108">
        <f>J126</f>
        <v>0</v>
      </c>
      <c r="L97" s="105"/>
    </row>
    <row r="98" spans="1:31" s="10" customFormat="1" ht="19.95" customHeight="1">
      <c r="B98" s="109"/>
      <c r="D98" s="110" t="s">
        <v>88</v>
      </c>
      <c r="E98" s="111"/>
      <c r="F98" s="111"/>
      <c r="G98" s="111"/>
      <c r="H98" s="111"/>
      <c r="I98" s="111"/>
      <c r="J98" s="112">
        <f>J127</f>
        <v>0</v>
      </c>
      <c r="L98" s="109"/>
    </row>
    <row r="99" spans="1:31" s="10" customFormat="1" ht="19.95" customHeight="1">
      <c r="B99" s="109"/>
      <c r="D99" s="110" t="s">
        <v>89</v>
      </c>
      <c r="E99" s="111"/>
      <c r="F99" s="111"/>
      <c r="G99" s="111"/>
      <c r="H99" s="111"/>
      <c r="I99" s="111"/>
      <c r="J99" s="112">
        <f>J240</f>
        <v>0</v>
      </c>
      <c r="L99" s="109"/>
    </row>
    <row r="100" spans="1:31" s="10" customFormat="1" ht="19.95" customHeight="1">
      <c r="B100" s="109"/>
      <c r="D100" s="110" t="s">
        <v>90</v>
      </c>
      <c r="E100" s="111"/>
      <c r="F100" s="111"/>
      <c r="G100" s="111"/>
      <c r="H100" s="111"/>
      <c r="I100" s="111"/>
      <c r="J100" s="112">
        <f>J260</f>
        <v>0</v>
      </c>
      <c r="L100" s="109"/>
    </row>
    <row r="101" spans="1:31" s="10" customFormat="1" ht="19.95" customHeight="1">
      <c r="B101" s="109"/>
      <c r="D101" s="110" t="s">
        <v>91</v>
      </c>
      <c r="E101" s="111"/>
      <c r="F101" s="111"/>
      <c r="G101" s="111"/>
      <c r="H101" s="111"/>
      <c r="I101" s="111"/>
      <c r="J101" s="112">
        <f>J280</f>
        <v>0</v>
      </c>
      <c r="L101" s="109"/>
    </row>
    <row r="102" spans="1:31" s="10" customFormat="1" ht="19.95" customHeight="1">
      <c r="B102" s="109"/>
      <c r="D102" s="110" t="s">
        <v>92</v>
      </c>
      <c r="E102" s="111"/>
      <c r="F102" s="111"/>
      <c r="G102" s="111"/>
      <c r="H102" s="111"/>
      <c r="I102" s="111"/>
      <c r="J102" s="112">
        <f>J374</f>
        <v>0</v>
      </c>
      <c r="L102" s="109"/>
    </row>
    <row r="103" spans="1:31" s="10" customFormat="1" ht="19.95" customHeight="1">
      <c r="B103" s="109"/>
      <c r="D103" s="110" t="s">
        <v>93</v>
      </c>
      <c r="E103" s="111"/>
      <c r="F103" s="111"/>
      <c r="G103" s="111"/>
      <c r="H103" s="111"/>
      <c r="I103" s="111"/>
      <c r="J103" s="112">
        <f>J382</f>
        <v>0</v>
      </c>
      <c r="L103" s="109"/>
    </row>
    <row r="104" spans="1:31" s="10" customFormat="1" ht="19.95" customHeight="1">
      <c r="B104" s="109"/>
      <c r="D104" s="110" t="s">
        <v>94</v>
      </c>
      <c r="E104" s="111"/>
      <c r="F104" s="111"/>
      <c r="G104" s="111"/>
      <c r="H104" s="111"/>
      <c r="I104" s="111"/>
      <c r="J104" s="112">
        <f>J389</f>
        <v>0</v>
      </c>
      <c r="L104" s="109"/>
    </row>
    <row r="105" spans="1:31" s="9" customFormat="1" ht="24.9" customHeight="1">
      <c r="B105" s="105"/>
      <c r="D105" s="106" t="s">
        <v>95</v>
      </c>
      <c r="E105" s="107"/>
      <c r="F105" s="107"/>
      <c r="G105" s="107"/>
      <c r="H105" s="107"/>
      <c r="I105" s="107"/>
      <c r="J105" s="108">
        <f>J391</f>
        <v>0</v>
      </c>
      <c r="L105" s="105"/>
    </row>
    <row r="106" spans="1:31" s="2" customFormat="1" ht="21.7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pans="1:31" s="2" customFormat="1" ht="6.9" customHeight="1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" customHeight="1">
      <c r="A112" s="28"/>
      <c r="B112" s="29"/>
      <c r="C112" s="20" t="s">
        <v>96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13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14" t="str">
        <f>E7</f>
        <v>Domov pro seniory Kociánka - prodloužení vodovodního řadu</v>
      </c>
      <c r="F115" s="215"/>
      <c r="G115" s="215"/>
      <c r="H115" s="215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81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186" t="s">
        <v>705</v>
      </c>
      <c r="F117" s="213"/>
      <c r="G117" s="213"/>
      <c r="H117" s="213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5" t="s">
        <v>17</v>
      </c>
      <c r="D119" s="28"/>
      <c r="E119" s="28"/>
      <c r="F119" s="23" t="str">
        <f>F12</f>
        <v xml:space="preserve"> </v>
      </c>
      <c r="G119" s="28"/>
      <c r="H119" s="28"/>
      <c r="I119" s="25" t="s">
        <v>19</v>
      </c>
      <c r="J119" s="51" t="str">
        <f>IF(J12="","",J12)</f>
        <v>25.8.2022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15" customHeight="1">
      <c r="A121" s="28"/>
      <c r="B121" s="29"/>
      <c r="C121" s="25" t="s">
        <v>21</v>
      </c>
      <c r="D121" s="28"/>
      <c r="E121" s="28"/>
      <c r="F121" s="23" t="str">
        <f>E15</f>
        <v xml:space="preserve"> </v>
      </c>
      <c r="G121" s="28"/>
      <c r="H121" s="28"/>
      <c r="I121" s="25" t="s">
        <v>25</v>
      </c>
      <c r="J121" s="26" t="str">
        <f>E21</f>
        <v xml:space="preserve"> 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5.15" customHeight="1">
      <c r="A122" s="28"/>
      <c r="B122" s="29"/>
      <c r="C122" s="25" t="s">
        <v>24</v>
      </c>
      <c r="D122" s="28"/>
      <c r="E122" s="28"/>
      <c r="F122" s="23" t="str">
        <f>IF(E18="","",E18)</f>
        <v xml:space="preserve"> </v>
      </c>
      <c r="G122" s="28"/>
      <c r="H122" s="28"/>
      <c r="I122" s="25" t="s">
        <v>27</v>
      </c>
      <c r="J122" s="26" t="str">
        <f>E24</f>
        <v xml:space="preserve"> 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13"/>
      <c r="B124" s="114"/>
      <c r="C124" s="115" t="s">
        <v>97</v>
      </c>
      <c r="D124" s="116" t="s">
        <v>54</v>
      </c>
      <c r="E124" s="116" t="s">
        <v>50</v>
      </c>
      <c r="F124" s="116" t="s">
        <v>51</v>
      </c>
      <c r="G124" s="116" t="s">
        <v>98</v>
      </c>
      <c r="H124" s="116" t="s">
        <v>99</v>
      </c>
      <c r="I124" s="116" t="s">
        <v>100</v>
      </c>
      <c r="J124" s="117" t="s">
        <v>84</v>
      </c>
      <c r="K124" s="118" t="s">
        <v>101</v>
      </c>
      <c r="L124" s="119"/>
      <c r="M124" s="58" t="s">
        <v>1</v>
      </c>
      <c r="N124" s="59" t="s">
        <v>33</v>
      </c>
      <c r="O124" s="59" t="s">
        <v>102</v>
      </c>
      <c r="P124" s="59" t="s">
        <v>103</v>
      </c>
      <c r="Q124" s="59" t="s">
        <v>104</v>
      </c>
      <c r="R124" s="59" t="s">
        <v>105</v>
      </c>
      <c r="S124" s="59" t="s">
        <v>106</v>
      </c>
      <c r="T124" s="60" t="s">
        <v>107</v>
      </c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</row>
    <row r="125" spans="1:65" s="2" customFormat="1" ht="22.95" customHeight="1">
      <c r="A125" s="28"/>
      <c r="B125" s="29"/>
      <c r="C125" s="65" t="s">
        <v>108</v>
      </c>
      <c r="D125" s="28"/>
      <c r="E125" s="28"/>
      <c r="F125" s="28"/>
      <c r="G125" s="28"/>
      <c r="H125" s="28"/>
      <c r="I125" s="28"/>
      <c r="J125" s="120">
        <f>BK125</f>
        <v>0</v>
      </c>
      <c r="K125" s="28"/>
      <c r="L125" s="29"/>
      <c r="M125" s="61"/>
      <c r="N125" s="52"/>
      <c r="O125" s="62"/>
      <c r="P125" s="121">
        <f>P126+P391</f>
        <v>4900.893325</v>
      </c>
      <c r="Q125" s="62"/>
      <c r="R125" s="121">
        <f>R126+R391</f>
        <v>2060.0539486900002</v>
      </c>
      <c r="S125" s="62"/>
      <c r="T125" s="122">
        <f>T126+T391</f>
        <v>228.03511989999996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6" t="s">
        <v>68</v>
      </c>
      <c r="AU125" s="16" t="s">
        <v>86</v>
      </c>
      <c r="BK125" s="123">
        <f>BK126+BK391</f>
        <v>0</v>
      </c>
    </row>
    <row r="126" spans="1:65" s="12" customFormat="1" ht="25.95" customHeight="1">
      <c r="B126" s="124"/>
      <c r="D126" s="125" t="s">
        <v>68</v>
      </c>
      <c r="E126" s="126" t="s">
        <v>109</v>
      </c>
      <c r="F126" s="126" t="s">
        <v>110</v>
      </c>
      <c r="J126" s="127">
        <f>BK126</f>
        <v>0</v>
      </c>
      <c r="L126" s="124"/>
      <c r="M126" s="128"/>
      <c r="N126" s="129"/>
      <c r="O126" s="129"/>
      <c r="P126" s="130">
        <f>P127+P240+P260+P280+P374+P382+P389</f>
        <v>4900.893325</v>
      </c>
      <c r="Q126" s="129"/>
      <c r="R126" s="130">
        <f>R127+R240+R260+R280+R374+R382+R389</f>
        <v>2060.0539486900002</v>
      </c>
      <c r="S126" s="129"/>
      <c r="T126" s="131">
        <f>T127+T240+T260+T280+T374+T382+T389</f>
        <v>228.03511989999996</v>
      </c>
      <c r="AR126" s="125" t="s">
        <v>77</v>
      </c>
      <c r="AT126" s="132" t="s">
        <v>68</v>
      </c>
      <c r="AU126" s="132" t="s">
        <v>69</v>
      </c>
      <c r="AY126" s="125" t="s">
        <v>111</v>
      </c>
      <c r="BK126" s="133">
        <f>BK127+BK240+BK260+BK280+BK374+BK382+BK389</f>
        <v>0</v>
      </c>
    </row>
    <row r="127" spans="1:65" s="12" customFormat="1" ht="22.95" customHeight="1">
      <c r="B127" s="124"/>
      <c r="D127" s="125" t="s">
        <v>68</v>
      </c>
      <c r="E127" s="134" t="s">
        <v>77</v>
      </c>
      <c r="F127" s="134" t="s">
        <v>112</v>
      </c>
      <c r="J127" s="135">
        <f>BK127</f>
        <v>0</v>
      </c>
      <c r="L127" s="124"/>
      <c r="M127" s="128"/>
      <c r="N127" s="129"/>
      <c r="O127" s="129"/>
      <c r="P127" s="130">
        <f>SUM(P128:P239)</f>
        <v>2422.7040729999999</v>
      </c>
      <c r="Q127" s="129"/>
      <c r="R127" s="130">
        <f>SUM(R128:R239)</f>
        <v>2007.3180520000001</v>
      </c>
      <c r="S127" s="129"/>
      <c r="T127" s="131">
        <f>SUM(T128:T239)</f>
        <v>227.31499999999997</v>
      </c>
      <c r="AR127" s="125" t="s">
        <v>77</v>
      </c>
      <c r="AT127" s="132" t="s">
        <v>68</v>
      </c>
      <c r="AU127" s="132" t="s">
        <v>77</v>
      </c>
      <c r="AY127" s="125" t="s">
        <v>111</v>
      </c>
      <c r="BK127" s="133">
        <f>SUM(BK128:BK239)</f>
        <v>0</v>
      </c>
    </row>
    <row r="128" spans="1:65" s="2" customFormat="1" ht="24.15" customHeight="1">
      <c r="A128" s="28"/>
      <c r="B128" s="136"/>
      <c r="C128" s="137" t="s">
        <v>77</v>
      </c>
      <c r="D128" s="137" t="s">
        <v>113</v>
      </c>
      <c r="E128" s="138" t="s">
        <v>114</v>
      </c>
      <c r="F128" s="139" t="s">
        <v>115</v>
      </c>
      <c r="G128" s="140" t="s">
        <v>116</v>
      </c>
      <c r="H128" s="141">
        <v>978</v>
      </c>
      <c r="I128" s="142">
        <v>0</v>
      </c>
      <c r="J128" s="142">
        <f>ROUND(I128*H128,2)</f>
        <v>0</v>
      </c>
      <c r="K128" s="143"/>
      <c r="L128" s="29"/>
      <c r="M128" s="144" t="s">
        <v>1</v>
      </c>
      <c r="N128" s="145" t="s">
        <v>34</v>
      </c>
      <c r="O128" s="146">
        <v>6.4000000000000001E-2</v>
      </c>
      <c r="P128" s="146">
        <f>O128*H128</f>
        <v>62.591999999999999</v>
      </c>
      <c r="Q128" s="146">
        <v>3.0000000000000001E-5</v>
      </c>
      <c r="R128" s="146">
        <f>Q128*H128</f>
        <v>2.9340000000000001E-2</v>
      </c>
      <c r="S128" s="146">
        <v>0</v>
      </c>
      <c r="T128" s="147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48" t="s">
        <v>117</v>
      </c>
      <c r="AT128" s="148" t="s">
        <v>113</v>
      </c>
      <c r="AU128" s="148" t="s">
        <v>79</v>
      </c>
      <c r="AY128" s="16" t="s">
        <v>111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77</v>
      </c>
      <c r="BK128" s="149">
        <f>ROUND(I128*H128,2)</f>
        <v>0</v>
      </c>
      <c r="BL128" s="16" t="s">
        <v>117</v>
      </c>
      <c r="BM128" s="148" t="s">
        <v>118</v>
      </c>
    </row>
    <row r="129" spans="1:65" s="13" customFormat="1">
      <c r="B129" s="150"/>
      <c r="D129" s="151" t="s">
        <v>119</v>
      </c>
      <c r="E129" s="152" t="s">
        <v>1</v>
      </c>
      <c r="F129" s="153" t="s">
        <v>638</v>
      </c>
      <c r="H129" s="154">
        <v>858</v>
      </c>
      <c r="L129" s="150"/>
      <c r="M129" s="155"/>
      <c r="N129" s="156"/>
      <c r="O129" s="156"/>
      <c r="P129" s="156"/>
      <c r="Q129" s="156"/>
      <c r="R129" s="156"/>
      <c r="S129" s="156"/>
      <c r="T129" s="157"/>
      <c r="AT129" s="152" t="s">
        <v>119</v>
      </c>
      <c r="AU129" s="152" t="s">
        <v>79</v>
      </c>
      <c r="AV129" s="13" t="s">
        <v>79</v>
      </c>
      <c r="AW129" s="13" t="s">
        <v>26</v>
      </c>
      <c r="AX129" s="13" t="s">
        <v>69</v>
      </c>
      <c r="AY129" s="152" t="s">
        <v>111</v>
      </c>
    </row>
    <row r="130" spans="1:65" s="13" customFormat="1">
      <c r="B130" s="150"/>
      <c r="D130" s="151" t="s">
        <v>119</v>
      </c>
      <c r="E130" s="152" t="s">
        <v>1</v>
      </c>
      <c r="F130" s="153" t="s">
        <v>639</v>
      </c>
      <c r="H130" s="154">
        <v>120</v>
      </c>
      <c r="L130" s="150"/>
      <c r="M130" s="155"/>
      <c r="N130" s="156"/>
      <c r="O130" s="156"/>
      <c r="P130" s="156"/>
      <c r="Q130" s="156"/>
      <c r="R130" s="156"/>
      <c r="S130" s="156"/>
      <c r="T130" s="157"/>
      <c r="AT130" s="152" t="s">
        <v>119</v>
      </c>
      <c r="AU130" s="152" t="s">
        <v>79</v>
      </c>
      <c r="AV130" s="13" t="s">
        <v>79</v>
      </c>
      <c r="AW130" s="13" t="s">
        <v>26</v>
      </c>
      <c r="AX130" s="13" t="s">
        <v>69</v>
      </c>
      <c r="AY130" s="152" t="s">
        <v>111</v>
      </c>
    </row>
    <row r="131" spans="1:65" s="14" customFormat="1">
      <c r="B131" s="158"/>
      <c r="D131" s="151" t="s">
        <v>119</v>
      </c>
      <c r="E131" s="159" t="s">
        <v>1</v>
      </c>
      <c r="F131" s="160" t="s">
        <v>120</v>
      </c>
      <c r="H131" s="161">
        <v>978</v>
      </c>
      <c r="L131" s="158"/>
      <c r="M131" s="162"/>
      <c r="N131" s="163"/>
      <c r="O131" s="163"/>
      <c r="P131" s="163"/>
      <c r="Q131" s="163"/>
      <c r="R131" s="163"/>
      <c r="S131" s="163"/>
      <c r="T131" s="164"/>
      <c r="AT131" s="159" t="s">
        <v>119</v>
      </c>
      <c r="AU131" s="159" t="s">
        <v>79</v>
      </c>
      <c r="AV131" s="14" t="s">
        <v>117</v>
      </c>
      <c r="AW131" s="14" t="s">
        <v>26</v>
      </c>
      <c r="AX131" s="14" t="s">
        <v>77</v>
      </c>
      <c r="AY131" s="159" t="s">
        <v>111</v>
      </c>
    </row>
    <row r="132" spans="1:65" s="2" customFormat="1" ht="49.2" customHeight="1">
      <c r="A132" s="28"/>
      <c r="B132" s="136"/>
      <c r="C132" s="137" t="s">
        <v>79</v>
      </c>
      <c r="D132" s="137" t="s">
        <v>113</v>
      </c>
      <c r="E132" s="138" t="s">
        <v>121</v>
      </c>
      <c r="F132" s="139" t="s">
        <v>122</v>
      </c>
      <c r="G132" s="140" t="s">
        <v>116</v>
      </c>
      <c r="H132" s="141">
        <v>978</v>
      </c>
      <c r="I132" s="142">
        <v>0</v>
      </c>
      <c r="J132" s="142">
        <f>ROUND(I132*H132,2)</f>
        <v>0</v>
      </c>
      <c r="K132" s="143"/>
      <c r="L132" s="29"/>
      <c r="M132" s="144" t="s">
        <v>1</v>
      </c>
      <c r="N132" s="145" t="s">
        <v>34</v>
      </c>
      <c r="O132" s="146">
        <v>9.2999999999999999E-2</v>
      </c>
      <c r="P132" s="146">
        <f>O132*H132</f>
        <v>90.953999999999994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8" t="s">
        <v>117</v>
      </c>
      <c r="AT132" s="148" t="s">
        <v>113</v>
      </c>
      <c r="AU132" s="148" t="s">
        <v>79</v>
      </c>
      <c r="AY132" s="16" t="s">
        <v>111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77</v>
      </c>
      <c r="BK132" s="149">
        <f>ROUND(I132*H132,2)</f>
        <v>0</v>
      </c>
      <c r="BL132" s="16" t="s">
        <v>117</v>
      </c>
      <c r="BM132" s="148" t="s">
        <v>123</v>
      </c>
    </row>
    <row r="133" spans="1:65" s="2" customFormat="1" ht="33" customHeight="1">
      <c r="A133" s="28"/>
      <c r="B133" s="136"/>
      <c r="C133" s="137" t="s">
        <v>124</v>
      </c>
      <c r="D133" s="137" t="s">
        <v>113</v>
      </c>
      <c r="E133" s="138" t="s">
        <v>125</v>
      </c>
      <c r="F133" s="139" t="s">
        <v>126</v>
      </c>
      <c r="G133" s="140" t="s">
        <v>127</v>
      </c>
      <c r="H133" s="141">
        <v>5</v>
      </c>
      <c r="I133" s="142">
        <v>0</v>
      </c>
      <c r="J133" s="142">
        <f>ROUND(I133*H133,2)</f>
        <v>0</v>
      </c>
      <c r="K133" s="143"/>
      <c r="L133" s="29"/>
      <c r="M133" s="144" t="s">
        <v>1</v>
      </c>
      <c r="N133" s="145" t="s">
        <v>34</v>
      </c>
      <c r="O133" s="146">
        <v>0.49</v>
      </c>
      <c r="P133" s="146">
        <f>O133*H133</f>
        <v>2.4500000000000002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8" t="s">
        <v>117</v>
      </c>
      <c r="AT133" s="148" t="s">
        <v>113</v>
      </c>
      <c r="AU133" s="148" t="s">
        <v>79</v>
      </c>
      <c r="AY133" s="16" t="s">
        <v>111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6" t="s">
        <v>77</v>
      </c>
      <c r="BK133" s="149">
        <f>ROUND(I133*H133,2)</f>
        <v>0</v>
      </c>
      <c r="BL133" s="16" t="s">
        <v>117</v>
      </c>
      <c r="BM133" s="148" t="s">
        <v>128</v>
      </c>
    </row>
    <row r="134" spans="1:65" s="2" customFormat="1" ht="37.950000000000003" customHeight="1">
      <c r="A134" s="28"/>
      <c r="B134" s="136"/>
      <c r="C134" s="137" t="s">
        <v>117</v>
      </c>
      <c r="D134" s="137" t="s">
        <v>113</v>
      </c>
      <c r="E134" s="138" t="s">
        <v>129</v>
      </c>
      <c r="F134" s="139" t="s">
        <v>130</v>
      </c>
      <c r="G134" s="140" t="s">
        <v>127</v>
      </c>
      <c r="H134" s="141">
        <v>5</v>
      </c>
      <c r="I134" s="142">
        <v>0</v>
      </c>
      <c r="J134" s="142">
        <f>ROUND(I134*H134,2)</f>
        <v>0</v>
      </c>
      <c r="K134" s="143"/>
      <c r="L134" s="29"/>
      <c r="M134" s="144" t="s">
        <v>1</v>
      </c>
      <c r="N134" s="145" t="s">
        <v>34</v>
      </c>
      <c r="O134" s="146">
        <v>0.38900000000000001</v>
      </c>
      <c r="P134" s="146">
        <f>O134*H134</f>
        <v>1.9450000000000001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8" t="s">
        <v>117</v>
      </c>
      <c r="AT134" s="148" t="s">
        <v>113</v>
      </c>
      <c r="AU134" s="148" t="s">
        <v>79</v>
      </c>
      <c r="AY134" s="16" t="s">
        <v>111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6" t="s">
        <v>77</v>
      </c>
      <c r="BK134" s="149">
        <f>ROUND(I134*H134,2)</f>
        <v>0</v>
      </c>
      <c r="BL134" s="16" t="s">
        <v>117</v>
      </c>
      <c r="BM134" s="148" t="s">
        <v>131</v>
      </c>
    </row>
    <row r="135" spans="1:65" s="2" customFormat="1" ht="62.7" customHeight="1">
      <c r="A135" s="28"/>
      <c r="B135" s="136"/>
      <c r="C135" s="137" t="s">
        <v>132</v>
      </c>
      <c r="D135" s="137" t="s">
        <v>113</v>
      </c>
      <c r="E135" s="138" t="s">
        <v>133</v>
      </c>
      <c r="F135" s="139" t="s">
        <v>134</v>
      </c>
      <c r="G135" s="140" t="s">
        <v>116</v>
      </c>
      <c r="H135" s="141">
        <v>296.64999999999998</v>
      </c>
      <c r="I135" s="142">
        <v>0</v>
      </c>
      <c r="J135" s="142">
        <f>ROUND(I135*H135,2)</f>
        <v>0</v>
      </c>
      <c r="K135" s="143"/>
      <c r="L135" s="29"/>
      <c r="M135" s="144" t="s">
        <v>1</v>
      </c>
      <c r="N135" s="145" t="s">
        <v>34</v>
      </c>
      <c r="O135" s="146">
        <v>0.27200000000000002</v>
      </c>
      <c r="P135" s="146">
        <f>O135*H135</f>
        <v>80.688800000000001</v>
      </c>
      <c r="Q135" s="146">
        <v>0</v>
      </c>
      <c r="R135" s="146">
        <f>Q135*H135</f>
        <v>0</v>
      </c>
      <c r="S135" s="146">
        <v>0.26</v>
      </c>
      <c r="T135" s="147">
        <f>S135*H135</f>
        <v>77.128999999999991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8" t="s">
        <v>117</v>
      </c>
      <c r="AT135" s="148" t="s">
        <v>113</v>
      </c>
      <c r="AU135" s="148" t="s">
        <v>79</v>
      </c>
      <c r="AY135" s="16" t="s">
        <v>111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6" t="s">
        <v>77</v>
      </c>
      <c r="BK135" s="149">
        <f>ROUND(I135*H135,2)</f>
        <v>0</v>
      </c>
      <c r="BL135" s="16" t="s">
        <v>117</v>
      </c>
      <c r="BM135" s="148" t="s">
        <v>135</v>
      </c>
    </row>
    <row r="136" spans="1:65" s="13" customFormat="1">
      <c r="B136" s="150"/>
      <c r="D136" s="151" t="s">
        <v>119</v>
      </c>
      <c r="E136" s="152" t="s">
        <v>1</v>
      </c>
      <c r="F136" s="153" t="s">
        <v>634</v>
      </c>
      <c r="H136" s="154">
        <v>159.80000000000001</v>
      </c>
      <c r="L136" s="150"/>
      <c r="M136" s="155"/>
      <c r="N136" s="156"/>
      <c r="O136" s="156"/>
      <c r="P136" s="156"/>
      <c r="Q136" s="156"/>
      <c r="R136" s="156"/>
      <c r="S136" s="156"/>
      <c r="T136" s="157"/>
      <c r="AT136" s="152" t="s">
        <v>119</v>
      </c>
      <c r="AU136" s="152" t="s">
        <v>79</v>
      </c>
      <c r="AV136" s="13" t="s">
        <v>79</v>
      </c>
      <c r="AW136" s="13" t="s">
        <v>26</v>
      </c>
      <c r="AX136" s="13" t="s">
        <v>69</v>
      </c>
      <c r="AY136" s="152" t="s">
        <v>111</v>
      </c>
    </row>
    <row r="137" spans="1:65" s="13" customFormat="1">
      <c r="B137" s="150"/>
      <c r="D137" s="151" t="s">
        <v>119</v>
      </c>
      <c r="E137" s="152" t="s">
        <v>1</v>
      </c>
      <c r="F137" s="153" t="s">
        <v>635</v>
      </c>
      <c r="H137" s="154">
        <v>8.5</v>
      </c>
      <c r="L137" s="150"/>
      <c r="M137" s="155"/>
      <c r="N137" s="156"/>
      <c r="O137" s="156"/>
      <c r="P137" s="156"/>
      <c r="Q137" s="156"/>
      <c r="R137" s="156"/>
      <c r="S137" s="156"/>
      <c r="T137" s="157"/>
      <c r="AT137" s="152" t="s">
        <v>119</v>
      </c>
      <c r="AU137" s="152" t="s">
        <v>79</v>
      </c>
      <c r="AV137" s="13" t="s">
        <v>79</v>
      </c>
      <c r="AW137" s="13" t="s">
        <v>26</v>
      </c>
      <c r="AX137" s="13" t="s">
        <v>69</v>
      </c>
      <c r="AY137" s="152" t="s">
        <v>111</v>
      </c>
    </row>
    <row r="138" spans="1:65" s="13" customFormat="1">
      <c r="B138" s="150"/>
      <c r="D138" s="151" t="s">
        <v>119</v>
      </c>
      <c r="E138" s="152" t="s">
        <v>1</v>
      </c>
      <c r="F138" s="153" t="s">
        <v>636</v>
      </c>
      <c r="H138" s="154">
        <v>12.75</v>
      </c>
      <c r="L138" s="150"/>
      <c r="M138" s="155"/>
      <c r="N138" s="156"/>
      <c r="O138" s="156"/>
      <c r="P138" s="156"/>
      <c r="Q138" s="156"/>
      <c r="R138" s="156"/>
      <c r="S138" s="156"/>
      <c r="T138" s="157"/>
      <c r="AT138" s="152" t="s">
        <v>119</v>
      </c>
      <c r="AU138" s="152" t="s">
        <v>79</v>
      </c>
      <c r="AV138" s="13" t="s">
        <v>79</v>
      </c>
      <c r="AW138" s="13" t="s">
        <v>26</v>
      </c>
      <c r="AX138" s="13" t="s">
        <v>69</v>
      </c>
      <c r="AY138" s="152" t="s">
        <v>111</v>
      </c>
    </row>
    <row r="139" spans="1:65" s="13" customFormat="1">
      <c r="B139" s="150"/>
      <c r="D139" s="151" t="s">
        <v>119</v>
      </c>
      <c r="E139" s="152" t="s">
        <v>1</v>
      </c>
      <c r="F139" s="153" t="s">
        <v>637</v>
      </c>
      <c r="H139" s="154">
        <v>115.6</v>
      </c>
      <c r="L139" s="150"/>
      <c r="M139" s="155"/>
      <c r="N139" s="156"/>
      <c r="O139" s="156"/>
      <c r="P139" s="156"/>
      <c r="Q139" s="156"/>
      <c r="R139" s="156"/>
      <c r="S139" s="156"/>
      <c r="T139" s="157"/>
      <c r="AT139" s="152" t="s">
        <v>119</v>
      </c>
      <c r="AU139" s="152" t="s">
        <v>79</v>
      </c>
      <c r="AV139" s="13" t="s">
        <v>79</v>
      </c>
      <c r="AW139" s="13" t="s">
        <v>26</v>
      </c>
      <c r="AX139" s="13" t="s">
        <v>69</v>
      </c>
      <c r="AY139" s="152" t="s">
        <v>111</v>
      </c>
    </row>
    <row r="140" spans="1:65" s="14" customFormat="1">
      <c r="B140" s="158"/>
      <c r="D140" s="151" t="s">
        <v>119</v>
      </c>
      <c r="E140" s="159" t="s">
        <v>1</v>
      </c>
      <c r="F140" s="160" t="s">
        <v>120</v>
      </c>
      <c r="H140" s="161">
        <v>296.64999999999998</v>
      </c>
      <c r="L140" s="158"/>
      <c r="M140" s="162"/>
      <c r="N140" s="163"/>
      <c r="O140" s="163"/>
      <c r="P140" s="163"/>
      <c r="Q140" s="163"/>
      <c r="R140" s="163"/>
      <c r="S140" s="163"/>
      <c r="T140" s="164"/>
      <c r="AT140" s="159" t="s">
        <v>119</v>
      </c>
      <c r="AU140" s="159" t="s">
        <v>79</v>
      </c>
      <c r="AV140" s="14" t="s">
        <v>117</v>
      </c>
      <c r="AW140" s="14" t="s">
        <v>26</v>
      </c>
      <c r="AX140" s="14" t="s">
        <v>77</v>
      </c>
      <c r="AY140" s="159" t="s">
        <v>111</v>
      </c>
    </row>
    <row r="141" spans="1:65" s="2" customFormat="1" ht="66.75" customHeight="1">
      <c r="A141" s="28"/>
      <c r="B141" s="136"/>
      <c r="C141" s="137" t="s">
        <v>136</v>
      </c>
      <c r="D141" s="137" t="s">
        <v>113</v>
      </c>
      <c r="E141" s="138" t="s">
        <v>137</v>
      </c>
      <c r="F141" s="139" t="s">
        <v>138</v>
      </c>
      <c r="G141" s="140" t="s">
        <v>116</v>
      </c>
      <c r="H141" s="141">
        <v>296.64999999999998</v>
      </c>
      <c r="I141" s="142">
        <v>0</v>
      </c>
      <c r="J141" s="142">
        <f>ROUND(I141*H141,2)</f>
        <v>0</v>
      </c>
      <c r="K141" s="143"/>
      <c r="L141" s="29"/>
      <c r="M141" s="144" t="s">
        <v>1</v>
      </c>
      <c r="N141" s="145" t="s">
        <v>34</v>
      </c>
      <c r="O141" s="146">
        <v>0.16600000000000001</v>
      </c>
      <c r="P141" s="146">
        <f>O141*H141</f>
        <v>49.243899999999996</v>
      </c>
      <c r="Q141" s="146">
        <v>0</v>
      </c>
      <c r="R141" s="146">
        <f>Q141*H141</f>
        <v>0</v>
      </c>
      <c r="S141" s="146">
        <v>0.44</v>
      </c>
      <c r="T141" s="147">
        <f>S141*H141</f>
        <v>130.52599999999998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8" t="s">
        <v>117</v>
      </c>
      <c r="AT141" s="148" t="s">
        <v>113</v>
      </c>
      <c r="AU141" s="148" t="s">
        <v>79</v>
      </c>
      <c r="AY141" s="16" t="s">
        <v>111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6" t="s">
        <v>77</v>
      </c>
      <c r="BK141" s="149">
        <f>ROUND(I141*H141,2)</f>
        <v>0</v>
      </c>
      <c r="BL141" s="16" t="s">
        <v>117</v>
      </c>
      <c r="BM141" s="148" t="s">
        <v>139</v>
      </c>
    </row>
    <row r="142" spans="1:65" s="2" customFormat="1" ht="66.75" customHeight="1">
      <c r="A142" s="28"/>
      <c r="B142" s="136"/>
      <c r="C142" s="137" t="s">
        <v>140</v>
      </c>
      <c r="D142" s="137" t="s">
        <v>113</v>
      </c>
      <c r="E142" s="138" t="s">
        <v>141</v>
      </c>
      <c r="F142" s="139" t="s">
        <v>142</v>
      </c>
      <c r="G142" s="140" t="s">
        <v>116</v>
      </c>
      <c r="H142" s="141">
        <v>16</v>
      </c>
      <c r="I142" s="142">
        <v>0</v>
      </c>
      <c r="J142" s="142">
        <f>ROUND(I142*H142,2)</f>
        <v>0</v>
      </c>
      <c r="K142" s="143"/>
      <c r="L142" s="29"/>
      <c r="M142" s="144" t="s">
        <v>1</v>
      </c>
      <c r="N142" s="145" t="s">
        <v>34</v>
      </c>
      <c r="O142" s="146">
        <v>0.23200000000000001</v>
      </c>
      <c r="P142" s="146">
        <f>O142*H142</f>
        <v>3.7120000000000002</v>
      </c>
      <c r="Q142" s="146">
        <v>0</v>
      </c>
      <c r="R142" s="146">
        <f>Q142*H142</f>
        <v>0</v>
      </c>
      <c r="S142" s="146">
        <v>0.57999999999999996</v>
      </c>
      <c r="T142" s="147">
        <f>S142*H142</f>
        <v>9.2799999999999994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8" t="s">
        <v>117</v>
      </c>
      <c r="AT142" s="148" t="s">
        <v>113</v>
      </c>
      <c r="AU142" s="148" t="s">
        <v>79</v>
      </c>
      <c r="AY142" s="16" t="s">
        <v>111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6" t="s">
        <v>77</v>
      </c>
      <c r="BK142" s="149">
        <f>ROUND(I142*H142,2)</f>
        <v>0</v>
      </c>
      <c r="BL142" s="16" t="s">
        <v>117</v>
      </c>
      <c r="BM142" s="148" t="s">
        <v>143</v>
      </c>
    </row>
    <row r="143" spans="1:65" s="13" customFormat="1">
      <c r="B143" s="150"/>
      <c r="D143" s="151" t="s">
        <v>119</v>
      </c>
      <c r="E143" s="152" t="s">
        <v>1</v>
      </c>
      <c r="F143" s="153" t="s">
        <v>599</v>
      </c>
      <c r="H143" s="154">
        <v>16</v>
      </c>
      <c r="L143" s="150"/>
      <c r="M143" s="155"/>
      <c r="N143" s="156"/>
      <c r="O143" s="156"/>
      <c r="P143" s="156"/>
      <c r="Q143" s="156"/>
      <c r="R143" s="156"/>
      <c r="S143" s="156"/>
      <c r="T143" s="157"/>
      <c r="AT143" s="152" t="s">
        <v>119</v>
      </c>
      <c r="AU143" s="152" t="s">
        <v>79</v>
      </c>
      <c r="AV143" s="13" t="s">
        <v>79</v>
      </c>
      <c r="AW143" s="13" t="s">
        <v>26</v>
      </c>
      <c r="AX143" s="13" t="s">
        <v>69</v>
      </c>
      <c r="AY143" s="152" t="s">
        <v>111</v>
      </c>
    </row>
    <row r="144" spans="1:65" s="14" customFormat="1">
      <c r="B144" s="158"/>
      <c r="D144" s="151" t="s">
        <v>119</v>
      </c>
      <c r="E144" s="159" t="s">
        <v>1</v>
      </c>
      <c r="F144" s="160" t="s">
        <v>120</v>
      </c>
      <c r="H144" s="161">
        <v>16</v>
      </c>
      <c r="L144" s="158"/>
      <c r="M144" s="162"/>
      <c r="N144" s="163"/>
      <c r="O144" s="163"/>
      <c r="P144" s="163"/>
      <c r="Q144" s="163"/>
      <c r="R144" s="163"/>
      <c r="S144" s="163"/>
      <c r="T144" s="164"/>
      <c r="AT144" s="159" t="s">
        <v>119</v>
      </c>
      <c r="AU144" s="159" t="s">
        <v>79</v>
      </c>
      <c r="AV144" s="14" t="s">
        <v>117</v>
      </c>
      <c r="AW144" s="14" t="s">
        <v>26</v>
      </c>
      <c r="AX144" s="14" t="s">
        <v>77</v>
      </c>
      <c r="AY144" s="159" t="s">
        <v>111</v>
      </c>
    </row>
    <row r="145" spans="1:65" s="2" customFormat="1" ht="55.5" customHeight="1">
      <c r="A145" s="28"/>
      <c r="B145" s="136"/>
      <c r="C145" s="137" t="s">
        <v>145</v>
      </c>
      <c r="D145" s="137" t="s">
        <v>113</v>
      </c>
      <c r="E145" s="138" t="s">
        <v>146</v>
      </c>
      <c r="F145" s="139" t="s">
        <v>147</v>
      </c>
      <c r="G145" s="140" t="s">
        <v>116</v>
      </c>
      <c r="H145" s="141">
        <v>20</v>
      </c>
      <c r="I145" s="142">
        <v>0</v>
      </c>
      <c r="J145" s="142">
        <f>ROUND(I145*H145,2)</f>
        <v>0</v>
      </c>
      <c r="K145" s="143"/>
      <c r="L145" s="29"/>
      <c r="M145" s="144" t="s">
        <v>1</v>
      </c>
      <c r="N145" s="145" t="s">
        <v>34</v>
      </c>
      <c r="O145" s="146">
        <v>0.13</v>
      </c>
      <c r="P145" s="146">
        <f>O145*H145</f>
        <v>2.6</v>
      </c>
      <c r="Q145" s="146">
        <v>0</v>
      </c>
      <c r="R145" s="146">
        <f>Q145*H145</f>
        <v>0</v>
      </c>
      <c r="S145" s="146">
        <v>0.22</v>
      </c>
      <c r="T145" s="147">
        <f>S145*H145</f>
        <v>4.4000000000000004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8" t="s">
        <v>117</v>
      </c>
      <c r="AT145" s="148" t="s">
        <v>113</v>
      </c>
      <c r="AU145" s="148" t="s">
        <v>79</v>
      </c>
      <c r="AY145" s="16" t="s">
        <v>111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6" t="s">
        <v>77</v>
      </c>
      <c r="BK145" s="149">
        <f>ROUND(I145*H145,2)</f>
        <v>0</v>
      </c>
      <c r="BL145" s="16" t="s">
        <v>117</v>
      </c>
      <c r="BM145" s="148" t="s">
        <v>148</v>
      </c>
    </row>
    <row r="146" spans="1:65" s="13" customFormat="1">
      <c r="B146" s="150"/>
      <c r="D146" s="151" t="s">
        <v>119</v>
      </c>
      <c r="E146" s="152" t="s">
        <v>1</v>
      </c>
      <c r="F146" s="153" t="s">
        <v>600</v>
      </c>
      <c r="H146" s="154">
        <v>20</v>
      </c>
      <c r="L146" s="150"/>
      <c r="M146" s="155"/>
      <c r="N146" s="156"/>
      <c r="O146" s="156"/>
      <c r="P146" s="156"/>
      <c r="Q146" s="156"/>
      <c r="R146" s="156"/>
      <c r="S146" s="156"/>
      <c r="T146" s="157"/>
      <c r="AT146" s="152" t="s">
        <v>119</v>
      </c>
      <c r="AU146" s="152" t="s">
        <v>79</v>
      </c>
      <c r="AV146" s="13" t="s">
        <v>79</v>
      </c>
      <c r="AW146" s="13" t="s">
        <v>26</v>
      </c>
      <c r="AX146" s="13" t="s">
        <v>69</v>
      </c>
      <c r="AY146" s="152" t="s">
        <v>111</v>
      </c>
    </row>
    <row r="147" spans="1:65" s="14" customFormat="1">
      <c r="B147" s="158"/>
      <c r="D147" s="151" t="s">
        <v>119</v>
      </c>
      <c r="E147" s="159" t="s">
        <v>1</v>
      </c>
      <c r="F147" s="160" t="s">
        <v>120</v>
      </c>
      <c r="H147" s="161">
        <v>20</v>
      </c>
      <c r="L147" s="158"/>
      <c r="M147" s="162"/>
      <c r="N147" s="163"/>
      <c r="O147" s="163"/>
      <c r="P147" s="163"/>
      <c r="Q147" s="163"/>
      <c r="R147" s="163"/>
      <c r="S147" s="163"/>
      <c r="T147" s="164"/>
      <c r="AT147" s="159" t="s">
        <v>119</v>
      </c>
      <c r="AU147" s="159" t="s">
        <v>79</v>
      </c>
      <c r="AV147" s="14" t="s">
        <v>117</v>
      </c>
      <c r="AW147" s="14" t="s">
        <v>26</v>
      </c>
      <c r="AX147" s="14" t="s">
        <v>77</v>
      </c>
      <c r="AY147" s="159" t="s">
        <v>111</v>
      </c>
    </row>
    <row r="148" spans="1:65" s="2" customFormat="1" ht="66.75" customHeight="1">
      <c r="A148" s="28"/>
      <c r="B148" s="136"/>
      <c r="C148" s="137" t="s">
        <v>149</v>
      </c>
      <c r="D148" s="137" t="s">
        <v>113</v>
      </c>
      <c r="E148" s="138" t="s">
        <v>150</v>
      </c>
      <c r="F148" s="139" t="s">
        <v>151</v>
      </c>
      <c r="G148" s="140" t="s">
        <v>116</v>
      </c>
      <c r="H148" s="141">
        <v>18.399999999999999</v>
      </c>
      <c r="I148" s="142">
        <v>0</v>
      </c>
      <c r="J148" s="142">
        <f>ROUND(I148*H148,2)</f>
        <v>0</v>
      </c>
      <c r="K148" s="143"/>
      <c r="L148" s="29"/>
      <c r="M148" s="144" t="s">
        <v>1</v>
      </c>
      <c r="N148" s="145" t="s">
        <v>34</v>
      </c>
      <c r="O148" s="146">
        <v>0.40100000000000002</v>
      </c>
      <c r="P148" s="146">
        <f>O148*H148</f>
        <v>7.3784000000000001</v>
      </c>
      <c r="Q148" s="146">
        <v>0</v>
      </c>
      <c r="R148" s="146">
        <f>Q148*H148</f>
        <v>0</v>
      </c>
      <c r="S148" s="146">
        <v>0.32500000000000001</v>
      </c>
      <c r="T148" s="147">
        <f>S148*H148</f>
        <v>5.9799999999999995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8" t="s">
        <v>117</v>
      </c>
      <c r="AT148" s="148" t="s">
        <v>113</v>
      </c>
      <c r="AU148" s="148" t="s">
        <v>79</v>
      </c>
      <c r="AY148" s="16" t="s">
        <v>111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6" t="s">
        <v>77</v>
      </c>
      <c r="BK148" s="149">
        <f>ROUND(I148*H148,2)</f>
        <v>0</v>
      </c>
      <c r="BL148" s="16" t="s">
        <v>117</v>
      </c>
      <c r="BM148" s="148" t="s">
        <v>152</v>
      </c>
    </row>
    <row r="149" spans="1:65" s="13" customFormat="1">
      <c r="B149" s="150"/>
      <c r="D149" s="151" t="s">
        <v>119</v>
      </c>
      <c r="E149" s="152" t="s">
        <v>1</v>
      </c>
      <c r="F149" s="153" t="s">
        <v>640</v>
      </c>
      <c r="H149" s="154">
        <v>18.399999999999999</v>
      </c>
      <c r="L149" s="150"/>
      <c r="M149" s="155"/>
      <c r="N149" s="156"/>
      <c r="O149" s="156"/>
      <c r="P149" s="156"/>
      <c r="Q149" s="156"/>
      <c r="R149" s="156"/>
      <c r="S149" s="156"/>
      <c r="T149" s="157"/>
      <c r="AT149" s="152" t="s">
        <v>119</v>
      </c>
      <c r="AU149" s="152" t="s">
        <v>79</v>
      </c>
      <c r="AV149" s="13" t="s">
        <v>79</v>
      </c>
      <c r="AW149" s="13" t="s">
        <v>26</v>
      </c>
      <c r="AX149" s="13" t="s">
        <v>69</v>
      </c>
      <c r="AY149" s="152" t="s">
        <v>111</v>
      </c>
    </row>
    <row r="150" spans="1:65" s="14" customFormat="1">
      <c r="B150" s="158"/>
      <c r="D150" s="151" t="s">
        <v>119</v>
      </c>
      <c r="E150" s="159" t="s">
        <v>1</v>
      </c>
      <c r="F150" s="160" t="s">
        <v>120</v>
      </c>
      <c r="H150" s="161">
        <v>18.399999999999999</v>
      </c>
      <c r="L150" s="158"/>
      <c r="M150" s="162"/>
      <c r="N150" s="163"/>
      <c r="O150" s="163"/>
      <c r="P150" s="163"/>
      <c r="Q150" s="163"/>
      <c r="R150" s="163"/>
      <c r="S150" s="163"/>
      <c r="T150" s="164"/>
      <c r="AT150" s="159" t="s">
        <v>119</v>
      </c>
      <c r="AU150" s="159" t="s">
        <v>79</v>
      </c>
      <c r="AV150" s="14" t="s">
        <v>117</v>
      </c>
      <c r="AW150" s="14" t="s">
        <v>26</v>
      </c>
      <c r="AX150" s="14" t="s">
        <v>77</v>
      </c>
      <c r="AY150" s="159" t="s">
        <v>111</v>
      </c>
    </row>
    <row r="151" spans="1:65" s="2" customFormat="1" ht="90" customHeight="1">
      <c r="A151" s="28"/>
      <c r="B151" s="136"/>
      <c r="C151" s="137" t="s">
        <v>153</v>
      </c>
      <c r="D151" s="137" t="s">
        <v>113</v>
      </c>
      <c r="E151" s="138" t="s">
        <v>154</v>
      </c>
      <c r="F151" s="139" t="s">
        <v>155</v>
      </c>
      <c r="G151" s="140" t="s">
        <v>156</v>
      </c>
      <c r="H151" s="141">
        <v>3.3</v>
      </c>
      <c r="I151" s="142">
        <v>0</v>
      </c>
      <c r="J151" s="142">
        <f>ROUND(I151*H151,2)</f>
        <v>0</v>
      </c>
      <c r="K151" s="143"/>
      <c r="L151" s="29"/>
      <c r="M151" s="144" t="s">
        <v>1</v>
      </c>
      <c r="N151" s="145" t="s">
        <v>34</v>
      </c>
      <c r="O151" s="146">
        <v>0.70299999999999996</v>
      </c>
      <c r="P151" s="146">
        <f>O151*H151</f>
        <v>2.3198999999999996</v>
      </c>
      <c r="Q151" s="146">
        <v>8.6800000000000002E-3</v>
      </c>
      <c r="R151" s="146">
        <f>Q151*H151</f>
        <v>2.8643999999999999E-2</v>
      </c>
      <c r="S151" s="146">
        <v>0</v>
      </c>
      <c r="T151" s="147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8" t="s">
        <v>117</v>
      </c>
      <c r="AT151" s="148" t="s">
        <v>113</v>
      </c>
      <c r="AU151" s="148" t="s">
        <v>79</v>
      </c>
      <c r="AY151" s="16" t="s">
        <v>111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6" t="s">
        <v>77</v>
      </c>
      <c r="BK151" s="149">
        <f>ROUND(I151*H151,2)</f>
        <v>0</v>
      </c>
      <c r="BL151" s="16" t="s">
        <v>117</v>
      </c>
      <c r="BM151" s="148" t="s">
        <v>157</v>
      </c>
    </row>
    <row r="152" spans="1:65" s="13" customFormat="1">
      <c r="B152" s="150"/>
      <c r="D152" s="151" t="s">
        <v>119</v>
      </c>
      <c r="E152" s="152" t="s">
        <v>1</v>
      </c>
      <c r="F152" s="153" t="s">
        <v>641</v>
      </c>
      <c r="H152" s="154">
        <v>3.3</v>
      </c>
      <c r="L152" s="150"/>
      <c r="M152" s="155"/>
      <c r="N152" s="156"/>
      <c r="O152" s="156"/>
      <c r="P152" s="156"/>
      <c r="Q152" s="156"/>
      <c r="R152" s="156"/>
      <c r="S152" s="156"/>
      <c r="T152" s="157"/>
      <c r="AT152" s="152" t="s">
        <v>119</v>
      </c>
      <c r="AU152" s="152" t="s">
        <v>79</v>
      </c>
      <c r="AV152" s="13" t="s">
        <v>79</v>
      </c>
      <c r="AW152" s="13" t="s">
        <v>26</v>
      </c>
      <c r="AX152" s="13" t="s">
        <v>69</v>
      </c>
      <c r="AY152" s="152" t="s">
        <v>111</v>
      </c>
    </row>
    <row r="153" spans="1:65" s="14" customFormat="1">
      <c r="B153" s="158"/>
      <c r="D153" s="151" t="s">
        <v>119</v>
      </c>
      <c r="E153" s="159" t="s">
        <v>1</v>
      </c>
      <c r="F153" s="160" t="s">
        <v>120</v>
      </c>
      <c r="H153" s="161">
        <v>3.3</v>
      </c>
      <c r="L153" s="158"/>
      <c r="M153" s="162"/>
      <c r="N153" s="163"/>
      <c r="O153" s="163"/>
      <c r="P153" s="163"/>
      <c r="Q153" s="163"/>
      <c r="R153" s="163"/>
      <c r="S153" s="163"/>
      <c r="T153" s="164"/>
      <c r="AT153" s="159" t="s">
        <v>119</v>
      </c>
      <c r="AU153" s="159" t="s">
        <v>79</v>
      </c>
      <c r="AV153" s="14" t="s">
        <v>117</v>
      </c>
      <c r="AW153" s="14" t="s">
        <v>26</v>
      </c>
      <c r="AX153" s="14" t="s">
        <v>77</v>
      </c>
      <c r="AY153" s="159" t="s">
        <v>111</v>
      </c>
    </row>
    <row r="154" spans="1:65" s="2" customFormat="1" ht="90" customHeight="1">
      <c r="A154" s="28"/>
      <c r="B154" s="136"/>
      <c r="C154" s="137" t="s">
        <v>158</v>
      </c>
      <c r="D154" s="137" t="s">
        <v>113</v>
      </c>
      <c r="E154" s="138" t="s">
        <v>159</v>
      </c>
      <c r="F154" s="139" t="s">
        <v>160</v>
      </c>
      <c r="G154" s="140" t="s">
        <v>156</v>
      </c>
      <c r="H154" s="141">
        <v>2.2000000000000002</v>
      </c>
      <c r="I154" s="142">
        <v>0</v>
      </c>
      <c r="J154" s="142">
        <f>ROUND(I154*H154,2)</f>
        <v>0</v>
      </c>
      <c r="K154" s="143"/>
      <c r="L154" s="29"/>
      <c r="M154" s="144" t="s">
        <v>1</v>
      </c>
      <c r="N154" s="145" t="s">
        <v>34</v>
      </c>
      <c r="O154" s="146">
        <v>0.54700000000000004</v>
      </c>
      <c r="P154" s="146">
        <f>O154*H154</f>
        <v>1.2034000000000002</v>
      </c>
      <c r="Q154" s="146">
        <v>3.6900000000000002E-2</v>
      </c>
      <c r="R154" s="146">
        <f>Q154*H154</f>
        <v>8.1180000000000016E-2</v>
      </c>
      <c r="S154" s="146">
        <v>0</v>
      </c>
      <c r="T154" s="147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8" t="s">
        <v>117</v>
      </c>
      <c r="AT154" s="148" t="s">
        <v>113</v>
      </c>
      <c r="AU154" s="148" t="s">
        <v>79</v>
      </c>
      <c r="AY154" s="16" t="s">
        <v>111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6" t="s">
        <v>77</v>
      </c>
      <c r="BK154" s="149">
        <f>ROUND(I154*H154,2)</f>
        <v>0</v>
      </c>
      <c r="BL154" s="16" t="s">
        <v>117</v>
      </c>
      <c r="BM154" s="148" t="s">
        <v>161</v>
      </c>
    </row>
    <row r="155" spans="1:65" s="13" customFormat="1">
      <c r="B155" s="150"/>
      <c r="D155" s="151" t="s">
        <v>119</v>
      </c>
      <c r="E155" s="152" t="s">
        <v>1</v>
      </c>
      <c r="F155" s="153" t="s">
        <v>642</v>
      </c>
      <c r="H155" s="154">
        <v>2.2000000000000002</v>
      </c>
      <c r="L155" s="150"/>
      <c r="M155" s="155"/>
      <c r="N155" s="156"/>
      <c r="O155" s="156"/>
      <c r="P155" s="156"/>
      <c r="Q155" s="156"/>
      <c r="R155" s="156"/>
      <c r="S155" s="156"/>
      <c r="T155" s="157"/>
      <c r="AT155" s="152" t="s">
        <v>119</v>
      </c>
      <c r="AU155" s="152" t="s">
        <v>79</v>
      </c>
      <c r="AV155" s="13" t="s">
        <v>79</v>
      </c>
      <c r="AW155" s="13" t="s">
        <v>26</v>
      </c>
      <c r="AX155" s="13" t="s">
        <v>69</v>
      </c>
      <c r="AY155" s="152" t="s">
        <v>111</v>
      </c>
    </row>
    <row r="156" spans="1:65" s="14" customFormat="1">
      <c r="B156" s="158"/>
      <c r="D156" s="151" t="s">
        <v>119</v>
      </c>
      <c r="E156" s="159" t="s">
        <v>1</v>
      </c>
      <c r="F156" s="160" t="s">
        <v>120</v>
      </c>
      <c r="H156" s="161">
        <v>2.2000000000000002</v>
      </c>
      <c r="L156" s="158"/>
      <c r="M156" s="162"/>
      <c r="N156" s="163"/>
      <c r="O156" s="163"/>
      <c r="P156" s="163"/>
      <c r="Q156" s="163"/>
      <c r="R156" s="163"/>
      <c r="S156" s="163"/>
      <c r="T156" s="164"/>
      <c r="AT156" s="159" t="s">
        <v>119</v>
      </c>
      <c r="AU156" s="159" t="s">
        <v>79</v>
      </c>
      <c r="AV156" s="14" t="s">
        <v>117</v>
      </c>
      <c r="AW156" s="14" t="s">
        <v>26</v>
      </c>
      <c r="AX156" s="14" t="s">
        <v>77</v>
      </c>
      <c r="AY156" s="159" t="s">
        <v>111</v>
      </c>
    </row>
    <row r="157" spans="1:65" s="2" customFormat="1" ht="33" customHeight="1">
      <c r="A157" s="28"/>
      <c r="B157" s="136"/>
      <c r="C157" s="137" t="s">
        <v>162</v>
      </c>
      <c r="D157" s="137" t="s">
        <v>113</v>
      </c>
      <c r="E157" s="138" t="s">
        <v>163</v>
      </c>
      <c r="F157" s="139" t="s">
        <v>164</v>
      </c>
      <c r="G157" s="140" t="s">
        <v>165</v>
      </c>
      <c r="H157" s="141">
        <v>400.82400000000001</v>
      </c>
      <c r="I157" s="142">
        <v>0</v>
      </c>
      <c r="J157" s="142">
        <f>ROUND(I157*H157,2)</f>
        <v>0</v>
      </c>
      <c r="K157" s="143"/>
      <c r="L157" s="29"/>
      <c r="M157" s="144" t="s">
        <v>1</v>
      </c>
      <c r="N157" s="145" t="s">
        <v>34</v>
      </c>
      <c r="O157" s="146">
        <v>0.14000000000000001</v>
      </c>
      <c r="P157" s="146">
        <f>O157*H157</f>
        <v>56.11536000000001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8" t="s">
        <v>117</v>
      </c>
      <c r="AT157" s="148" t="s">
        <v>113</v>
      </c>
      <c r="AU157" s="148" t="s">
        <v>79</v>
      </c>
      <c r="AY157" s="16" t="s">
        <v>111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6" t="s">
        <v>77</v>
      </c>
      <c r="BK157" s="149">
        <f>ROUND(I157*H157,2)</f>
        <v>0</v>
      </c>
      <c r="BL157" s="16" t="s">
        <v>117</v>
      </c>
      <c r="BM157" s="148" t="s">
        <v>166</v>
      </c>
    </row>
    <row r="158" spans="1:65" s="13" customFormat="1">
      <c r="B158" s="150"/>
      <c r="D158" s="151"/>
      <c r="E158" s="152"/>
      <c r="F158" s="153" t="s">
        <v>601</v>
      </c>
      <c r="H158" s="154"/>
      <c r="L158" s="150"/>
      <c r="M158" s="155"/>
      <c r="N158" s="156"/>
      <c r="O158" s="156"/>
      <c r="P158" s="156"/>
      <c r="Q158" s="156"/>
      <c r="R158" s="156"/>
      <c r="S158" s="156"/>
      <c r="T158" s="157"/>
      <c r="AT158" s="152"/>
      <c r="AU158" s="152"/>
      <c r="AY158" s="152"/>
    </row>
    <row r="159" spans="1:65" s="2" customFormat="1" ht="55.5" customHeight="1">
      <c r="A159" s="28"/>
      <c r="B159" s="136"/>
      <c r="C159" s="137" t="s">
        <v>167</v>
      </c>
      <c r="D159" s="137" t="s">
        <v>113</v>
      </c>
      <c r="E159" s="138" t="s">
        <v>168</v>
      </c>
      <c r="F159" s="139" t="s">
        <v>169</v>
      </c>
      <c r="G159" s="140" t="s">
        <v>165</v>
      </c>
      <c r="H159" s="141">
        <v>49.73</v>
      </c>
      <c r="I159" s="142">
        <v>0</v>
      </c>
      <c r="J159" s="142">
        <f>ROUND(I159*H159,2)</f>
        <v>0</v>
      </c>
      <c r="K159" s="143"/>
      <c r="L159" s="29"/>
      <c r="M159" s="144" t="s">
        <v>1</v>
      </c>
      <c r="N159" s="145" t="s">
        <v>34</v>
      </c>
      <c r="O159" s="146">
        <v>2.3420000000000001</v>
      </c>
      <c r="P159" s="146">
        <f>O159*H159</f>
        <v>116.46766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8" t="s">
        <v>117</v>
      </c>
      <c r="AT159" s="148" t="s">
        <v>113</v>
      </c>
      <c r="AU159" s="148" t="s">
        <v>79</v>
      </c>
      <c r="AY159" s="16" t="s">
        <v>111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6" t="s">
        <v>77</v>
      </c>
      <c r="BK159" s="149">
        <f>ROUND(I159*H159,2)</f>
        <v>0</v>
      </c>
      <c r="BL159" s="16" t="s">
        <v>117</v>
      </c>
      <c r="BM159" s="148" t="s">
        <v>170</v>
      </c>
    </row>
    <row r="160" spans="1:65" s="13" customFormat="1">
      <c r="B160" s="150"/>
      <c r="D160" s="151" t="s">
        <v>119</v>
      </c>
      <c r="E160" s="152" t="s">
        <v>1</v>
      </c>
      <c r="F160" s="153" t="s">
        <v>643</v>
      </c>
      <c r="H160" s="154">
        <v>6.7729999999999997</v>
      </c>
      <c r="L160" s="150"/>
      <c r="M160" s="155"/>
      <c r="N160" s="156"/>
      <c r="O160" s="156"/>
      <c r="P160" s="156"/>
      <c r="Q160" s="156"/>
      <c r="R160" s="156"/>
      <c r="S160" s="156"/>
      <c r="T160" s="157"/>
      <c r="AT160" s="152" t="s">
        <v>119</v>
      </c>
      <c r="AU160" s="152" t="s">
        <v>79</v>
      </c>
      <c r="AV160" s="13" t="s">
        <v>79</v>
      </c>
      <c r="AW160" s="13" t="s">
        <v>26</v>
      </c>
      <c r="AX160" s="13" t="s">
        <v>69</v>
      </c>
      <c r="AY160" s="152" t="s">
        <v>111</v>
      </c>
    </row>
    <row r="161" spans="1:65" s="13" customFormat="1">
      <c r="B161" s="150"/>
      <c r="D161" s="151" t="s">
        <v>119</v>
      </c>
      <c r="E161" s="152" t="s">
        <v>1</v>
      </c>
      <c r="F161" s="153" t="s">
        <v>644</v>
      </c>
      <c r="H161" s="154">
        <v>22.77</v>
      </c>
      <c r="L161" s="150"/>
      <c r="M161" s="155"/>
      <c r="N161" s="156"/>
      <c r="O161" s="156"/>
      <c r="P161" s="156"/>
      <c r="Q161" s="156"/>
      <c r="R161" s="156"/>
      <c r="S161" s="156"/>
      <c r="T161" s="157"/>
      <c r="AT161" s="152" t="s">
        <v>119</v>
      </c>
      <c r="AU161" s="152" t="s">
        <v>79</v>
      </c>
      <c r="AV161" s="13" t="s">
        <v>79</v>
      </c>
      <c r="AW161" s="13" t="s">
        <v>26</v>
      </c>
      <c r="AX161" s="13" t="s">
        <v>69</v>
      </c>
      <c r="AY161" s="152" t="s">
        <v>111</v>
      </c>
    </row>
    <row r="162" spans="1:65" s="13" customFormat="1">
      <c r="B162" s="150"/>
      <c r="D162" s="151" t="s">
        <v>119</v>
      </c>
      <c r="E162" s="152" t="s">
        <v>1</v>
      </c>
      <c r="F162" s="153" t="s">
        <v>645</v>
      </c>
      <c r="H162" s="154">
        <v>8.9870000000000001</v>
      </c>
      <c r="L162" s="150"/>
      <c r="M162" s="155"/>
      <c r="N162" s="156"/>
      <c r="O162" s="156"/>
      <c r="P162" s="156"/>
      <c r="Q162" s="156"/>
      <c r="R162" s="156"/>
      <c r="S162" s="156"/>
      <c r="T162" s="157"/>
      <c r="AT162" s="152" t="s">
        <v>119</v>
      </c>
      <c r="AU162" s="152" t="s">
        <v>79</v>
      </c>
      <c r="AV162" s="13" t="s">
        <v>79</v>
      </c>
      <c r="AW162" s="13" t="s">
        <v>26</v>
      </c>
      <c r="AX162" s="13" t="s">
        <v>69</v>
      </c>
      <c r="AY162" s="152" t="s">
        <v>111</v>
      </c>
    </row>
    <row r="163" spans="1:65" s="13" customFormat="1">
      <c r="B163" s="150"/>
      <c r="D163" s="151" t="s">
        <v>119</v>
      </c>
      <c r="E163" s="152" t="s">
        <v>1</v>
      </c>
      <c r="F163" s="153" t="s">
        <v>646</v>
      </c>
      <c r="H163" s="154">
        <v>11.2</v>
      </c>
      <c r="L163" s="150"/>
      <c r="M163" s="155"/>
      <c r="N163" s="156"/>
      <c r="O163" s="156"/>
      <c r="P163" s="156"/>
      <c r="Q163" s="156"/>
      <c r="R163" s="156"/>
      <c r="S163" s="156"/>
      <c r="T163" s="157"/>
      <c r="AT163" s="152" t="s">
        <v>119</v>
      </c>
      <c r="AU163" s="152" t="s">
        <v>79</v>
      </c>
      <c r="AV163" s="13" t="s">
        <v>79</v>
      </c>
      <c r="AW163" s="13" t="s">
        <v>26</v>
      </c>
      <c r="AX163" s="13" t="s">
        <v>69</v>
      </c>
      <c r="AY163" s="152" t="s">
        <v>111</v>
      </c>
    </row>
    <row r="164" spans="1:65" s="14" customFormat="1">
      <c r="B164" s="158"/>
      <c r="D164" s="151" t="s">
        <v>119</v>
      </c>
      <c r="E164" s="159" t="s">
        <v>1</v>
      </c>
      <c r="F164" s="160" t="s">
        <v>120</v>
      </c>
      <c r="H164" s="161">
        <v>49.73</v>
      </c>
      <c r="L164" s="158"/>
      <c r="M164" s="162"/>
      <c r="N164" s="163"/>
      <c r="O164" s="163"/>
      <c r="P164" s="163"/>
      <c r="Q164" s="163"/>
      <c r="R164" s="163"/>
      <c r="S164" s="163"/>
      <c r="T164" s="164"/>
      <c r="AT164" s="159" t="s">
        <v>119</v>
      </c>
      <c r="AU164" s="159" t="s">
        <v>79</v>
      </c>
      <c r="AV164" s="14" t="s">
        <v>117</v>
      </c>
      <c r="AW164" s="14" t="s">
        <v>26</v>
      </c>
      <c r="AX164" s="14" t="s">
        <v>77</v>
      </c>
      <c r="AY164" s="159" t="s">
        <v>111</v>
      </c>
    </row>
    <row r="165" spans="1:65" s="2" customFormat="1" ht="49.2" customHeight="1">
      <c r="A165" s="28"/>
      <c r="B165" s="136"/>
      <c r="C165" s="137" t="s">
        <v>171</v>
      </c>
      <c r="D165" s="137" t="s">
        <v>113</v>
      </c>
      <c r="E165" s="138" t="s">
        <v>172</v>
      </c>
      <c r="F165" s="139" t="s">
        <v>173</v>
      </c>
      <c r="G165" s="140" t="s">
        <v>165</v>
      </c>
      <c r="H165" s="141">
        <v>416.27199999999999</v>
      </c>
      <c r="I165" s="142">
        <v>0</v>
      </c>
      <c r="J165" s="142">
        <f>ROUND(I165*H165,2)</f>
        <v>0</v>
      </c>
      <c r="K165" s="143"/>
      <c r="L165" s="29"/>
      <c r="M165" s="144" t="s">
        <v>1</v>
      </c>
      <c r="N165" s="145" t="s">
        <v>34</v>
      </c>
      <c r="O165" s="146">
        <v>0.66500000000000004</v>
      </c>
      <c r="P165" s="146">
        <f>O165*H165</f>
        <v>276.82087999999999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8" t="s">
        <v>117</v>
      </c>
      <c r="AT165" s="148" t="s">
        <v>113</v>
      </c>
      <c r="AU165" s="148" t="s">
        <v>79</v>
      </c>
      <c r="AY165" s="16" t="s">
        <v>111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6" t="s">
        <v>77</v>
      </c>
      <c r="BK165" s="149">
        <f>ROUND(I165*H165,2)</f>
        <v>0</v>
      </c>
      <c r="BL165" s="16" t="s">
        <v>117</v>
      </c>
      <c r="BM165" s="148" t="s">
        <v>174</v>
      </c>
    </row>
    <row r="166" spans="1:65" s="13" customFormat="1">
      <c r="B166" s="150"/>
      <c r="D166" s="151" t="s">
        <v>119</v>
      </c>
      <c r="E166" s="152" t="s">
        <v>1</v>
      </c>
      <c r="F166" s="153" t="s">
        <v>626</v>
      </c>
      <c r="H166" s="154">
        <v>134.41999999999999</v>
      </c>
      <c r="L166" s="150"/>
      <c r="M166" s="155"/>
      <c r="N166" s="156"/>
      <c r="O166" s="156"/>
      <c r="P166" s="156"/>
      <c r="Q166" s="156"/>
      <c r="R166" s="156"/>
      <c r="S166" s="156"/>
      <c r="T166" s="157"/>
      <c r="AT166" s="152" t="s">
        <v>119</v>
      </c>
      <c r="AU166" s="152" t="s">
        <v>79</v>
      </c>
      <c r="AV166" s="13" t="s">
        <v>79</v>
      </c>
      <c r="AW166" s="13" t="s">
        <v>26</v>
      </c>
      <c r="AX166" s="13" t="s">
        <v>69</v>
      </c>
      <c r="AY166" s="152" t="s">
        <v>111</v>
      </c>
    </row>
    <row r="167" spans="1:65" s="13" customFormat="1">
      <c r="B167" s="150"/>
      <c r="D167" s="151" t="s">
        <v>119</v>
      </c>
      <c r="E167" s="152" t="s">
        <v>1</v>
      </c>
      <c r="F167" s="153" t="s">
        <v>627</v>
      </c>
      <c r="H167" s="154">
        <v>131.66999999999999</v>
      </c>
      <c r="L167" s="150"/>
      <c r="M167" s="155"/>
      <c r="N167" s="156"/>
      <c r="O167" s="156"/>
      <c r="P167" s="156"/>
      <c r="Q167" s="156"/>
      <c r="R167" s="156"/>
      <c r="S167" s="156"/>
      <c r="T167" s="157"/>
      <c r="AT167" s="152" t="s">
        <v>119</v>
      </c>
      <c r="AU167" s="152" t="s">
        <v>79</v>
      </c>
      <c r="AV167" s="13" t="s">
        <v>79</v>
      </c>
      <c r="AW167" s="13" t="s">
        <v>26</v>
      </c>
      <c r="AX167" s="13" t="s">
        <v>69</v>
      </c>
      <c r="AY167" s="152" t="s">
        <v>111</v>
      </c>
    </row>
    <row r="168" spans="1:65" s="13" customFormat="1">
      <c r="B168" s="150"/>
      <c r="D168" s="151" t="s">
        <v>119</v>
      </c>
      <c r="E168" s="152" t="s">
        <v>1</v>
      </c>
      <c r="F168" s="153" t="s">
        <v>628</v>
      </c>
      <c r="H168" s="154">
        <v>2.16</v>
      </c>
      <c r="L168" s="150"/>
      <c r="M168" s="155"/>
      <c r="N168" s="156"/>
      <c r="O168" s="156"/>
      <c r="P168" s="156"/>
      <c r="Q168" s="156"/>
      <c r="R168" s="156"/>
      <c r="S168" s="156"/>
      <c r="T168" s="157"/>
      <c r="AT168" s="152" t="s">
        <v>119</v>
      </c>
      <c r="AU168" s="152" t="s">
        <v>79</v>
      </c>
      <c r="AV168" s="13" t="s">
        <v>79</v>
      </c>
      <c r="AW168" s="13" t="s">
        <v>26</v>
      </c>
      <c r="AX168" s="13" t="s">
        <v>69</v>
      </c>
      <c r="AY168" s="152" t="s">
        <v>111</v>
      </c>
    </row>
    <row r="169" spans="1:65" s="13" customFormat="1">
      <c r="B169" s="150"/>
      <c r="D169" s="151" t="s">
        <v>119</v>
      </c>
      <c r="E169" s="152" t="s">
        <v>1</v>
      </c>
      <c r="F169" s="153" t="s">
        <v>629</v>
      </c>
      <c r="H169" s="154">
        <v>8.91</v>
      </c>
      <c r="L169" s="150"/>
      <c r="M169" s="155"/>
      <c r="N169" s="156"/>
      <c r="O169" s="156"/>
      <c r="P169" s="156"/>
      <c r="Q169" s="156"/>
      <c r="R169" s="156"/>
      <c r="S169" s="156"/>
      <c r="T169" s="157"/>
      <c r="AT169" s="152" t="s">
        <v>119</v>
      </c>
      <c r="AU169" s="152" t="s">
        <v>79</v>
      </c>
      <c r="AV169" s="13" t="s">
        <v>79</v>
      </c>
      <c r="AW169" s="13" t="s">
        <v>26</v>
      </c>
      <c r="AX169" s="13" t="s">
        <v>69</v>
      </c>
      <c r="AY169" s="152" t="s">
        <v>111</v>
      </c>
    </row>
    <row r="170" spans="1:65" s="13" customFormat="1">
      <c r="B170" s="150"/>
      <c r="D170" s="151" t="s">
        <v>119</v>
      </c>
      <c r="E170" s="152" t="s">
        <v>1</v>
      </c>
      <c r="F170" s="153" t="s">
        <v>630</v>
      </c>
      <c r="H170" s="154">
        <v>7.8650000000000002</v>
      </c>
      <c r="L170" s="150"/>
      <c r="M170" s="155"/>
      <c r="N170" s="156"/>
      <c r="O170" s="156"/>
      <c r="P170" s="156"/>
      <c r="Q170" s="156"/>
      <c r="R170" s="156"/>
      <c r="S170" s="156"/>
      <c r="T170" s="157"/>
      <c r="AT170" s="152" t="s">
        <v>119</v>
      </c>
      <c r="AU170" s="152" t="s">
        <v>79</v>
      </c>
      <c r="AV170" s="13" t="s">
        <v>79</v>
      </c>
      <c r="AW170" s="13" t="s">
        <v>26</v>
      </c>
      <c r="AX170" s="13" t="s">
        <v>69</v>
      </c>
      <c r="AY170" s="152" t="s">
        <v>111</v>
      </c>
    </row>
    <row r="171" spans="1:65" s="13" customFormat="1">
      <c r="B171" s="150"/>
      <c r="D171" s="151" t="s">
        <v>119</v>
      </c>
      <c r="E171" s="152" t="s">
        <v>1</v>
      </c>
      <c r="F171" s="153" t="s">
        <v>631</v>
      </c>
      <c r="H171" s="154">
        <v>12.622999999999999</v>
      </c>
      <c r="L171" s="150"/>
      <c r="M171" s="155"/>
      <c r="N171" s="156"/>
      <c r="O171" s="156"/>
      <c r="P171" s="156"/>
      <c r="Q171" s="156"/>
      <c r="R171" s="156"/>
      <c r="S171" s="156"/>
      <c r="T171" s="157"/>
      <c r="AT171" s="152" t="s">
        <v>119</v>
      </c>
      <c r="AU171" s="152" t="s">
        <v>79</v>
      </c>
      <c r="AV171" s="13" t="s">
        <v>79</v>
      </c>
      <c r="AW171" s="13" t="s">
        <v>26</v>
      </c>
      <c r="AX171" s="13" t="s">
        <v>69</v>
      </c>
      <c r="AY171" s="152" t="s">
        <v>111</v>
      </c>
    </row>
    <row r="172" spans="1:65" s="13" customFormat="1">
      <c r="B172" s="150"/>
      <c r="D172" s="151" t="s">
        <v>119</v>
      </c>
      <c r="E172" s="152" t="s">
        <v>1</v>
      </c>
      <c r="F172" s="153" t="s">
        <v>632</v>
      </c>
      <c r="H172" s="154">
        <v>4.18</v>
      </c>
      <c r="L172" s="150"/>
      <c r="M172" s="155"/>
      <c r="N172" s="156"/>
      <c r="O172" s="156"/>
      <c r="P172" s="156"/>
      <c r="Q172" s="156"/>
      <c r="R172" s="156"/>
      <c r="S172" s="156"/>
      <c r="T172" s="157"/>
      <c r="AT172" s="152" t="s">
        <v>119</v>
      </c>
      <c r="AU172" s="152" t="s">
        <v>79</v>
      </c>
      <c r="AV172" s="13" t="s">
        <v>79</v>
      </c>
      <c r="AW172" s="13" t="s">
        <v>26</v>
      </c>
      <c r="AX172" s="13" t="s">
        <v>69</v>
      </c>
      <c r="AY172" s="152" t="s">
        <v>111</v>
      </c>
    </row>
    <row r="173" spans="1:65" s="13" customFormat="1">
      <c r="B173" s="150"/>
      <c r="D173" s="151" t="s">
        <v>119</v>
      </c>
      <c r="E173" s="152" t="s">
        <v>1</v>
      </c>
      <c r="F173" s="153" t="s">
        <v>633</v>
      </c>
      <c r="H173" s="154">
        <v>114.444</v>
      </c>
      <c r="L173" s="150"/>
      <c r="M173" s="155"/>
      <c r="N173" s="156"/>
      <c r="O173" s="156"/>
      <c r="P173" s="156"/>
      <c r="Q173" s="156"/>
      <c r="R173" s="156"/>
      <c r="S173" s="156"/>
      <c r="T173" s="157"/>
      <c r="AT173" s="152" t="s">
        <v>119</v>
      </c>
      <c r="AU173" s="152" t="s">
        <v>79</v>
      </c>
      <c r="AV173" s="13" t="s">
        <v>79</v>
      </c>
      <c r="AW173" s="13" t="s">
        <v>26</v>
      </c>
      <c r="AX173" s="13" t="s">
        <v>69</v>
      </c>
      <c r="AY173" s="152" t="s">
        <v>111</v>
      </c>
    </row>
    <row r="174" spans="1:65" s="14" customFormat="1">
      <c r="B174" s="158"/>
      <c r="D174" s="151" t="s">
        <v>119</v>
      </c>
      <c r="E174" s="159" t="s">
        <v>1</v>
      </c>
      <c r="F174" s="160" t="s">
        <v>120</v>
      </c>
      <c r="H174" s="161">
        <v>416.27199999999999</v>
      </c>
      <c r="L174" s="158"/>
      <c r="M174" s="162"/>
      <c r="N174" s="163"/>
      <c r="O174" s="163"/>
      <c r="P174" s="163"/>
      <c r="Q174" s="163"/>
      <c r="R174" s="163"/>
      <c r="S174" s="163"/>
      <c r="T174" s="164"/>
      <c r="AT174" s="159" t="s">
        <v>119</v>
      </c>
      <c r="AU174" s="159" t="s">
        <v>79</v>
      </c>
      <c r="AV174" s="14" t="s">
        <v>117</v>
      </c>
      <c r="AW174" s="14" t="s">
        <v>26</v>
      </c>
      <c r="AX174" s="14" t="s">
        <v>77</v>
      </c>
      <c r="AY174" s="159" t="s">
        <v>111</v>
      </c>
    </row>
    <row r="175" spans="1:65" s="2" customFormat="1" ht="37.950000000000003" customHeight="1">
      <c r="A175" s="28"/>
      <c r="B175" s="136"/>
      <c r="C175" s="137" t="s">
        <v>8</v>
      </c>
      <c r="D175" s="137" t="s">
        <v>113</v>
      </c>
      <c r="E175" s="138" t="s">
        <v>175</v>
      </c>
      <c r="F175" s="139" t="s">
        <v>176</v>
      </c>
      <c r="G175" s="140" t="s">
        <v>165</v>
      </c>
      <c r="H175" s="141">
        <v>10.89</v>
      </c>
      <c r="I175" s="142">
        <v>0</v>
      </c>
      <c r="J175" s="142">
        <f>ROUND(I175*H175,2)</f>
        <v>0</v>
      </c>
      <c r="K175" s="143"/>
      <c r="L175" s="29"/>
      <c r="M175" s="144" t="s">
        <v>1</v>
      </c>
      <c r="N175" s="145" t="s">
        <v>34</v>
      </c>
      <c r="O175" s="146">
        <v>1.7629999999999999</v>
      </c>
      <c r="P175" s="146">
        <f>O175*H175</f>
        <v>19.199069999999999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8" t="s">
        <v>117</v>
      </c>
      <c r="AT175" s="148" t="s">
        <v>113</v>
      </c>
      <c r="AU175" s="148" t="s">
        <v>79</v>
      </c>
      <c r="AY175" s="16" t="s">
        <v>111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6" t="s">
        <v>77</v>
      </c>
      <c r="BK175" s="149">
        <f>ROUND(I175*H175,2)</f>
        <v>0</v>
      </c>
      <c r="BL175" s="16" t="s">
        <v>117</v>
      </c>
      <c r="BM175" s="148" t="s">
        <v>177</v>
      </c>
    </row>
    <row r="176" spans="1:65" s="13" customFormat="1">
      <c r="B176" s="150"/>
      <c r="D176" s="151" t="s">
        <v>119</v>
      </c>
      <c r="E176" s="152" t="s">
        <v>1</v>
      </c>
      <c r="F176" s="153" t="s">
        <v>178</v>
      </c>
      <c r="H176" s="154">
        <v>10.89</v>
      </c>
      <c r="L176" s="150"/>
      <c r="M176" s="155"/>
      <c r="N176" s="156"/>
      <c r="O176" s="156"/>
      <c r="P176" s="156"/>
      <c r="Q176" s="156"/>
      <c r="R176" s="156"/>
      <c r="S176" s="156"/>
      <c r="T176" s="157"/>
      <c r="AT176" s="152" t="s">
        <v>119</v>
      </c>
      <c r="AU176" s="152" t="s">
        <v>79</v>
      </c>
      <c r="AV176" s="13" t="s">
        <v>79</v>
      </c>
      <c r="AW176" s="13" t="s">
        <v>26</v>
      </c>
      <c r="AX176" s="13" t="s">
        <v>69</v>
      </c>
      <c r="AY176" s="152" t="s">
        <v>111</v>
      </c>
    </row>
    <row r="177" spans="1:65" s="14" customFormat="1">
      <c r="B177" s="158"/>
      <c r="D177" s="151" t="s">
        <v>119</v>
      </c>
      <c r="E177" s="159" t="s">
        <v>1</v>
      </c>
      <c r="F177" s="160" t="s">
        <v>120</v>
      </c>
      <c r="H177" s="161">
        <v>10.89</v>
      </c>
      <c r="L177" s="158"/>
      <c r="M177" s="162"/>
      <c r="N177" s="163"/>
      <c r="O177" s="163"/>
      <c r="P177" s="163"/>
      <c r="Q177" s="163"/>
      <c r="R177" s="163"/>
      <c r="S177" s="163"/>
      <c r="T177" s="164"/>
      <c r="AT177" s="159" t="s">
        <v>119</v>
      </c>
      <c r="AU177" s="159" t="s">
        <v>79</v>
      </c>
      <c r="AV177" s="14" t="s">
        <v>117</v>
      </c>
      <c r="AW177" s="14" t="s">
        <v>26</v>
      </c>
      <c r="AX177" s="14" t="s">
        <v>77</v>
      </c>
      <c r="AY177" s="159" t="s">
        <v>111</v>
      </c>
    </row>
    <row r="178" spans="1:65" s="2" customFormat="1" ht="55.5" customHeight="1">
      <c r="A178" s="28"/>
      <c r="B178" s="136"/>
      <c r="C178" s="137" t="s">
        <v>179</v>
      </c>
      <c r="D178" s="137" t="s">
        <v>113</v>
      </c>
      <c r="E178" s="138" t="s">
        <v>180</v>
      </c>
      <c r="F178" s="139" t="s">
        <v>181</v>
      </c>
      <c r="G178" s="140" t="s">
        <v>165</v>
      </c>
      <c r="H178" s="141">
        <v>21.875</v>
      </c>
      <c r="I178" s="142">
        <v>0</v>
      </c>
      <c r="J178" s="142">
        <f>ROUND(I178*H178,2)</f>
        <v>0</v>
      </c>
      <c r="K178" s="143"/>
      <c r="L178" s="29"/>
      <c r="M178" s="144" t="s">
        <v>1</v>
      </c>
      <c r="N178" s="145" t="s">
        <v>34</v>
      </c>
      <c r="O178" s="146">
        <v>6.67</v>
      </c>
      <c r="P178" s="146">
        <f>O178*H178</f>
        <v>145.90625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8" t="s">
        <v>117</v>
      </c>
      <c r="AT178" s="148" t="s">
        <v>113</v>
      </c>
      <c r="AU178" s="148" t="s">
        <v>79</v>
      </c>
      <c r="AY178" s="16" t="s">
        <v>111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6" t="s">
        <v>77</v>
      </c>
      <c r="BK178" s="149">
        <f>ROUND(I178*H178,2)</f>
        <v>0</v>
      </c>
      <c r="BL178" s="16" t="s">
        <v>117</v>
      </c>
      <c r="BM178" s="148" t="s">
        <v>182</v>
      </c>
    </row>
    <row r="179" spans="1:65" s="13" customFormat="1">
      <c r="B179" s="150"/>
      <c r="D179" s="151" t="s">
        <v>119</v>
      </c>
      <c r="E179" s="152" t="s">
        <v>1</v>
      </c>
      <c r="F179" s="153" t="s">
        <v>648</v>
      </c>
      <c r="H179" s="154">
        <v>1.875</v>
      </c>
      <c r="L179" s="150"/>
      <c r="M179" s="155"/>
      <c r="N179" s="156"/>
      <c r="O179" s="156"/>
      <c r="P179" s="156"/>
      <c r="Q179" s="156"/>
      <c r="R179" s="156"/>
      <c r="S179" s="156"/>
      <c r="T179" s="157"/>
      <c r="AT179" s="152" t="s">
        <v>119</v>
      </c>
      <c r="AU179" s="152" t="s">
        <v>79</v>
      </c>
      <c r="AV179" s="13" t="s">
        <v>79</v>
      </c>
      <c r="AW179" s="13" t="s">
        <v>26</v>
      </c>
      <c r="AX179" s="13" t="s">
        <v>69</v>
      </c>
      <c r="AY179" s="152" t="s">
        <v>111</v>
      </c>
    </row>
    <row r="180" spans="1:65" s="13" customFormat="1">
      <c r="B180" s="150"/>
      <c r="D180" s="151" t="s">
        <v>119</v>
      </c>
      <c r="E180" s="152" t="s">
        <v>1</v>
      </c>
      <c r="F180" s="153" t="s">
        <v>647</v>
      </c>
      <c r="H180" s="154">
        <v>20</v>
      </c>
      <c r="L180" s="150"/>
      <c r="M180" s="155"/>
      <c r="N180" s="156"/>
      <c r="O180" s="156"/>
      <c r="P180" s="156"/>
      <c r="Q180" s="156"/>
      <c r="R180" s="156"/>
      <c r="S180" s="156"/>
      <c r="T180" s="157"/>
      <c r="AT180" s="152" t="s">
        <v>119</v>
      </c>
      <c r="AU180" s="152" t="s">
        <v>79</v>
      </c>
      <c r="AV180" s="13" t="s">
        <v>79</v>
      </c>
      <c r="AW180" s="13" t="s">
        <v>26</v>
      </c>
      <c r="AX180" s="13" t="s">
        <v>69</v>
      </c>
      <c r="AY180" s="152" t="s">
        <v>111</v>
      </c>
    </row>
    <row r="181" spans="1:65" s="14" customFormat="1">
      <c r="B181" s="158"/>
      <c r="D181" s="151" t="s">
        <v>119</v>
      </c>
      <c r="E181" s="159" t="s">
        <v>1</v>
      </c>
      <c r="F181" s="160" t="s">
        <v>120</v>
      </c>
      <c r="H181" s="161">
        <v>21.875</v>
      </c>
      <c r="L181" s="158"/>
      <c r="M181" s="162"/>
      <c r="N181" s="163"/>
      <c r="O181" s="163"/>
      <c r="P181" s="163"/>
      <c r="Q181" s="163"/>
      <c r="R181" s="163"/>
      <c r="S181" s="163"/>
      <c r="T181" s="164"/>
      <c r="AT181" s="159" t="s">
        <v>119</v>
      </c>
      <c r="AU181" s="159" t="s">
        <v>79</v>
      </c>
      <c r="AV181" s="14" t="s">
        <v>117</v>
      </c>
      <c r="AW181" s="14" t="s">
        <v>26</v>
      </c>
      <c r="AX181" s="14" t="s">
        <v>77</v>
      </c>
      <c r="AY181" s="159" t="s">
        <v>111</v>
      </c>
    </row>
    <row r="182" spans="1:65" s="2" customFormat="1" ht="37.950000000000003" customHeight="1">
      <c r="A182" s="28"/>
      <c r="B182" s="136"/>
      <c r="C182" s="137" t="s">
        <v>183</v>
      </c>
      <c r="D182" s="137" t="s">
        <v>113</v>
      </c>
      <c r="E182" s="138" t="s">
        <v>184</v>
      </c>
      <c r="F182" s="139" t="s">
        <v>185</v>
      </c>
      <c r="G182" s="140" t="s">
        <v>116</v>
      </c>
      <c r="H182" s="141">
        <v>1483.2</v>
      </c>
      <c r="I182" s="142">
        <v>0</v>
      </c>
      <c r="J182" s="142">
        <f>ROUND(I182*H182,2)</f>
        <v>0</v>
      </c>
      <c r="K182" s="143"/>
      <c r="L182" s="29"/>
      <c r="M182" s="144" t="s">
        <v>1</v>
      </c>
      <c r="N182" s="145" t="s">
        <v>34</v>
      </c>
      <c r="O182" s="146">
        <v>0.23599999999999999</v>
      </c>
      <c r="P182" s="146">
        <f>O182*H182</f>
        <v>350.03519999999997</v>
      </c>
      <c r="Q182" s="146">
        <v>8.4000000000000003E-4</v>
      </c>
      <c r="R182" s="146">
        <f>Q182*H182</f>
        <v>1.2458880000000001</v>
      </c>
      <c r="S182" s="146">
        <v>0</v>
      </c>
      <c r="T182" s="147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8" t="s">
        <v>117</v>
      </c>
      <c r="AT182" s="148" t="s">
        <v>113</v>
      </c>
      <c r="AU182" s="148" t="s">
        <v>79</v>
      </c>
      <c r="AY182" s="16" t="s">
        <v>111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6" t="s">
        <v>77</v>
      </c>
      <c r="BK182" s="149">
        <f>ROUND(I182*H182,2)</f>
        <v>0</v>
      </c>
      <c r="BL182" s="16" t="s">
        <v>117</v>
      </c>
      <c r="BM182" s="148" t="s">
        <v>186</v>
      </c>
    </row>
    <row r="183" spans="1:65" s="2" customFormat="1" ht="44.25" customHeight="1">
      <c r="A183" s="28"/>
      <c r="B183" s="136"/>
      <c r="C183" s="137" t="s">
        <v>187</v>
      </c>
      <c r="D183" s="137" t="s">
        <v>113</v>
      </c>
      <c r="E183" s="138" t="s">
        <v>188</v>
      </c>
      <c r="F183" s="139" t="s">
        <v>189</v>
      </c>
      <c r="G183" s="140" t="s">
        <v>116</v>
      </c>
      <c r="H183" s="141">
        <v>1483.2</v>
      </c>
      <c r="I183" s="142">
        <v>0</v>
      </c>
      <c r="J183" s="142">
        <f>ROUND(I183*H183,2)</f>
        <v>0</v>
      </c>
      <c r="K183" s="143"/>
      <c r="L183" s="29"/>
      <c r="M183" s="144" t="s">
        <v>1</v>
      </c>
      <c r="N183" s="145" t="s">
        <v>34</v>
      </c>
      <c r="O183" s="146">
        <v>0.216</v>
      </c>
      <c r="P183" s="146">
        <f>O183*H183</f>
        <v>320.37119999999999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8" t="s">
        <v>117</v>
      </c>
      <c r="AT183" s="148" t="s">
        <v>113</v>
      </c>
      <c r="AU183" s="148" t="s">
        <v>79</v>
      </c>
      <c r="AY183" s="16" t="s">
        <v>111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6" t="s">
        <v>77</v>
      </c>
      <c r="BK183" s="149">
        <f>ROUND(I183*H183,2)</f>
        <v>0</v>
      </c>
      <c r="BL183" s="16" t="s">
        <v>117</v>
      </c>
      <c r="BM183" s="148" t="s">
        <v>190</v>
      </c>
    </row>
    <row r="184" spans="1:65" s="2" customFormat="1" ht="33" customHeight="1">
      <c r="A184" s="28"/>
      <c r="B184" s="136"/>
      <c r="C184" s="137" t="s">
        <v>191</v>
      </c>
      <c r="D184" s="137" t="s">
        <v>113</v>
      </c>
      <c r="E184" s="138" t="s">
        <v>192</v>
      </c>
      <c r="F184" s="139" t="s">
        <v>193</v>
      </c>
      <c r="G184" s="140" t="s">
        <v>165</v>
      </c>
      <c r="H184" s="141">
        <v>208.136</v>
      </c>
      <c r="I184" s="142">
        <v>0</v>
      </c>
      <c r="J184" s="142">
        <f>ROUND(I184*H184,2)</f>
        <v>0</v>
      </c>
      <c r="K184" s="143"/>
      <c r="L184" s="29"/>
      <c r="M184" s="144" t="s">
        <v>1</v>
      </c>
      <c r="N184" s="145" t="s">
        <v>34</v>
      </c>
      <c r="O184" s="146">
        <v>1.014</v>
      </c>
      <c r="P184" s="146">
        <f>O184*H184</f>
        <v>211.049904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8" t="s">
        <v>117</v>
      </c>
      <c r="AT184" s="148" t="s">
        <v>113</v>
      </c>
      <c r="AU184" s="148" t="s">
        <v>79</v>
      </c>
      <c r="AY184" s="16" t="s">
        <v>111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6" t="s">
        <v>77</v>
      </c>
      <c r="BK184" s="149">
        <f>ROUND(I184*H184,2)</f>
        <v>0</v>
      </c>
      <c r="BL184" s="16" t="s">
        <v>117</v>
      </c>
      <c r="BM184" s="148" t="s">
        <v>194</v>
      </c>
    </row>
    <row r="185" spans="1:65" s="13" customFormat="1">
      <c r="B185" s="150"/>
      <c r="D185" s="151" t="s">
        <v>119</v>
      </c>
      <c r="E185" s="152" t="s">
        <v>1</v>
      </c>
      <c r="F185" s="153" t="s">
        <v>602</v>
      </c>
      <c r="H185" s="154">
        <v>208.136</v>
      </c>
      <c r="L185" s="150"/>
      <c r="M185" s="155"/>
      <c r="N185" s="156"/>
      <c r="O185" s="156"/>
      <c r="P185" s="156"/>
      <c r="Q185" s="156"/>
      <c r="R185" s="156"/>
      <c r="S185" s="156"/>
      <c r="T185" s="157"/>
      <c r="AT185" s="152" t="s">
        <v>119</v>
      </c>
      <c r="AU185" s="152" t="s">
        <v>79</v>
      </c>
      <c r="AV185" s="13" t="s">
        <v>79</v>
      </c>
      <c r="AW185" s="13" t="s">
        <v>26</v>
      </c>
      <c r="AX185" s="13" t="s">
        <v>77</v>
      </c>
      <c r="AY185" s="152" t="s">
        <v>111</v>
      </c>
    </row>
    <row r="186" spans="1:65" s="2" customFormat="1" ht="49.2" customHeight="1">
      <c r="A186" s="28"/>
      <c r="B186" s="136"/>
      <c r="C186" s="137" t="s">
        <v>195</v>
      </c>
      <c r="D186" s="137" t="s">
        <v>113</v>
      </c>
      <c r="E186" s="138" t="s">
        <v>196</v>
      </c>
      <c r="F186" s="139" t="s">
        <v>197</v>
      </c>
      <c r="G186" s="140" t="s">
        <v>127</v>
      </c>
      <c r="H186" s="141">
        <v>5</v>
      </c>
      <c r="I186" s="142">
        <v>0</v>
      </c>
      <c r="J186" s="142">
        <f>ROUND(I186*H186,2)</f>
        <v>0</v>
      </c>
      <c r="K186" s="143"/>
      <c r="L186" s="29"/>
      <c r="M186" s="144" t="s">
        <v>1</v>
      </c>
      <c r="N186" s="145" t="s">
        <v>34</v>
      </c>
      <c r="O186" s="146">
        <v>5.7000000000000002E-2</v>
      </c>
      <c r="P186" s="146">
        <f>O186*H186</f>
        <v>0.28500000000000003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8" t="s">
        <v>117</v>
      </c>
      <c r="AT186" s="148" t="s">
        <v>113</v>
      </c>
      <c r="AU186" s="148" t="s">
        <v>79</v>
      </c>
      <c r="AY186" s="16" t="s">
        <v>111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6" t="s">
        <v>77</v>
      </c>
      <c r="BK186" s="149">
        <f>ROUND(I186*H186,2)</f>
        <v>0</v>
      </c>
      <c r="BL186" s="16" t="s">
        <v>117</v>
      </c>
      <c r="BM186" s="148" t="s">
        <v>198</v>
      </c>
    </row>
    <row r="187" spans="1:65" s="2" customFormat="1" ht="44.25" customHeight="1">
      <c r="A187" s="28"/>
      <c r="B187" s="136"/>
      <c r="C187" s="137" t="s">
        <v>7</v>
      </c>
      <c r="D187" s="137" t="s">
        <v>113</v>
      </c>
      <c r="E187" s="138" t="s">
        <v>199</v>
      </c>
      <c r="F187" s="139" t="s">
        <v>200</v>
      </c>
      <c r="G187" s="140" t="s">
        <v>127</v>
      </c>
      <c r="H187" s="141">
        <v>5</v>
      </c>
      <c r="I187" s="142">
        <v>0</v>
      </c>
      <c r="J187" s="142">
        <f>ROUND(I187*H187,2)</f>
        <v>0</v>
      </c>
      <c r="K187" s="143"/>
      <c r="L187" s="29"/>
      <c r="M187" s="144" t="s">
        <v>1</v>
      </c>
      <c r="N187" s="145" t="s">
        <v>34</v>
      </c>
      <c r="O187" s="146">
        <v>0.62</v>
      </c>
      <c r="P187" s="146">
        <f>O187*H187</f>
        <v>3.1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8" t="s">
        <v>117</v>
      </c>
      <c r="AT187" s="148" t="s">
        <v>113</v>
      </c>
      <c r="AU187" s="148" t="s">
        <v>79</v>
      </c>
      <c r="AY187" s="16" t="s">
        <v>111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6" t="s">
        <v>77</v>
      </c>
      <c r="BK187" s="149">
        <f>ROUND(I187*H187,2)</f>
        <v>0</v>
      </c>
      <c r="BL187" s="16" t="s">
        <v>117</v>
      </c>
      <c r="BM187" s="148" t="s">
        <v>201</v>
      </c>
    </row>
    <row r="188" spans="1:65" s="2" customFormat="1" ht="37.950000000000003" customHeight="1">
      <c r="A188" s="28"/>
      <c r="B188" s="136"/>
      <c r="C188" s="137" t="s">
        <v>202</v>
      </c>
      <c r="D188" s="137" t="s">
        <v>113</v>
      </c>
      <c r="E188" s="138" t="s">
        <v>203</v>
      </c>
      <c r="F188" s="139" t="s">
        <v>204</v>
      </c>
      <c r="G188" s="140" t="s">
        <v>127</v>
      </c>
      <c r="H188" s="141">
        <v>5</v>
      </c>
      <c r="I188" s="142">
        <v>0</v>
      </c>
      <c r="J188" s="142">
        <f>ROUND(I188*H188,2)</f>
        <v>0</v>
      </c>
      <c r="K188" s="143"/>
      <c r="L188" s="29"/>
      <c r="M188" s="144" t="s">
        <v>1</v>
      </c>
      <c r="N188" s="145" t="s">
        <v>34</v>
      </c>
      <c r="O188" s="146">
        <v>0.1</v>
      </c>
      <c r="P188" s="146">
        <f>O188*H188</f>
        <v>0.5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8" t="s">
        <v>117</v>
      </c>
      <c r="AT188" s="148" t="s">
        <v>113</v>
      </c>
      <c r="AU188" s="148" t="s">
        <v>79</v>
      </c>
      <c r="AY188" s="16" t="s">
        <v>111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6" t="s">
        <v>77</v>
      </c>
      <c r="BK188" s="149">
        <f>ROUND(I188*H188,2)</f>
        <v>0</v>
      </c>
      <c r="BL188" s="16" t="s">
        <v>117</v>
      </c>
      <c r="BM188" s="148" t="s">
        <v>205</v>
      </c>
    </row>
    <row r="189" spans="1:65" s="2" customFormat="1" ht="62.7" customHeight="1">
      <c r="A189" s="28"/>
      <c r="B189" s="136"/>
      <c r="C189" s="137" t="s">
        <v>206</v>
      </c>
      <c r="D189" s="137" t="s">
        <v>113</v>
      </c>
      <c r="E189" s="138" t="s">
        <v>207</v>
      </c>
      <c r="F189" s="139" t="s">
        <v>208</v>
      </c>
      <c r="G189" s="140" t="s">
        <v>127</v>
      </c>
      <c r="H189" s="141">
        <v>70</v>
      </c>
      <c r="I189" s="142">
        <v>0</v>
      </c>
      <c r="J189" s="142">
        <f>ROUND(I189*H189,2)</f>
        <v>0</v>
      </c>
      <c r="K189" s="143"/>
      <c r="L189" s="29"/>
      <c r="M189" s="144" t="s">
        <v>1</v>
      </c>
      <c r="N189" s="145" t="s">
        <v>34</v>
      </c>
      <c r="O189" s="146">
        <v>1E-3</v>
      </c>
      <c r="P189" s="146">
        <f>O189*H189</f>
        <v>7.0000000000000007E-2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8" t="s">
        <v>117</v>
      </c>
      <c r="AT189" s="148" t="s">
        <v>113</v>
      </c>
      <c r="AU189" s="148" t="s">
        <v>79</v>
      </c>
      <c r="AY189" s="16" t="s">
        <v>111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6" t="s">
        <v>77</v>
      </c>
      <c r="BK189" s="149">
        <f>ROUND(I189*H189,2)</f>
        <v>0</v>
      </c>
      <c r="BL189" s="16" t="s">
        <v>117</v>
      </c>
      <c r="BM189" s="148" t="s">
        <v>209</v>
      </c>
    </row>
    <row r="190" spans="1:65" s="13" customFormat="1">
      <c r="B190" s="150"/>
      <c r="D190" s="151" t="s">
        <v>119</v>
      </c>
      <c r="E190" s="152" t="s">
        <v>1</v>
      </c>
      <c r="F190" s="153" t="s">
        <v>210</v>
      </c>
      <c r="H190" s="154">
        <v>70</v>
      </c>
      <c r="L190" s="150"/>
      <c r="M190" s="155"/>
      <c r="N190" s="156"/>
      <c r="O190" s="156"/>
      <c r="P190" s="156"/>
      <c r="Q190" s="156"/>
      <c r="R190" s="156"/>
      <c r="S190" s="156"/>
      <c r="T190" s="157"/>
      <c r="AT190" s="152" t="s">
        <v>119</v>
      </c>
      <c r="AU190" s="152" t="s">
        <v>79</v>
      </c>
      <c r="AV190" s="13" t="s">
        <v>79</v>
      </c>
      <c r="AW190" s="13" t="s">
        <v>26</v>
      </c>
      <c r="AX190" s="13" t="s">
        <v>69</v>
      </c>
      <c r="AY190" s="152" t="s">
        <v>111</v>
      </c>
    </row>
    <row r="191" spans="1:65" s="14" customFormat="1">
      <c r="B191" s="158"/>
      <c r="D191" s="151" t="s">
        <v>119</v>
      </c>
      <c r="E191" s="159" t="s">
        <v>1</v>
      </c>
      <c r="F191" s="160" t="s">
        <v>120</v>
      </c>
      <c r="H191" s="161">
        <v>70</v>
      </c>
      <c r="L191" s="158"/>
      <c r="M191" s="162"/>
      <c r="N191" s="163"/>
      <c r="O191" s="163"/>
      <c r="P191" s="163"/>
      <c r="Q191" s="163"/>
      <c r="R191" s="163"/>
      <c r="S191" s="163"/>
      <c r="T191" s="164"/>
      <c r="AT191" s="159" t="s">
        <v>119</v>
      </c>
      <c r="AU191" s="159" t="s">
        <v>79</v>
      </c>
      <c r="AV191" s="14" t="s">
        <v>117</v>
      </c>
      <c r="AW191" s="14" t="s">
        <v>26</v>
      </c>
      <c r="AX191" s="14" t="s">
        <v>77</v>
      </c>
      <c r="AY191" s="159" t="s">
        <v>111</v>
      </c>
    </row>
    <row r="192" spans="1:65" s="2" customFormat="1" ht="62.7" customHeight="1">
      <c r="A192" s="28"/>
      <c r="B192" s="136"/>
      <c r="C192" s="137" t="s">
        <v>211</v>
      </c>
      <c r="D192" s="137" t="s">
        <v>113</v>
      </c>
      <c r="E192" s="138" t="s">
        <v>212</v>
      </c>
      <c r="F192" s="139" t="s">
        <v>213</v>
      </c>
      <c r="G192" s="140" t="s">
        <v>127</v>
      </c>
      <c r="H192" s="141">
        <v>70</v>
      </c>
      <c r="I192" s="142">
        <v>0</v>
      </c>
      <c r="J192" s="142">
        <f>ROUND(I192*H192,2)</f>
        <v>0</v>
      </c>
      <c r="K192" s="143"/>
      <c r="L192" s="29"/>
      <c r="M192" s="144" t="s">
        <v>1</v>
      </c>
      <c r="N192" s="145" t="s">
        <v>34</v>
      </c>
      <c r="O192" s="146">
        <v>1E-3</v>
      </c>
      <c r="P192" s="146">
        <f>O192*H192</f>
        <v>7.0000000000000007E-2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8" t="s">
        <v>117</v>
      </c>
      <c r="AT192" s="148" t="s">
        <v>113</v>
      </c>
      <c r="AU192" s="148" t="s">
        <v>79</v>
      </c>
      <c r="AY192" s="16" t="s">
        <v>111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6" t="s">
        <v>77</v>
      </c>
      <c r="BK192" s="149">
        <f>ROUND(I192*H192,2)</f>
        <v>0</v>
      </c>
      <c r="BL192" s="16" t="s">
        <v>117</v>
      </c>
      <c r="BM192" s="148" t="s">
        <v>214</v>
      </c>
    </row>
    <row r="193" spans="1:65" s="13" customFormat="1">
      <c r="B193" s="150"/>
      <c r="D193" s="151" t="s">
        <v>119</v>
      </c>
      <c r="E193" s="152" t="s">
        <v>1</v>
      </c>
      <c r="F193" s="153" t="s">
        <v>215</v>
      </c>
      <c r="H193" s="154">
        <v>70</v>
      </c>
      <c r="L193" s="150"/>
      <c r="M193" s="155"/>
      <c r="N193" s="156"/>
      <c r="O193" s="156"/>
      <c r="P193" s="156"/>
      <c r="Q193" s="156"/>
      <c r="R193" s="156"/>
      <c r="S193" s="156"/>
      <c r="T193" s="157"/>
      <c r="AT193" s="152" t="s">
        <v>119</v>
      </c>
      <c r="AU193" s="152" t="s">
        <v>79</v>
      </c>
      <c r="AV193" s="13" t="s">
        <v>79</v>
      </c>
      <c r="AW193" s="13" t="s">
        <v>26</v>
      </c>
      <c r="AX193" s="13" t="s">
        <v>69</v>
      </c>
      <c r="AY193" s="152" t="s">
        <v>111</v>
      </c>
    </row>
    <row r="194" spans="1:65" s="14" customFormat="1">
      <c r="B194" s="158"/>
      <c r="D194" s="151" t="s">
        <v>119</v>
      </c>
      <c r="E194" s="159" t="s">
        <v>1</v>
      </c>
      <c r="F194" s="160" t="s">
        <v>120</v>
      </c>
      <c r="H194" s="161">
        <v>70</v>
      </c>
      <c r="L194" s="158"/>
      <c r="M194" s="162"/>
      <c r="N194" s="163"/>
      <c r="O194" s="163"/>
      <c r="P194" s="163"/>
      <c r="Q194" s="163"/>
      <c r="R194" s="163"/>
      <c r="S194" s="163"/>
      <c r="T194" s="164"/>
      <c r="AT194" s="159" t="s">
        <v>119</v>
      </c>
      <c r="AU194" s="159" t="s">
        <v>79</v>
      </c>
      <c r="AV194" s="14" t="s">
        <v>117</v>
      </c>
      <c r="AW194" s="14" t="s">
        <v>26</v>
      </c>
      <c r="AX194" s="14" t="s">
        <v>77</v>
      </c>
      <c r="AY194" s="159" t="s">
        <v>111</v>
      </c>
    </row>
    <row r="195" spans="1:65" s="2" customFormat="1" ht="55.5" customHeight="1">
      <c r="A195" s="28"/>
      <c r="B195" s="136"/>
      <c r="C195" s="137" t="s">
        <v>216</v>
      </c>
      <c r="D195" s="137" t="s">
        <v>113</v>
      </c>
      <c r="E195" s="138" t="s">
        <v>217</v>
      </c>
      <c r="F195" s="139" t="s">
        <v>218</v>
      </c>
      <c r="G195" s="140" t="s">
        <v>127</v>
      </c>
      <c r="H195" s="141">
        <v>70</v>
      </c>
      <c r="I195" s="142">
        <v>0</v>
      </c>
      <c r="J195" s="142">
        <f>ROUND(I195*H195,2)</f>
        <v>0</v>
      </c>
      <c r="K195" s="143"/>
      <c r="L195" s="29"/>
      <c r="M195" s="144" t="s">
        <v>1</v>
      </c>
      <c r="N195" s="145" t="s">
        <v>34</v>
      </c>
      <c r="O195" s="146">
        <v>1E-3</v>
      </c>
      <c r="P195" s="146">
        <f>O195*H195</f>
        <v>7.0000000000000007E-2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8" t="s">
        <v>117</v>
      </c>
      <c r="AT195" s="148" t="s">
        <v>113</v>
      </c>
      <c r="AU195" s="148" t="s">
        <v>79</v>
      </c>
      <c r="AY195" s="16" t="s">
        <v>111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6" t="s">
        <v>77</v>
      </c>
      <c r="BK195" s="149">
        <f>ROUND(I195*H195,2)</f>
        <v>0</v>
      </c>
      <c r="BL195" s="16" t="s">
        <v>117</v>
      </c>
      <c r="BM195" s="148" t="s">
        <v>219</v>
      </c>
    </row>
    <row r="196" spans="1:65" s="13" customFormat="1">
      <c r="B196" s="150"/>
      <c r="D196" s="151" t="s">
        <v>119</v>
      </c>
      <c r="E196" s="152" t="s">
        <v>1</v>
      </c>
      <c r="F196" s="153" t="s">
        <v>210</v>
      </c>
      <c r="H196" s="154">
        <v>70</v>
      </c>
      <c r="L196" s="150"/>
      <c r="M196" s="155"/>
      <c r="N196" s="156"/>
      <c r="O196" s="156"/>
      <c r="P196" s="156"/>
      <c r="Q196" s="156"/>
      <c r="R196" s="156"/>
      <c r="S196" s="156"/>
      <c r="T196" s="157"/>
      <c r="AT196" s="152" t="s">
        <v>119</v>
      </c>
      <c r="AU196" s="152" t="s">
        <v>79</v>
      </c>
      <c r="AV196" s="13" t="s">
        <v>79</v>
      </c>
      <c r="AW196" s="13" t="s">
        <v>26</v>
      </c>
      <c r="AX196" s="13" t="s">
        <v>69</v>
      </c>
      <c r="AY196" s="152" t="s">
        <v>111</v>
      </c>
    </row>
    <row r="197" spans="1:65" s="14" customFormat="1">
      <c r="B197" s="158"/>
      <c r="D197" s="151" t="s">
        <v>119</v>
      </c>
      <c r="E197" s="159" t="s">
        <v>1</v>
      </c>
      <c r="F197" s="160" t="s">
        <v>120</v>
      </c>
      <c r="H197" s="161">
        <v>70</v>
      </c>
      <c r="L197" s="158"/>
      <c r="M197" s="162"/>
      <c r="N197" s="163"/>
      <c r="O197" s="163"/>
      <c r="P197" s="163"/>
      <c r="Q197" s="163"/>
      <c r="R197" s="163"/>
      <c r="S197" s="163"/>
      <c r="T197" s="164"/>
      <c r="AT197" s="159" t="s">
        <v>119</v>
      </c>
      <c r="AU197" s="159" t="s">
        <v>79</v>
      </c>
      <c r="AV197" s="14" t="s">
        <v>117</v>
      </c>
      <c r="AW197" s="14" t="s">
        <v>26</v>
      </c>
      <c r="AX197" s="14" t="s">
        <v>77</v>
      </c>
      <c r="AY197" s="159" t="s">
        <v>111</v>
      </c>
    </row>
    <row r="198" spans="1:65" s="2" customFormat="1" ht="62.7" customHeight="1">
      <c r="A198" s="28"/>
      <c r="B198" s="136"/>
      <c r="C198" s="137" t="s">
        <v>220</v>
      </c>
      <c r="D198" s="137" t="s">
        <v>113</v>
      </c>
      <c r="E198" s="138" t="s">
        <v>221</v>
      </c>
      <c r="F198" s="139" t="s">
        <v>222</v>
      </c>
      <c r="G198" s="140" t="s">
        <v>165</v>
      </c>
      <c r="H198" s="141">
        <v>400.82400000000001</v>
      </c>
      <c r="I198" s="142">
        <v>0</v>
      </c>
      <c r="J198" s="142">
        <f>ROUND(I198*H198,2)</f>
        <v>0</v>
      </c>
      <c r="K198" s="143"/>
      <c r="L198" s="29"/>
      <c r="M198" s="144" t="s">
        <v>1</v>
      </c>
      <c r="N198" s="145" t="s">
        <v>34</v>
      </c>
      <c r="O198" s="146">
        <v>4.9000000000000002E-2</v>
      </c>
      <c r="P198" s="146">
        <f>O198*H198</f>
        <v>19.640376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48" t="s">
        <v>117</v>
      </c>
      <c r="AT198" s="148" t="s">
        <v>113</v>
      </c>
      <c r="AU198" s="148" t="s">
        <v>79</v>
      </c>
      <c r="AY198" s="16" t="s">
        <v>111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6" t="s">
        <v>77</v>
      </c>
      <c r="BK198" s="149">
        <f>ROUND(I198*H198,2)</f>
        <v>0</v>
      </c>
      <c r="BL198" s="16" t="s">
        <v>117</v>
      </c>
      <c r="BM198" s="148" t="s">
        <v>223</v>
      </c>
    </row>
    <row r="199" spans="1:65" s="2" customFormat="1" ht="62.7" customHeight="1">
      <c r="A199" s="28"/>
      <c r="B199" s="136"/>
      <c r="C199" s="137" t="s">
        <v>224</v>
      </c>
      <c r="D199" s="137" t="s">
        <v>113</v>
      </c>
      <c r="E199" s="138" t="s">
        <v>225</v>
      </c>
      <c r="F199" s="139" t="s">
        <v>226</v>
      </c>
      <c r="G199" s="140" t="s">
        <v>165</v>
      </c>
      <c r="H199" s="141">
        <v>386.93400000000003</v>
      </c>
      <c r="I199" s="142">
        <v>0</v>
      </c>
      <c r="J199" s="142">
        <f>ROUND(I199*H199,2)</f>
        <v>0</v>
      </c>
      <c r="K199" s="143"/>
      <c r="L199" s="29"/>
      <c r="M199" s="144" t="s">
        <v>1</v>
      </c>
      <c r="N199" s="145" t="s">
        <v>34</v>
      </c>
      <c r="O199" s="146">
        <v>9.9000000000000005E-2</v>
      </c>
      <c r="P199" s="146">
        <f>O199*H199</f>
        <v>38.306466000000007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48" t="s">
        <v>117</v>
      </c>
      <c r="AT199" s="148" t="s">
        <v>113</v>
      </c>
      <c r="AU199" s="148" t="s">
        <v>79</v>
      </c>
      <c r="AY199" s="16" t="s">
        <v>111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6" t="s">
        <v>77</v>
      </c>
      <c r="BK199" s="149">
        <f>ROUND(I199*H199,2)</f>
        <v>0</v>
      </c>
      <c r="BL199" s="16" t="s">
        <v>117</v>
      </c>
      <c r="BM199" s="148" t="s">
        <v>227</v>
      </c>
    </row>
    <row r="200" spans="1:65" s="2" customFormat="1" ht="66.75" customHeight="1">
      <c r="A200" s="28"/>
      <c r="B200" s="136"/>
      <c r="C200" s="137" t="s">
        <v>228</v>
      </c>
      <c r="D200" s="137" t="s">
        <v>113</v>
      </c>
      <c r="E200" s="138" t="s">
        <v>229</v>
      </c>
      <c r="F200" s="139" t="s">
        <v>230</v>
      </c>
      <c r="G200" s="140" t="s">
        <v>165</v>
      </c>
      <c r="H200" s="141">
        <v>1934.67</v>
      </c>
      <c r="I200" s="142">
        <v>0</v>
      </c>
      <c r="J200" s="142">
        <f>ROUND(I200*H200,2)</f>
        <v>0</v>
      </c>
      <c r="K200" s="143"/>
      <c r="L200" s="29"/>
      <c r="M200" s="144" t="s">
        <v>1</v>
      </c>
      <c r="N200" s="145" t="s">
        <v>34</v>
      </c>
      <c r="O200" s="146">
        <v>6.0000000000000001E-3</v>
      </c>
      <c r="P200" s="146">
        <f>O200*H200</f>
        <v>11.608020000000002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48" t="s">
        <v>117</v>
      </c>
      <c r="AT200" s="148" t="s">
        <v>113</v>
      </c>
      <c r="AU200" s="148" t="s">
        <v>79</v>
      </c>
      <c r="AY200" s="16" t="s">
        <v>111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6" t="s">
        <v>77</v>
      </c>
      <c r="BK200" s="149">
        <f>ROUND(I200*H200,2)</f>
        <v>0</v>
      </c>
      <c r="BL200" s="16" t="s">
        <v>117</v>
      </c>
      <c r="BM200" s="148" t="s">
        <v>231</v>
      </c>
    </row>
    <row r="201" spans="1:65" s="13" customFormat="1">
      <c r="B201" s="150"/>
      <c r="D201" s="151" t="s">
        <v>119</v>
      </c>
      <c r="E201" s="152" t="s">
        <v>1</v>
      </c>
      <c r="F201" s="153" t="s">
        <v>232</v>
      </c>
      <c r="H201" s="154">
        <v>1934.67</v>
      </c>
      <c r="L201" s="150"/>
      <c r="M201" s="155"/>
      <c r="N201" s="156"/>
      <c r="O201" s="156"/>
      <c r="P201" s="156"/>
      <c r="Q201" s="156"/>
      <c r="R201" s="156"/>
      <c r="S201" s="156"/>
      <c r="T201" s="157"/>
      <c r="AT201" s="152" t="s">
        <v>119</v>
      </c>
      <c r="AU201" s="152" t="s">
        <v>79</v>
      </c>
      <c r="AV201" s="13" t="s">
        <v>79</v>
      </c>
      <c r="AW201" s="13" t="s">
        <v>26</v>
      </c>
      <c r="AX201" s="13" t="s">
        <v>69</v>
      </c>
      <c r="AY201" s="152" t="s">
        <v>111</v>
      </c>
    </row>
    <row r="202" spans="1:65" s="14" customFormat="1">
      <c r="B202" s="158"/>
      <c r="D202" s="151" t="s">
        <v>119</v>
      </c>
      <c r="E202" s="159" t="s">
        <v>1</v>
      </c>
      <c r="F202" s="160" t="s">
        <v>120</v>
      </c>
      <c r="H202" s="161">
        <v>1934.67</v>
      </c>
      <c r="L202" s="158"/>
      <c r="M202" s="162"/>
      <c r="N202" s="163"/>
      <c r="O202" s="163"/>
      <c r="P202" s="163"/>
      <c r="Q202" s="163"/>
      <c r="R202" s="163"/>
      <c r="S202" s="163"/>
      <c r="T202" s="164"/>
      <c r="AT202" s="159" t="s">
        <v>119</v>
      </c>
      <c r="AU202" s="159" t="s">
        <v>79</v>
      </c>
      <c r="AV202" s="14" t="s">
        <v>117</v>
      </c>
      <c r="AW202" s="14" t="s">
        <v>26</v>
      </c>
      <c r="AX202" s="14" t="s">
        <v>77</v>
      </c>
      <c r="AY202" s="159" t="s">
        <v>111</v>
      </c>
    </row>
    <row r="203" spans="1:65" s="2" customFormat="1" ht="24.15" customHeight="1">
      <c r="A203" s="28"/>
      <c r="B203" s="136"/>
      <c r="C203" s="137" t="s">
        <v>233</v>
      </c>
      <c r="D203" s="137" t="s">
        <v>113</v>
      </c>
      <c r="E203" s="138" t="s">
        <v>234</v>
      </c>
      <c r="F203" s="139" t="s">
        <v>235</v>
      </c>
      <c r="G203" s="140" t="s">
        <v>165</v>
      </c>
      <c r="H203" s="141">
        <v>400.82400000000001</v>
      </c>
      <c r="I203" s="142">
        <v>0</v>
      </c>
      <c r="J203" s="142">
        <f>ROUND(I203*H203,2)</f>
        <v>0</v>
      </c>
      <c r="K203" s="143"/>
      <c r="L203" s="29"/>
      <c r="M203" s="144" t="s">
        <v>1</v>
      </c>
      <c r="N203" s="145" t="s">
        <v>34</v>
      </c>
      <c r="O203" s="146">
        <v>0.255</v>
      </c>
      <c r="P203" s="146">
        <f>O203*H203</f>
        <v>102.21012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48" t="s">
        <v>117</v>
      </c>
      <c r="AT203" s="148" t="s">
        <v>113</v>
      </c>
      <c r="AU203" s="148" t="s">
        <v>79</v>
      </c>
      <c r="AY203" s="16" t="s">
        <v>111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6" t="s">
        <v>77</v>
      </c>
      <c r="BK203" s="149">
        <f>ROUND(I203*H203,2)</f>
        <v>0</v>
      </c>
      <c r="BL203" s="16" t="s">
        <v>117</v>
      </c>
      <c r="BM203" s="148" t="s">
        <v>236</v>
      </c>
    </row>
    <row r="204" spans="1:65" s="13" customFormat="1">
      <c r="B204" s="150"/>
      <c r="D204" s="151"/>
      <c r="F204" s="153" t="s">
        <v>603</v>
      </c>
      <c r="H204" s="154"/>
      <c r="L204" s="150"/>
      <c r="M204" s="155"/>
      <c r="N204" s="156"/>
      <c r="O204" s="156"/>
      <c r="P204" s="156"/>
      <c r="Q204" s="156"/>
      <c r="R204" s="156"/>
      <c r="S204" s="156"/>
      <c r="T204" s="157"/>
      <c r="AT204" s="152"/>
      <c r="AU204" s="152"/>
      <c r="AY204" s="152"/>
    </row>
    <row r="205" spans="1:65" s="2" customFormat="1" ht="44.25" customHeight="1">
      <c r="A205" s="28"/>
      <c r="B205" s="136"/>
      <c r="C205" s="137" t="s">
        <v>237</v>
      </c>
      <c r="D205" s="137" t="s">
        <v>113</v>
      </c>
      <c r="E205" s="138" t="s">
        <v>238</v>
      </c>
      <c r="F205" s="139" t="s">
        <v>239</v>
      </c>
      <c r="G205" s="140" t="s">
        <v>240</v>
      </c>
      <c r="H205" s="141">
        <v>715.82799999999997</v>
      </c>
      <c r="I205" s="142">
        <v>0</v>
      </c>
      <c r="J205" s="142">
        <f>ROUND(I205*H205,2)</f>
        <v>0</v>
      </c>
      <c r="K205" s="143"/>
      <c r="L205" s="29"/>
      <c r="M205" s="144" t="s">
        <v>1</v>
      </c>
      <c r="N205" s="145" t="s">
        <v>34</v>
      </c>
      <c r="O205" s="146">
        <v>0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48" t="s">
        <v>117</v>
      </c>
      <c r="AT205" s="148" t="s">
        <v>113</v>
      </c>
      <c r="AU205" s="148" t="s">
        <v>79</v>
      </c>
      <c r="AY205" s="16" t="s">
        <v>111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6" t="s">
        <v>77</v>
      </c>
      <c r="BK205" s="149">
        <f>ROUND(I205*H205,2)</f>
        <v>0</v>
      </c>
      <c r="BL205" s="16" t="s">
        <v>117</v>
      </c>
      <c r="BM205" s="148" t="s">
        <v>241</v>
      </c>
    </row>
    <row r="206" spans="1:65" s="13" customFormat="1">
      <c r="B206" s="150"/>
      <c r="D206" s="151" t="s">
        <v>119</v>
      </c>
      <c r="F206" s="153" t="s">
        <v>604</v>
      </c>
      <c r="H206" s="154">
        <v>715.82799999999997</v>
      </c>
      <c r="L206" s="150"/>
      <c r="M206" s="155"/>
      <c r="N206" s="156"/>
      <c r="O206" s="156"/>
      <c r="P206" s="156"/>
      <c r="Q206" s="156"/>
      <c r="R206" s="156"/>
      <c r="S206" s="156"/>
      <c r="T206" s="157"/>
      <c r="AT206" s="152" t="s">
        <v>119</v>
      </c>
      <c r="AU206" s="152" t="s">
        <v>79</v>
      </c>
      <c r="AV206" s="13" t="s">
        <v>79</v>
      </c>
      <c r="AW206" s="13" t="s">
        <v>3</v>
      </c>
      <c r="AX206" s="13" t="s">
        <v>77</v>
      </c>
      <c r="AY206" s="152" t="s">
        <v>111</v>
      </c>
    </row>
    <row r="207" spans="1:65" s="2" customFormat="1" ht="37.950000000000003" customHeight="1">
      <c r="A207" s="28"/>
      <c r="B207" s="136"/>
      <c r="C207" s="137" t="s">
        <v>242</v>
      </c>
      <c r="D207" s="137" t="s">
        <v>113</v>
      </c>
      <c r="E207" s="138" t="s">
        <v>243</v>
      </c>
      <c r="F207" s="139" t="s">
        <v>244</v>
      </c>
      <c r="G207" s="140" t="s">
        <v>165</v>
      </c>
      <c r="H207" s="141">
        <v>400.82400000000001</v>
      </c>
      <c r="I207" s="142">
        <v>0</v>
      </c>
      <c r="J207" s="142">
        <f>ROUND(I207*H207,2)</f>
        <v>0</v>
      </c>
      <c r="K207" s="143"/>
      <c r="L207" s="29"/>
      <c r="M207" s="144" t="s">
        <v>1</v>
      </c>
      <c r="N207" s="145" t="s">
        <v>34</v>
      </c>
      <c r="O207" s="146">
        <v>5.3999999999999999E-2</v>
      </c>
      <c r="P207" s="146">
        <f>O207*H207</f>
        <v>21.644496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48" t="s">
        <v>117</v>
      </c>
      <c r="AT207" s="148" t="s">
        <v>113</v>
      </c>
      <c r="AU207" s="148" t="s">
        <v>79</v>
      </c>
      <c r="AY207" s="16" t="s">
        <v>111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6" t="s">
        <v>77</v>
      </c>
      <c r="BK207" s="149">
        <f>ROUND(I207*H207,2)</f>
        <v>0</v>
      </c>
      <c r="BL207" s="16" t="s">
        <v>117</v>
      </c>
      <c r="BM207" s="148" t="s">
        <v>245</v>
      </c>
    </row>
    <row r="208" spans="1:65" s="13" customFormat="1">
      <c r="B208" s="150"/>
      <c r="D208" s="151"/>
      <c r="F208" s="153" t="s">
        <v>603</v>
      </c>
      <c r="H208" s="154"/>
      <c r="L208" s="150"/>
      <c r="M208" s="155"/>
      <c r="N208" s="156"/>
      <c r="O208" s="156"/>
      <c r="P208" s="156"/>
      <c r="Q208" s="156"/>
      <c r="R208" s="156"/>
      <c r="S208" s="156"/>
      <c r="T208" s="157"/>
      <c r="AT208" s="152"/>
      <c r="AU208" s="152"/>
      <c r="AY208" s="152"/>
    </row>
    <row r="209" spans="1:65" s="2" customFormat="1" ht="37.950000000000003" customHeight="1">
      <c r="A209" s="28"/>
      <c r="B209" s="136"/>
      <c r="C209" s="137" t="s">
        <v>246</v>
      </c>
      <c r="D209" s="137" t="s">
        <v>113</v>
      </c>
      <c r="E209" s="138" t="s">
        <v>247</v>
      </c>
      <c r="F209" s="139" t="s">
        <v>248</v>
      </c>
      <c r="G209" s="140" t="s">
        <v>165</v>
      </c>
      <c r="H209" s="141">
        <v>386.93400000000003</v>
      </c>
      <c r="I209" s="142">
        <v>0</v>
      </c>
      <c r="J209" s="142">
        <f>ROUND(I209*H209,2)</f>
        <v>0</v>
      </c>
      <c r="K209" s="143"/>
      <c r="L209" s="29"/>
      <c r="M209" s="144" t="s">
        <v>1</v>
      </c>
      <c r="N209" s="145" t="s">
        <v>34</v>
      </c>
      <c r="O209" s="146">
        <v>8.9999999999999993E-3</v>
      </c>
      <c r="P209" s="146">
        <f>O209*H209</f>
        <v>3.4824060000000001</v>
      </c>
      <c r="Q209" s="146">
        <v>0</v>
      </c>
      <c r="R209" s="146">
        <f>Q209*H209</f>
        <v>0</v>
      </c>
      <c r="S209" s="146">
        <v>0</v>
      </c>
      <c r="T209" s="147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8" t="s">
        <v>117</v>
      </c>
      <c r="AT209" s="148" t="s">
        <v>113</v>
      </c>
      <c r="AU209" s="148" t="s">
        <v>79</v>
      </c>
      <c r="AY209" s="16" t="s">
        <v>111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6" t="s">
        <v>77</v>
      </c>
      <c r="BK209" s="149">
        <f>ROUND(I209*H209,2)</f>
        <v>0</v>
      </c>
      <c r="BL209" s="16" t="s">
        <v>117</v>
      </c>
      <c r="BM209" s="148" t="s">
        <v>249</v>
      </c>
    </row>
    <row r="210" spans="1:65" s="2" customFormat="1" ht="44.25" customHeight="1">
      <c r="A210" s="28"/>
      <c r="B210" s="136"/>
      <c r="C210" s="137" t="s">
        <v>250</v>
      </c>
      <c r="D210" s="137" t="s">
        <v>113</v>
      </c>
      <c r="E210" s="138" t="s">
        <v>251</v>
      </c>
      <c r="F210" s="139" t="s">
        <v>252</v>
      </c>
      <c r="G210" s="140" t="s">
        <v>165</v>
      </c>
      <c r="H210" s="141">
        <v>832.47500000000002</v>
      </c>
      <c r="I210" s="142">
        <v>0</v>
      </c>
      <c r="J210" s="142">
        <f>ROUND(I210*H210,2)</f>
        <v>0</v>
      </c>
      <c r="K210" s="143"/>
      <c r="L210" s="29"/>
      <c r="M210" s="144" t="s">
        <v>1</v>
      </c>
      <c r="N210" s="145" t="s">
        <v>34</v>
      </c>
      <c r="O210" s="146">
        <v>0.32800000000000001</v>
      </c>
      <c r="P210" s="146">
        <f>O210*H210</f>
        <v>273.05180000000001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8" t="s">
        <v>117</v>
      </c>
      <c r="AT210" s="148" t="s">
        <v>113</v>
      </c>
      <c r="AU210" s="148" t="s">
        <v>79</v>
      </c>
      <c r="AY210" s="16" t="s">
        <v>111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6" t="s">
        <v>77</v>
      </c>
      <c r="BK210" s="149">
        <f>ROUND(I210*H210,2)</f>
        <v>0</v>
      </c>
      <c r="BL210" s="16" t="s">
        <v>117</v>
      </c>
      <c r="BM210" s="148" t="s">
        <v>253</v>
      </c>
    </row>
    <row r="211" spans="1:65" s="13" customFormat="1">
      <c r="B211" s="150"/>
      <c r="D211" s="151" t="s">
        <v>119</v>
      </c>
      <c r="E211" s="152" t="s">
        <v>1</v>
      </c>
      <c r="F211" s="153" t="s">
        <v>614</v>
      </c>
      <c r="H211" s="154">
        <v>65.141999999999996</v>
      </c>
      <c r="L211" s="150"/>
      <c r="M211" s="155"/>
      <c r="N211" s="156"/>
      <c r="O211" s="156"/>
      <c r="P211" s="156"/>
      <c r="Q211" s="156"/>
      <c r="R211" s="156"/>
      <c r="S211" s="156"/>
      <c r="T211" s="157"/>
      <c r="AT211" s="152" t="s">
        <v>119</v>
      </c>
      <c r="AU211" s="152" t="s">
        <v>79</v>
      </c>
      <c r="AV211" s="13" t="s">
        <v>79</v>
      </c>
      <c r="AW211" s="13" t="s">
        <v>26</v>
      </c>
      <c r="AX211" s="13" t="s">
        <v>69</v>
      </c>
      <c r="AY211" s="152" t="s">
        <v>111</v>
      </c>
    </row>
    <row r="212" spans="1:65" s="13" customFormat="1">
      <c r="B212" s="150"/>
      <c r="D212" s="151" t="s">
        <v>119</v>
      </c>
      <c r="E212" s="152" t="s">
        <v>1</v>
      </c>
      <c r="F212" s="153" t="s">
        <v>615</v>
      </c>
      <c r="H212" s="154">
        <v>569.14</v>
      </c>
      <c r="L212" s="150"/>
      <c r="M212" s="155"/>
      <c r="N212" s="156"/>
      <c r="O212" s="156"/>
      <c r="P212" s="156"/>
      <c r="Q212" s="156"/>
      <c r="R212" s="156"/>
      <c r="S212" s="156"/>
      <c r="T212" s="157"/>
      <c r="AT212" s="152" t="s">
        <v>119</v>
      </c>
      <c r="AU212" s="152" t="s">
        <v>79</v>
      </c>
      <c r="AV212" s="13" t="s">
        <v>79</v>
      </c>
      <c r="AW212" s="13" t="s">
        <v>26</v>
      </c>
      <c r="AX212" s="13" t="s">
        <v>69</v>
      </c>
      <c r="AY212" s="152" t="s">
        <v>111</v>
      </c>
    </row>
    <row r="213" spans="1:65" s="13" customFormat="1">
      <c r="B213" s="150"/>
      <c r="D213" s="151" t="s">
        <v>119</v>
      </c>
      <c r="E213" s="152" t="s">
        <v>1</v>
      </c>
      <c r="F213" s="153" t="s">
        <v>616</v>
      </c>
      <c r="H213" s="154">
        <v>85.239000000000004</v>
      </c>
      <c r="L213" s="150"/>
      <c r="M213" s="155"/>
      <c r="N213" s="156"/>
      <c r="O213" s="156"/>
      <c r="P213" s="156"/>
      <c r="Q213" s="156"/>
      <c r="R213" s="156"/>
      <c r="S213" s="156"/>
      <c r="T213" s="157"/>
      <c r="AT213" s="152" t="s">
        <v>119</v>
      </c>
      <c r="AU213" s="152" t="s">
        <v>79</v>
      </c>
      <c r="AV213" s="13" t="s">
        <v>79</v>
      </c>
      <c r="AW213" s="13" t="s">
        <v>26</v>
      </c>
      <c r="AX213" s="13" t="s">
        <v>69</v>
      </c>
      <c r="AY213" s="152" t="s">
        <v>111</v>
      </c>
    </row>
    <row r="214" spans="1:65" s="13" customFormat="1">
      <c r="B214" s="150"/>
      <c r="D214" s="151" t="s">
        <v>119</v>
      </c>
      <c r="E214" s="152" t="s">
        <v>1</v>
      </c>
      <c r="F214" s="153" t="s">
        <v>617</v>
      </c>
      <c r="H214" s="154">
        <v>3.42</v>
      </c>
      <c r="L214" s="150"/>
      <c r="M214" s="155"/>
      <c r="N214" s="156"/>
      <c r="O214" s="156"/>
      <c r="P214" s="156"/>
      <c r="Q214" s="156"/>
      <c r="R214" s="156"/>
      <c r="S214" s="156"/>
      <c r="T214" s="157"/>
      <c r="AT214" s="152" t="s">
        <v>119</v>
      </c>
      <c r="AU214" s="152" t="s">
        <v>79</v>
      </c>
      <c r="AV214" s="13" t="s">
        <v>79</v>
      </c>
      <c r="AW214" s="13" t="s">
        <v>26</v>
      </c>
      <c r="AX214" s="13" t="s">
        <v>69</v>
      </c>
      <c r="AY214" s="152" t="s">
        <v>111</v>
      </c>
    </row>
    <row r="215" spans="1:65" s="13" customFormat="1">
      <c r="B215" s="150"/>
      <c r="D215" s="151" t="s">
        <v>119</v>
      </c>
      <c r="E215" s="152" t="s">
        <v>1</v>
      </c>
      <c r="F215" s="153" t="s">
        <v>618</v>
      </c>
      <c r="H215" s="154">
        <v>1.6439999999999999</v>
      </c>
      <c r="L215" s="150"/>
      <c r="M215" s="155"/>
      <c r="N215" s="156"/>
      <c r="O215" s="156"/>
      <c r="P215" s="156"/>
      <c r="Q215" s="156"/>
      <c r="R215" s="156"/>
      <c r="S215" s="156"/>
      <c r="T215" s="157"/>
      <c r="AT215" s="152" t="s">
        <v>119</v>
      </c>
      <c r="AU215" s="152" t="s">
        <v>79</v>
      </c>
      <c r="AV215" s="13" t="s">
        <v>79</v>
      </c>
      <c r="AW215" s="13" t="s">
        <v>26</v>
      </c>
      <c r="AX215" s="13" t="s">
        <v>69</v>
      </c>
      <c r="AY215" s="152" t="s">
        <v>111</v>
      </c>
    </row>
    <row r="216" spans="1:65" s="13" customFormat="1">
      <c r="B216" s="150"/>
      <c r="D216" s="151" t="s">
        <v>119</v>
      </c>
      <c r="E216" s="152" t="s">
        <v>1</v>
      </c>
      <c r="F216" s="153" t="s">
        <v>619</v>
      </c>
      <c r="H216" s="154">
        <v>10.44</v>
      </c>
      <c r="L216" s="150"/>
      <c r="M216" s="155"/>
      <c r="N216" s="156"/>
      <c r="O216" s="156"/>
      <c r="P216" s="156"/>
      <c r="Q216" s="156"/>
      <c r="R216" s="156"/>
      <c r="S216" s="156"/>
      <c r="T216" s="157"/>
      <c r="AT216" s="152" t="s">
        <v>119</v>
      </c>
      <c r="AU216" s="152" t="s">
        <v>79</v>
      </c>
      <c r="AV216" s="13" t="s">
        <v>79</v>
      </c>
      <c r="AW216" s="13" t="s">
        <v>26</v>
      </c>
      <c r="AX216" s="13" t="s">
        <v>69</v>
      </c>
      <c r="AY216" s="152" t="s">
        <v>111</v>
      </c>
    </row>
    <row r="217" spans="1:65" s="13" customFormat="1">
      <c r="B217" s="150"/>
      <c r="D217" s="151" t="s">
        <v>119</v>
      </c>
      <c r="E217" s="152" t="s">
        <v>1</v>
      </c>
      <c r="F217" s="153" t="s">
        <v>620</v>
      </c>
      <c r="H217" s="154">
        <v>5.94</v>
      </c>
      <c r="L217" s="150"/>
      <c r="M217" s="155"/>
      <c r="N217" s="156"/>
      <c r="O217" s="156"/>
      <c r="P217" s="156"/>
      <c r="Q217" s="156"/>
      <c r="R217" s="156"/>
      <c r="S217" s="156"/>
      <c r="T217" s="157"/>
      <c r="AT217" s="152" t="s">
        <v>119</v>
      </c>
      <c r="AU217" s="152" t="s">
        <v>79</v>
      </c>
      <c r="AV217" s="13" t="s">
        <v>79</v>
      </c>
      <c r="AW217" s="13" t="s">
        <v>26</v>
      </c>
      <c r="AX217" s="13" t="s">
        <v>69</v>
      </c>
      <c r="AY217" s="152" t="s">
        <v>111</v>
      </c>
    </row>
    <row r="218" spans="1:65" s="13" customFormat="1">
      <c r="B218" s="150"/>
      <c r="D218" s="151" t="s">
        <v>119</v>
      </c>
      <c r="E218" s="152" t="s">
        <v>1</v>
      </c>
      <c r="F218" s="153" t="s">
        <v>621</v>
      </c>
      <c r="H218" s="154">
        <v>4.5650000000000004</v>
      </c>
      <c r="L218" s="150"/>
      <c r="M218" s="155"/>
      <c r="N218" s="156"/>
      <c r="O218" s="156"/>
      <c r="P218" s="156"/>
      <c r="Q218" s="156"/>
      <c r="R218" s="156"/>
      <c r="S218" s="156"/>
      <c r="T218" s="157"/>
      <c r="AT218" s="152" t="s">
        <v>119</v>
      </c>
      <c r="AU218" s="152" t="s">
        <v>79</v>
      </c>
      <c r="AV218" s="13" t="s">
        <v>79</v>
      </c>
      <c r="AW218" s="13" t="s">
        <v>26</v>
      </c>
      <c r="AX218" s="13" t="s">
        <v>69</v>
      </c>
      <c r="AY218" s="152" t="s">
        <v>111</v>
      </c>
    </row>
    <row r="219" spans="1:65" s="13" customFormat="1">
      <c r="B219" s="150"/>
      <c r="D219" s="151" t="s">
        <v>119</v>
      </c>
      <c r="E219" s="152" t="s">
        <v>1</v>
      </c>
      <c r="F219" s="153" t="s">
        <v>622</v>
      </c>
      <c r="H219" s="154">
        <v>6.43</v>
      </c>
      <c r="L219" s="150"/>
      <c r="M219" s="155"/>
      <c r="N219" s="156"/>
      <c r="O219" s="156"/>
      <c r="P219" s="156"/>
      <c r="Q219" s="156"/>
      <c r="R219" s="156"/>
      <c r="S219" s="156"/>
      <c r="T219" s="157"/>
      <c r="AT219" s="152" t="s">
        <v>119</v>
      </c>
      <c r="AU219" s="152" t="s">
        <v>79</v>
      </c>
      <c r="AV219" s="13" t="s">
        <v>79</v>
      </c>
      <c r="AW219" s="13" t="s">
        <v>26</v>
      </c>
      <c r="AX219" s="13" t="s">
        <v>69</v>
      </c>
      <c r="AY219" s="152" t="s">
        <v>111</v>
      </c>
    </row>
    <row r="220" spans="1:65" s="13" customFormat="1">
      <c r="B220" s="150"/>
      <c r="D220" s="151" t="s">
        <v>119</v>
      </c>
      <c r="E220" s="152" t="s">
        <v>1</v>
      </c>
      <c r="F220" s="153" t="s">
        <v>623</v>
      </c>
      <c r="H220" s="154">
        <v>2.948</v>
      </c>
      <c r="L220" s="150"/>
      <c r="M220" s="155"/>
      <c r="N220" s="156"/>
      <c r="O220" s="156"/>
      <c r="P220" s="156"/>
      <c r="Q220" s="156"/>
      <c r="R220" s="156"/>
      <c r="S220" s="156"/>
      <c r="T220" s="157"/>
      <c r="AT220" s="152" t="s">
        <v>119</v>
      </c>
      <c r="AU220" s="152" t="s">
        <v>79</v>
      </c>
      <c r="AV220" s="13" t="s">
        <v>79</v>
      </c>
      <c r="AW220" s="13" t="s">
        <v>26</v>
      </c>
      <c r="AX220" s="13" t="s">
        <v>69</v>
      </c>
      <c r="AY220" s="152" t="s">
        <v>111</v>
      </c>
    </row>
    <row r="221" spans="1:65" s="13" customFormat="1">
      <c r="B221" s="150"/>
      <c r="D221" s="151" t="s">
        <v>119</v>
      </c>
      <c r="E221" s="152" t="s">
        <v>1</v>
      </c>
      <c r="F221" s="153" t="s">
        <v>624</v>
      </c>
      <c r="H221" s="154">
        <v>8.0030000000000001</v>
      </c>
      <c r="L221" s="150"/>
      <c r="M221" s="155"/>
      <c r="N221" s="156"/>
      <c r="O221" s="156"/>
      <c r="P221" s="156"/>
      <c r="Q221" s="156"/>
      <c r="R221" s="156"/>
      <c r="S221" s="156"/>
      <c r="T221" s="157"/>
      <c r="AT221" s="152" t="s">
        <v>119</v>
      </c>
      <c r="AU221" s="152" t="s">
        <v>79</v>
      </c>
      <c r="AV221" s="13" t="s">
        <v>79</v>
      </c>
      <c r="AW221" s="13" t="s">
        <v>26</v>
      </c>
      <c r="AX221" s="13" t="s">
        <v>69</v>
      </c>
      <c r="AY221" s="152" t="s">
        <v>111</v>
      </c>
    </row>
    <row r="222" spans="1:65" s="13" customFormat="1">
      <c r="B222" s="150"/>
      <c r="D222" s="151" t="s">
        <v>119</v>
      </c>
      <c r="E222" s="152" t="s">
        <v>1</v>
      </c>
      <c r="F222" s="153" t="s">
        <v>625</v>
      </c>
      <c r="H222" s="154">
        <v>69.563999999999993</v>
      </c>
      <c r="L222" s="150"/>
      <c r="M222" s="155"/>
      <c r="N222" s="156"/>
      <c r="O222" s="156"/>
      <c r="P222" s="156"/>
      <c r="Q222" s="156"/>
      <c r="R222" s="156"/>
      <c r="S222" s="156"/>
      <c r="T222" s="157"/>
      <c r="AT222" s="152" t="s">
        <v>119</v>
      </c>
      <c r="AU222" s="152" t="s">
        <v>79</v>
      </c>
      <c r="AV222" s="13" t="s">
        <v>79</v>
      </c>
      <c r="AW222" s="13" t="s">
        <v>26</v>
      </c>
      <c r="AX222" s="13" t="s">
        <v>69</v>
      </c>
      <c r="AY222" s="152" t="s">
        <v>111</v>
      </c>
    </row>
    <row r="223" spans="1:65" s="14" customFormat="1">
      <c r="B223" s="158"/>
      <c r="D223" s="151" t="s">
        <v>119</v>
      </c>
      <c r="E223" s="159" t="s">
        <v>1</v>
      </c>
      <c r="F223" s="160" t="s">
        <v>120</v>
      </c>
      <c r="H223" s="161">
        <v>832.47500000000002</v>
      </c>
      <c r="L223" s="158"/>
      <c r="M223" s="162"/>
      <c r="N223" s="163"/>
      <c r="O223" s="163"/>
      <c r="P223" s="163"/>
      <c r="Q223" s="163"/>
      <c r="R223" s="163"/>
      <c r="S223" s="163"/>
      <c r="T223" s="164"/>
      <c r="AT223" s="159" t="s">
        <v>119</v>
      </c>
      <c r="AU223" s="159" t="s">
        <v>79</v>
      </c>
      <c r="AV223" s="14" t="s">
        <v>117</v>
      </c>
      <c r="AW223" s="14" t="s">
        <v>26</v>
      </c>
      <c r="AX223" s="14" t="s">
        <v>77</v>
      </c>
      <c r="AY223" s="159" t="s">
        <v>111</v>
      </c>
    </row>
    <row r="224" spans="1:65" s="2" customFormat="1" ht="16.5" customHeight="1">
      <c r="A224" s="28"/>
      <c r="B224" s="136"/>
      <c r="C224" s="165" t="s">
        <v>254</v>
      </c>
      <c r="D224" s="165" t="s">
        <v>255</v>
      </c>
      <c r="E224" s="166" t="s">
        <v>256</v>
      </c>
      <c r="F224" s="167" t="s">
        <v>605</v>
      </c>
      <c r="G224" s="168" t="s">
        <v>240</v>
      </c>
      <c r="H224" s="169">
        <v>1361.1890000000001</v>
      </c>
      <c r="I224" s="170">
        <v>0</v>
      </c>
      <c r="J224" s="170">
        <f>ROUND(I224*H224,2)</f>
        <v>0</v>
      </c>
      <c r="K224" s="171"/>
      <c r="L224" s="172"/>
      <c r="M224" s="173" t="s">
        <v>1</v>
      </c>
      <c r="N224" s="174" t="s">
        <v>34</v>
      </c>
      <c r="O224" s="146">
        <v>0</v>
      </c>
      <c r="P224" s="146">
        <f>O224*H224</f>
        <v>0</v>
      </c>
      <c r="Q224" s="146">
        <v>1</v>
      </c>
      <c r="R224" s="146">
        <f>Q224*H224</f>
        <v>1361.1890000000001</v>
      </c>
      <c r="S224" s="146">
        <v>0</v>
      </c>
      <c r="T224" s="147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48" t="s">
        <v>145</v>
      </c>
      <c r="AT224" s="148" t="s">
        <v>255</v>
      </c>
      <c r="AU224" s="148" t="s">
        <v>79</v>
      </c>
      <c r="AY224" s="16" t="s">
        <v>111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6" t="s">
        <v>77</v>
      </c>
      <c r="BK224" s="149">
        <f>ROUND(I224*H224,2)</f>
        <v>0</v>
      </c>
      <c r="BL224" s="16" t="s">
        <v>117</v>
      </c>
      <c r="BM224" s="148" t="s">
        <v>257</v>
      </c>
    </row>
    <row r="225" spans="1:65" s="13" customFormat="1">
      <c r="B225" s="150"/>
      <c r="D225" s="151" t="s">
        <v>119</v>
      </c>
      <c r="E225" s="152" t="s">
        <v>1</v>
      </c>
      <c r="F225" s="153" t="s">
        <v>258</v>
      </c>
      <c r="H225" s="154">
        <v>1361.1890000000001</v>
      </c>
      <c r="L225" s="150"/>
      <c r="M225" s="155"/>
      <c r="N225" s="156"/>
      <c r="O225" s="156"/>
      <c r="P225" s="156"/>
      <c r="Q225" s="156"/>
      <c r="R225" s="156"/>
      <c r="S225" s="156"/>
      <c r="T225" s="157"/>
      <c r="AT225" s="152" t="s">
        <v>119</v>
      </c>
      <c r="AU225" s="152" t="s">
        <v>79</v>
      </c>
      <c r="AV225" s="13" t="s">
        <v>79</v>
      </c>
      <c r="AW225" s="13" t="s">
        <v>26</v>
      </c>
      <c r="AX225" s="13" t="s">
        <v>69</v>
      </c>
      <c r="AY225" s="152" t="s">
        <v>111</v>
      </c>
    </row>
    <row r="226" spans="1:65" s="14" customFormat="1">
      <c r="B226" s="158"/>
      <c r="D226" s="151" t="s">
        <v>119</v>
      </c>
      <c r="E226" s="159" t="s">
        <v>1</v>
      </c>
      <c r="F226" s="160" t="s">
        <v>120</v>
      </c>
      <c r="H226" s="161">
        <v>1361.1890000000001</v>
      </c>
      <c r="L226" s="158"/>
      <c r="M226" s="162"/>
      <c r="N226" s="163"/>
      <c r="O226" s="163"/>
      <c r="P226" s="163"/>
      <c r="Q226" s="163"/>
      <c r="R226" s="163"/>
      <c r="S226" s="163"/>
      <c r="T226" s="164"/>
      <c r="AT226" s="159" t="s">
        <v>119</v>
      </c>
      <c r="AU226" s="159" t="s">
        <v>79</v>
      </c>
      <c r="AV226" s="14" t="s">
        <v>117</v>
      </c>
      <c r="AW226" s="14" t="s">
        <v>26</v>
      </c>
      <c r="AX226" s="14" t="s">
        <v>77</v>
      </c>
      <c r="AY226" s="159" t="s">
        <v>111</v>
      </c>
    </row>
    <row r="227" spans="1:65" s="2" customFormat="1" ht="66.75" customHeight="1">
      <c r="A227" s="28"/>
      <c r="B227" s="136"/>
      <c r="C227" s="137" t="s">
        <v>259</v>
      </c>
      <c r="D227" s="137" t="s">
        <v>113</v>
      </c>
      <c r="E227" s="138" t="s">
        <v>260</v>
      </c>
      <c r="F227" s="139" t="s">
        <v>261</v>
      </c>
      <c r="G227" s="140" t="s">
        <v>165</v>
      </c>
      <c r="H227" s="141">
        <v>339.339</v>
      </c>
      <c r="I227" s="142">
        <v>0</v>
      </c>
      <c r="J227" s="142">
        <f>ROUND(I227*H227,2)</f>
        <v>0</v>
      </c>
      <c r="K227" s="143"/>
      <c r="L227" s="29"/>
      <c r="M227" s="144" t="s">
        <v>1</v>
      </c>
      <c r="N227" s="145" t="s">
        <v>34</v>
      </c>
      <c r="O227" s="146">
        <v>0.435</v>
      </c>
      <c r="P227" s="146">
        <f>O227*H227</f>
        <v>147.61246499999999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8" t="s">
        <v>117</v>
      </c>
      <c r="AT227" s="148" t="s">
        <v>113</v>
      </c>
      <c r="AU227" s="148" t="s">
        <v>79</v>
      </c>
      <c r="AY227" s="16" t="s">
        <v>111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6" t="s">
        <v>77</v>
      </c>
      <c r="BK227" s="149">
        <f>ROUND(I227*H227,2)</f>
        <v>0</v>
      </c>
      <c r="BL227" s="16" t="s">
        <v>117</v>
      </c>
      <c r="BM227" s="148" t="s">
        <v>262</v>
      </c>
    </row>
    <row r="228" spans="1:65" s="13" customFormat="1">
      <c r="B228" s="150"/>
      <c r="D228" s="151" t="s">
        <v>119</v>
      </c>
      <c r="E228" s="152" t="s">
        <v>1</v>
      </c>
      <c r="F228" s="153" t="s">
        <v>607</v>
      </c>
      <c r="H228" s="154">
        <v>57.277999999999999</v>
      </c>
      <c r="L228" s="150"/>
      <c r="M228" s="155"/>
      <c r="N228" s="156"/>
      <c r="O228" s="156"/>
      <c r="P228" s="156"/>
      <c r="Q228" s="156"/>
      <c r="R228" s="156"/>
      <c r="S228" s="156"/>
      <c r="T228" s="157"/>
      <c r="AT228" s="152" t="s">
        <v>119</v>
      </c>
      <c r="AU228" s="152" t="s">
        <v>79</v>
      </c>
      <c r="AV228" s="13" t="s">
        <v>79</v>
      </c>
      <c r="AW228" s="13" t="s">
        <v>26</v>
      </c>
      <c r="AX228" s="13" t="s">
        <v>69</v>
      </c>
      <c r="AY228" s="152" t="s">
        <v>111</v>
      </c>
    </row>
    <row r="229" spans="1:65" s="13" customFormat="1">
      <c r="B229" s="150"/>
      <c r="D229" s="151" t="s">
        <v>119</v>
      </c>
      <c r="E229" s="152" t="s">
        <v>1</v>
      </c>
      <c r="F229" s="153" t="s">
        <v>606</v>
      </c>
      <c r="H229" s="154">
        <v>186.80199999999999</v>
      </c>
      <c r="L229" s="150"/>
      <c r="M229" s="155"/>
      <c r="N229" s="156"/>
      <c r="O229" s="156"/>
      <c r="P229" s="156"/>
      <c r="Q229" s="156"/>
      <c r="R229" s="156"/>
      <c r="S229" s="156"/>
      <c r="T229" s="157"/>
      <c r="AT229" s="152" t="s">
        <v>119</v>
      </c>
      <c r="AU229" s="152" t="s">
        <v>79</v>
      </c>
      <c r="AV229" s="13" t="s">
        <v>79</v>
      </c>
      <c r="AW229" s="13" t="s">
        <v>26</v>
      </c>
      <c r="AX229" s="13" t="s">
        <v>69</v>
      </c>
      <c r="AY229" s="152" t="s">
        <v>111</v>
      </c>
    </row>
    <row r="230" spans="1:65" s="13" customFormat="1">
      <c r="B230" s="150"/>
      <c r="D230" s="151" t="s">
        <v>119</v>
      </c>
      <c r="E230" s="152" t="s">
        <v>1</v>
      </c>
      <c r="F230" s="153" t="s">
        <v>608</v>
      </c>
      <c r="H230" s="154">
        <v>38.381</v>
      </c>
      <c r="L230" s="150"/>
      <c r="M230" s="155"/>
      <c r="N230" s="156"/>
      <c r="O230" s="156"/>
      <c r="P230" s="156"/>
      <c r="Q230" s="156"/>
      <c r="R230" s="156"/>
      <c r="S230" s="156"/>
      <c r="T230" s="157"/>
      <c r="AT230" s="152" t="s">
        <v>119</v>
      </c>
      <c r="AU230" s="152" t="s">
        <v>79</v>
      </c>
      <c r="AV230" s="13" t="s">
        <v>79</v>
      </c>
      <c r="AW230" s="13" t="s">
        <v>26</v>
      </c>
      <c r="AX230" s="13" t="s">
        <v>69</v>
      </c>
      <c r="AY230" s="152" t="s">
        <v>111</v>
      </c>
    </row>
    <row r="231" spans="1:65" s="13" customFormat="1">
      <c r="B231" s="150"/>
      <c r="D231" s="151" t="s">
        <v>119</v>
      </c>
      <c r="E231" s="152" t="s">
        <v>1</v>
      </c>
      <c r="F231" s="153" t="s">
        <v>609</v>
      </c>
      <c r="H231" s="154">
        <v>0.39600000000000002</v>
      </c>
      <c r="L231" s="150"/>
      <c r="M231" s="155"/>
      <c r="N231" s="156"/>
      <c r="O231" s="156"/>
      <c r="P231" s="156"/>
      <c r="Q231" s="156"/>
      <c r="R231" s="156"/>
      <c r="S231" s="156"/>
      <c r="T231" s="157"/>
      <c r="AT231" s="152" t="s">
        <v>119</v>
      </c>
      <c r="AU231" s="152" t="s">
        <v>79</v>
      </c>
      <c r="AV231" s="13" t="s">
        <v>79</v>
      </c>
      <c r="AW231" s="13" t="s">
        <v>26</v>
      </c>
      <c r="AX231" s="13" t="s">
        <v>69</v>
      </c>
      <c r="AY231" s="152" t="s">
        <v>111</v>
      </c>
    </row>
    <row r="232" spans="1:65" s="13" customFormat="1">
      <c r="B232" s="150"/>
      <c r="D232" s="151" t="s">
        <v>119</v>
      </c>
      <c r="E232" s="152" t="s">
        <v>1</v>
      </c>
      <c r="F232" s="153" t="s">
        <v>610</v>
      </c>
      <c r="H232" s="154">
        <v>5.2249999999999996</v>
      </c>
      <c r="L232" s="150"/>
      <c r="M232" s="155"/>
      <c r="N232" s="156"/>
      <c r="O232" s="156"/>
      <c r="P232" s="156"/>
      <c r="Q232" s="156"/>
      <c r="R232" s="156"/>
      <c r="S232" s="156"/>
      <c r="T232" s="157"/>
      <c r="AT232" s="152" t="s">
        <v>119</v>
      </c>
      <c r="AU232" s="152" t="s">
        <v>79</v>
      </c>
      <c r="AV232" s="13" t="s">
        <v>79</v>
      </c>
      <c r="AW232" s="13" t="s">
        <v>26</v>
      </c>
      <c r="AX232" s="13" t="s">
        <v>69</v>
      </c>
      <c r="AY232" s="152" t="s">
        <v>111</v>
      </c>
    </row>
    <row r="233" spans="1:65" s="13" customFormat="1">
      <c r="B233" s="150"/>
      <c r="D233" s="151" t="s">
        <v>119</v>
      </c>
      <c r="E233" s="152" t="s">
        <v>1</v>
      </c>
      <c r="F233" s="153" t="s">
        <v>611</v>
      </c>
      <c r="H233" s="154">
        <v>4.8070000000000004</v>
      </c>
      <c r="L233" s="150"/>
      <c r="M233" s="155"/>
      <c r="N233" s="156"/>
      <c r="O233" s="156"/>
      <c r="P233" s="156"/>
      <c r="Q233" s="156"/>
      <c r="R233" s="156"/>
      <c r="S233" s="156"/>
      <c r="T233" s="157"/>
      <c r="AT233" s="152" t="s">
        <v>119</v>
      </c>
      <c r="AU233" s="152" t="s">
        <v>79</v>
      </c>
      <c r="AV233" s="13" t="s">
        <v>79</v>
      </c>
      <c r="AW233" s="13" t="s">
        <v>26</v>
      </c>
      <c r="AX233" s="13" t="s">
        <v>69</v>
      </c>
      <c r="AY233" s="152" t="s">
        <v>111</v>
      </c>
    </row>
    <row r="234" spans="1:65" s="13" customFormat="1">
      <c r="B234" s="150"/>
      <c r="D234" s="151" t="s">
        <v>119</v>
      </c>
      <c r="E234" s="152" t="s">
        <v>1</v>
      </c>
      <c r="F234" s="153" t="s">
        <v>612</v>
      </c>
      <c r="H234" s="154">
        <v>37.4</v>
      </c>
      <c r="L234" s="150"/>
      <c r="M234" s="155"/>
      <c r="N234" s="156"/>
      <c r="O234" s="156"/>
      <c r="P234" s="156"/>
      <c r="Q234" s="156"/>
      <c r="R234" s="156"/>
      <c r="S234" s="156"/>
      <c r="T234" s="157"/>
      <c r="AT234" s="152" t="s">
        <v>119</v>
      </c>
      <c r="AU234" s="152" t="s">
        <v>79</v>
      </c>
      <c r="AV234" s="13" t="s">
        <v>79</v>
      </c>
      <c r="AW234" s="13" t="s">
        <v>26</v>
      </c>
      <c r="AX234" s="13" t="s">
        <v>69</v>
      </c>
      <c r="AY234" s="152" t="s">
        <v>111</v>
      </c>
    </row>
    <row r="235" spans="1:65" s="13" customFormat="1">
      <c r="B235" s="150"/>
      <c r="D235" s="151" t="s">
        <v>119</v>
      </c>
      <c r="E235" s="152" t="s">
        <v>1</v>
      </c>
      <c r="F235" s="153" t="s">
        <v>613</v>
      </c>
      <c r="H235" s="154">
        <v>9.0500000000000007</v>
      </c>
      <c r="L235" s="150"/>
      <c r="M235" s="155"/>
      <c r="N235" s="156"/>
      <c r="O235" s="156"/>
      <c r="P235" s="156"/>
      <c r="Q235" s="156"/>
      <c r="R235" s="156"/>
      <c r="S235" s="156"/>
      <c r="T235" s="157"/>
      <c r="AT235" s="152" t="s">
        <v>119</v>
      </c>
      <c r="AU235" s="152" t="s">
        <v>79</v>
      </c>
      <c r="AV235" s="13" t="s">
        <v>79</v>
      </c>
      <c r="AW235" s="13" t="s">
        <v>26</v>
      </c>
      <c r="AX235" s="13" t="s">
        <v>69</v>
      </c>
      <c r="AY235" s="152" t="s">
        <v>111</v>
      </c>
    </row>
    <row r="236" spans="1:65" s="14" customFormat="1">
      <c r="B236" s="158"/>
      <c r="D236" s="151" t="s">
        <v>119</v>
      </c>
      <c r="E236" s="159" t="s">
        <v>1</v>
      </c>
      <c r="F236" s="160" t="s">
        <v>120</v>
      </c>
      <c r="H236" s="161">
        <v>339.339</v>
      </c>
      <c r="L236" s="158"/>
      <c r="M236" s="162"/>
      <c r="N236" s="163"/>
      <c r="O236" s="163"/>
      <c r="P236" s="163"/>
      <c r="Q236" s="163"/>
      <c r="R236" s="163"/>
      <c r="S236" s="163"/>
      <c r="T236" s="164"/>
      <c r="AT236" s="159" t="s">
        <v>119</v>
      </c>
      <c r="AU236" s="159" t="s">
        <v>79</v>
      </c>
      <c r="AV236" s="14" t="s">
        <v>117</v>
      </c>
      <c r="AW236" s="14" t="s">
        <v>26</v>
      </c>
      <c r="AX236" s="14" t="s">
        <v>77</v>
      </c>
      <c r="AY236" s="159" t="s">
        <v>111</v>
      </c>
    </row>
    <row r="237" spans="1:65" s="2" customFormat="1" ht="16.5" customHeight="1">
      <c r="A237" s="28"/>
      <c r="B237" s="136"/>
      <c r="C237" s="165" t="s">
        <v>263</v>
      </c>
      <c r="D237" s="165" t="s">
        <v>255</v>
      </c>
      <c r="E237" s="166" t="s">
        <v>264</v>
      </c>
      <c r="F237" s="167" t="s">
        <v>265</v>
      </c>
      <c r="G237" s="168" t="s">
        <v>240</v>
      </c>
      <c r="H237" s="169">
        <v>644.74400000000003</v>
      </c>
      <c r="I237" s="170">
        <v>0</v>
      </c>
      <c r="J237" s="170">
        <f>ROUND(I237*H237,2)</f>
        <v>0</v>
      </c>
      <c r="K237" s="171"/>
      <c r="L237" s="172"/>
      <c r="M237" s="173" t="s">
        <v>1</v>
      </c>
      <c r="N237" s="174" t="s">
        <v>34</v>
      </c>
      <c r="O237" s="146">
        <v>0</v>
      </c>
      <c r="P237" s="146">
        <f>O237*H237</f>
        <v>0</v>
      </c>
      <c r="Q237" s="146">
        <v>1</v>
      </c>
      <c r="R237" s="146">
        <f>Q237*H237</f>
        <v>644.74400000000003</v>
      </c>
      <c r="S237" s="146">
        <v>0</v>
      </c>
      <c r="T237" s="147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48" t="s">
        <v>145</v>
      </c>
      <c r="AT237" s="148" t="s">
        <v>255</v>
      </c>
      <c r="AU237" s="148" t="s">
        <v>79</v>
      </c>
      <c r="AY237" s="16" t="s">
        <v>111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6" t="s">
        <v>77</v>
      </c>
      <c r="BK237" s="149">
        <f>ROUND(I237*H237,2)</f>
        <v>0</v>
      </c>
      <c r="BL237" s="16" t="s">
        <v>117</v>
      </c>
      <c r="BM237" s="148" t="s">
        <v>266</v>
      </c>
    </row>
    <row r="238" spans="1:65" s="13" customFormat="1">
      <c r="B238" s="150"/>
      <c r="D238" s="151" t="s">
        <v>119</v>
      </c>
      <c r="E238" s="152" t="s">
        <v>1</v>
      </c>
      <c r="F238" s="153" t="s">
        <v>649</v>
      </c>
      <c r="H238" s="154">
        <v>644.74400000000003</v>
      </c>
      <c r="L238" s="150"/>
      <c r="M238" s="155"/>
      <c r="N238" s="156"/>
      <c r="O238" s="156"/>
      <c r="P238" s="156"/>
      <c r="Q238" s="156"/>
      <c r="R238" s="156"/>
      <c r="S238" s="156"/>
      <c r="T238" s="157"/>
      <c r="AT238" s="152" t="s">
        <v>119</v>
      </c>
      <c r="AU238" s="152" t="s">
        <v>79</v>
      </c>
      <c r="AV238" s="13" t="s">
        <v>79</v>
      </c>
      <c r="AW238" s="13" t="s">
        <v>26</v>
      </c>
      <c r="AX238" s="13" t="s">
        <v>69</v>
      </c>
      <c r="AY238" s="152" t="s">
        <v>111</v>
      </c>
    </row>
    <row r="239" spans="1:65" s="14" customFormat="1">
      <c r="B239" s="158"/>
      <c r="D239" s="151" t="s">
        <v>119</v>
      </c>
      <c r="E239" s="159" t="s">
        <v>1</v>
      </c>
      <c r="F239" s="160" t="s">
        <v>120</v>
      </c>
      <c r="H239" s="161">
        <v>644.74400000000003</v>
      </c>
      <c r="L239" s="158"/>
      <c r="M239" s="162"/>
      <c r="N239" s="163"/>
      <c r="O239" s="163"/>
      <c r="P239" s="163"/>
      <c r="Q239" s="163"/>
      <c r="R239" s="163"/>
      <c r="S239" s="163"/>
      <c r="T239" s="164"/>
      <c r="AT239" s="159" t="s">
        <v>119</v>
      </c>
      <c r="AU239" s="159" t="s">
        <v>79</v>
      </c>
      <c r="AV239" s="14" t="s">
        <v>117</v>
      </c>
      <c r="AW239" s="14" t="s">
        <v>26</v>
      </c>
      <c r="AX239" s="14" t="s">
        <v>77</v>
      </c>
      <c r="AY239" s="159" t="s">
        <v>111</v>
      </c>
    </row>
    <row r="240" spans="1:65" s="12" customFormat="1" ht="22.95" customHeight="1">
      <c r="B240" s="124"/>
      <c r="D240" s="125" t="s">
        <v>68</v>
      </c>
      <c r="E240" s="134" t="s">
        <v>117</v>
      </c>
      <c r="F240" s="134" t="s">
        <v>267</v>
      </c>
      <c r="J240" s="135">
        <f>BK240</f>
        <v>0</v>
      </c>
      <c r="L240" s="124"/>
      <c r="M240" s="128"/>
      <c r="N240" s="129"/>
      <c r="O240" s="129"/>
      <c r="P240" s="130">
        <f>SUM(P241:P259)</f>
        <v>81.533580000000001</v>
      </c>
      <c r="Q240" s="129"/>
      <c r="R240" s="130">
        <f>SUM(R241:R259)</f>
        <v>2.3004E-2</v>
      </c>
      <c r="S240" s="129"/>
      <c r="T240" s="131">
        <f>SUM(T241:T259)</f>
        <v>0</v>
      </c>
      <c r="AR240" s="125" t="s">
        <v>77</v>
      </c>
      <c r="AT240" s="132" t="s">
        <v>68</v>
      </c>
      <c r="AU240" s="132" t="s">
        <v>77</v>
      </c>
      <c r="AY240" s="125" t="s">
        <v>111</v>
      </c>
      <c r="BK240" s="133">
        <f>SUM(BK241:BK259)</f>
        <v>0</v>
      </c>
    </row>
    <row r="241" spans="1:65" s="2" customFormat="1" ht="33" customHeight="1">
      <c r="A241" s="28"/>
      <c r="B241" s="136"/>
      <c r="C241" s="137" t="s">
        <v>268</v>
      </c>
      <c r="D241" s="137" t="s">
        <v>113</v>
      </c>
      <c r="E241" s="138" t="s">
        <v>269</v>
      </c>
      <c r="F241" s="139" t="s">
        <v>270</v>
      </c>
      <c r="G241" s="140" t="s">
        <v>165</v>
      </c>
      <c r="H241" s="141">
        <v>43.942999999999998</v>
      </c>
      <c r="I241" s="142">
        <v>0</v>
      </c>
      <c r="J241" s="142">
        <f>ROUND(I241*H241,2)</f>
        <v>0</v>
      </c>
      <c r="K241" s="143"/>
      <c r="L241" s="29"/>
      <c r="M241" s="144" t="s">
        <v>1</v>
      </c>
      <c r="N241" s="145" t="s">
        <v>34</v>
      </c>
      <c r="O241" s="146">
        <v>1.6950000000000001</v>
      </c>
      <c r="P241" s="146">
        <f>O241*H241</f>
        <v>74.483384999999998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48" t="s">
        <v>117</v>
      </c>
      <c r="AT241" s="148" t="s">
        <v>113</v>
      </c>
      <c r="AU241" s="148" t="s">
        <v>79</v>
      </c>
      <c r="AY241" s="16" t="s">
        <v>111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6" t="s">
        <v>77</v>
      </c>
      <c r="BK241" s="149">
        <f>ROUND(I241*H241,2)</f>
        <v>0</v>
      </c>
      <c r="BL241" s="16" t="s">
        <v>117</v>
      </c>
      <c r="BM241" s="148" t="s">
        <v>271</v>
      </c>
    </row>
    <row r="242" spans="1:65" s="13" customFormat="1">
      <c r="B242" s="150"/>
      <c r="D242" s="151" t="s">
        <v>119</v>
      </c>
      <c r="E242" s="152" t="s">
        <v>1</v>
      </c>
      <c r="F242" s="153" t="s">
        <v>650</v>
      </c>
      <c r="H242" s="154">
        <v>33.484000000000002</v>
      </c>
      <c r="L242" s="150"/>
      <c r="M242" s="155"/>
      <c r="N242" s="156"/>
      <c r="O242" s="156"/>
      <c r="P242" s="156"/>
      <c r="Q242" s="156"/>
      <c r="R242" s="156"/>
      <c r="S242" s="156"/>
      <c r="T242" s="157"/>
      <c r="AT242" s="152" t="s">
        <v>119</v>
      </c>
      <c r="AU242" s="152" t="s">
        <v>79</v>
      </c>
      <c r="AV242" s="13" t="s">
        <v>79</v>
      </c>
      <c r="AW242" s="13" t="s">
        <v>26</v>
      </c>
      <c r="AX242" s="13" t="s">
        <v>69</v>
      </c>
      <c r="AY242" s="152" t="s">
        <v>111</v>
      </c>
    </row>
    <row r="243" spans="1:65" s="13" customFormat="1">
      <c r="B243" s="150"/>
      <c r="D243" s="151" t="s">
        <v>119</v>
      </c>
      <c r="E243" s="152" t="s">
        <v>1</v>
      </c>
      <c r="F243" s="153" t="s">
        <v>651</v>
      </c>
      <c r="H243" s="154">
        <v>8.5250000000000004</v>
      </c>
      <c r="L243" s="150"/>
      <c r="M243" s="155"/>
      <c r="N243" s="156"/>
      <c r="O243" s="156"/>
      <c r="P243" s="156"/>
      <c r="Q243" s="156"/>
      <c r="R243" s="156"/>
      <c r="S243" s="156"/>
      <c r="T243" s="157"/>
      <c r="AT243" s="152" t="s">
        <v>119</v>
      </c>
      <c r="AU243" s="152" t="s">
        <v>79</v>
      </c>
      <c r="AV243" s="13" t="s">
        <v>79</v>
      </c>
      <c r="AW243" s="13" t="s">
        <v>26</v>
      </c>
      <c r="AX243" s="13" t="s">
        <v>69</v>
      </c>
      <c r="AY243" s="152" t="s">
        <v>111</v>
      </c>
    </row>
    <row r="244" spans="1:65" s="13" customFormat="1">
      <c r="B244" s="150"/>
      <c r="D244" s="151" t="s">
        <v>119</v>
      </c>
      <c r="E244" s="152" t="s">
        <v>1</v>
      </c>
      <c r="F244" s="153" t="s">
        <v>652</v>
      </c>
      <c r="H244" s="154">
        <v>0.76</v>
      </c>
      <c r="L244" s="150"/>
      <c r="M244" s="155"/>
      <c r="N244" s="156"/>
      <c r="O244" s="156"/>
      <c r="P244" s="156"/>
      <c r="Q244" s="156"/>
      <c r="R244" s="156"/>
      <c r="S244" s="156"/>
      <c r="T244" s="157"/>
      <c r="AT244" s="152" t="s">
        <v>119</v>
      </c>
      <c r="AU244" s="152" t="s">
        <v>79</v>
      </c>
      <c r="AV244" s="13" t="s">
        <v>79</v>
      </c>
      <c r="AW244" s="13" t="s">
        <v>26</v>
      </c>
      <c r="AX244" s="13" t="s">
        <v>69</v>
      </c>
      <c r="AY244" s="152" t="s">
        <v>111</v>
      </c>
    </row>
    <row r="245" spans="1:65" s="13" customFormat="1">
      <c r="B245" s="150"/>
      <c r="D245" s="151" t="s">
        <v>119</v>
      </c>
      <c r="E245" s="152" t="s">
        <v>1</v>
      </c>
      <c r="F245" s="153" t="s">
        <v>653</v>
      </c>
      <c r="H245" s="154">
        <v>0.28000000000000003</v>
      </c>
      <c r="L245" s="150"/>
      <c r="M245" s="155"/>
      <c r="N245" s="156"/>
      <c r="O245" s="156"/>
      <c r="P245" s="156"/>
      <c r="Q245" s="156"/>
      <c r="R245" s="156"/>
      <c r="S245" s="156"/>
      <c r="T245" s="157"/>
      <c r="AT245" s="152" t="s">
        <v>119</v>
      </c>
      <c r="AU245" s="152" t="s">
        <v>79</v>
      </c>
      <c r="AV245" s="13" t="s">
        <v>79</v>
      </c>
      <c r="AW245" s="13" t="s">
        <v>26</v>
      </c>
      <c r="AX245" s="13" t="s">
        <v>69</v>
      </c>
      <c r="AY245" s="152" t="s">
        <v>111</v>
      </c>
    </row>
    <row r="246" spans="1:65" s="13" customFormat="1">
      <c r="B246" s="150"/>
      <c r="D246" s="151" t="s">
        <v>119</v>
      </c>
      <c r="E246" s="152" t="s">
        <v>1</v>
      </c>
      <c r="F246" s="153" t="s">
        <v>654</v>
      </c>
      <c r="H246" s="154">
        <v>0.65600000000000003</v>
      </c>
      <c r="L246" s="150"/>
      <c r="M246" s="155"/>
      <c r="N246" s="156"/>
      <c r="O246" s="156"/>
      <c r="P246" s="156"/>
      <c r="Q246" s="156"/>
      <c r="R246" s="156"/>
      <c r="S246" s="156"/>
      <c r="T246" s="157"/>
      <c r="AT246" s="152" t="s">
        <v>119</v>
      </c>
      <c r="AU246" s="152" t="s">
        <v>79</v>
      </c>
      <c r="AV246" s="13" t="s">
        <v>79</v>
      </c>
      <c r="AW246" s="13" t="s">
        <v>26</v>
      </c>
      <c r="AX246" s="13" t="s">
        <v>69</v>
      </c>
      <c r="AY246" s="152" t="s">
        <v>111</v>
      </c>
    </row>
    <row r="247" spans="1:65" s="13" customFormat="1">
      <c r="B247" s="150"/>
      <c r="D247" s="151" t="s">
        <v>119</v>
      </c>
      <c r="E247" s="152" t="s">
        <v>1</v>
      </c>
      <c r="F247" s="153" t="s">
        <v>655</v>
      </c>
      <c r="H247" s="154">
        <v>0.23799999999999999</v>
      </c>
      <c r="L247" s="150"/>
      <c r="M247" s="155"/>
      <c r="N247" s="156"/>
      <c r="O247" s="156"/>
      <c r="P247" s="156"/>
      <c r="Q247" s="156"/>
      <c r="R247" s="156"/>
      <c r="S247" s="156"/>
      <c r="T247" s="157"/>
      <c r="AT247" s="152" t="s">
        <v>119</v>
      </c>
      <c r="AU247" s="152" t="s">
        <v>79</v>
      </c>
      <c r="AV247" s="13" t="s">
        <v>79</v>
      </c>
      <c r="AW247" s="13" t="s">
        <v>26</v>
      </c>
      <c r="AX247" s="13" t="s">
        <v>69</v>
      </c>
      <c r="AY247" s="152" t="s">
        <v>111</v>
      </c>
    </row>
    <row r="248" spans="1:65" s="14" customFormat="1">
      <c r="B248" s="158"/>
      <c r="D248" s="151" t="s">
        <v>119</v>
      </c>
      <c r="E248" s="159" t="s">
        <v>1</v>
      </c>
      <c r="F248" s="160" t="s">
        <v>120</v>
      </c>
      <c r="H248" s="161">
        <v>43.942999999999998</v>
      </c>
      <c r="L248" s="158"/>
      <c r="M248" s="162"/>
      <c r="N248" s="163"/>
      <c r="O248" s="163"/>
      <c r="P248" s="163"/>
      <c r="Q248" s="163"/>
      <c r="R248" s="163"/>
      <c r="S248" s="163"/>
      <c r="T248" s="164"/>
      <c r="AT248" s="159" t="s">
        <v>119</v>
      </c>
      <c r="AU248" s="159" t="s">
        <v>79</v>
      </c>
      <c r="AV248" s="14" t="s">
        <v>117</v>
      </c>
      <c r="AW248" s="14" t="s">
        <v>26</v>
      </c>
      <c r="AX248" s="14" t="s">
        <v>77</v>
      </c>
      <c r="AY248" s="159" t="s">
        <v>111</v>
      </c>
    </row>
    <row r="249" spans="1:65" s="2" customFormat="1" ht="37.950000000000003" customHeight="1">
      <c r="A249" s="28"/>
      <c r="B249" s="136"/>
      <c r="C249" s="137" t="s">
        <v>272</v>
      </c>
      <c r="D249" s="137" t="s">
        <v>113</v>
      </c>
      <c r="E249" s="138" t="s">
        <v>273</v>
      </c>
      <c r="F249" s="139" t="s">
        <v>274</v>
      </c>
      <c r="G249" s="140" t="s">
        <v>165</v>
      </c>
      <c r="H249" s="141">
        <v>2.0430000000000001</v>
      </c>
      <c r="I249" s="142">
        <v>0</v>
      </c>
      <c r="J249" s="142">
        <f>ROUND(I249*H249,2)</f>
        <v>0</v>
      </c>
      <c r="K249" s="143"/>
      <c r="L249" s="29"/>
      <c r="M249" s="144" t="s">
        <v>1</v>
      </c>
      <c r="N249" s="145" t="s">
        <v>34</v>
      </c>
      <c r="O249" s="146">
        <v>1.4650000000000001</v>
      </c>
      <c r="P249" s="146">
        <f>O249*H249</f>
        <v>2.9929950000000005</v>
      </c>
      <c r="Q249" s="146">
        <v>0</v>
      </c>
      <c r="R249" s="146">
        <f>Q249*H249</f>
        <v>0</v>
      </c>
      <c r="S249" s="146">
        <v>0</v>
      </c>
      <c r="T249" s="147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48" t="s">
        <v>117</v>
      </c>
      <c r="AT249" s="148" t="s">
        <v>113</v>
      </c>
      <c r="AU249" s="148" t="s">
        <v>79</v>
      </c>
      <c r="AY249" s="16" t="s">
        <v>111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6" t="s">
        <v>77</v>
      </c>
      <c r="BK249" s="149">
        <f>ROUND(I249*H249,2)</f>
        <v>0</v>
      </c>
      <c r="BL249" s="16" t="s">
        <v>117</v>
      </c>
      <c r="BM249" s="148" t="s">
        <v>275</v>
      </c>
    </row>
    <row r="250" spans="1:65" s="13" customFormat="1">
      <c r="B250" s="150"/>
      <c r="D250" s="151" t="s">
        <v>119</v>
      </c>
      <c r="E250" s="152" t="s">
        <v>1</v>
      </c>
      <c r="F250" s="153" t="s">
        <v>656</v>
      </c>
      <c r="H250" s="154">
        <v>0.32400000000000001</v>
      </c>
      <c r="L250" s="150"/>
      <c r="M250" s="155"/>
      <c r="N250" s="156"/>
      <c r="O250" s="156"/>
      <c r="P250" s="156"/>
      <c r="Q250" s="156"/>
      <c r="R250" s="156"/>
      <c r="S250" s="156"/>
      <c r="T250" s="157"/>
      <c r="AT250" s="152" t="s">
        <v>119</v>
      </c>
      <c r="AU250" s="152" t="s">
        <v>79</v>
      </c>
      <c r="AV250" s="13" t="s">
        <v>79</v>
      </c>
      <c r="AW250" s="13" t="s">
        <v>26</v>
      </c>
      <c r="AX250" s="13" t="s">
        <v>69</v>
      </c>
      <c r="AY250" s="152" t="s">
        <v>111</v>
      </c>
    </row>
    <row r="251" spans="1:65" s="13" customFormat="1">
      <c r="B251" s="150"/>
      <c r="D251" s="151" t="s">
        <v>119</v>
      </c>
      <c r="E251" s="152" t="s">
        <v>1</v>
      </c>
      <c r="F251" s="153" t="s">
        <v>657</v>
      </c>
      <c r="H251" s="154">
        <v>1.4490000000000001</v>
      </c>
      <c r="L251" s="150"/>
      <c r="M251" s="155"/>
      <c r="N251" s="156"/>
      <c r="O251" s="156"/>
      <c r="P251" s="156"/>
      <c r="Q251" s="156"/>
      <c r="R251" s="156"/>
      <c r="S251" s="156"/>
      <c r="T251" s="157"/>
      <c r="AT251" s="152" t="s">
        <v>119</v>
      </c>
      <c r="AU251" s="152" t="s">
        <v>79</v>
      </c>
      <c r="AV251" s="13" t="s">
        <v>79</v>
      </c>
      <c r="AW251" s="13" t="s">
        <v>26</v>
      </c>
      <c r="AX251" s="13" t="s">
        <v>69</v>
      </c>
      <c r="AY251" s="152" t="s">
        <v>111</v>
      </c>
    </row>
    <row r="252" spans="1:65" s="13" customFormat="1">
      <c r="B252" s="150"/>
      <c r="D252" s="151" t="s">
        <v>119</v>
      </c>
      <c r="E252" s="152" t="s">
        <v>1</v>
      </c>
      <c r="F252" s="153" t="s">
        <v>658</v>
      </c>
      <c r="H252" s="154">
        <v>0.27</v>
      </c>
      <c r="L252" s="150"/>
      <c r="M252" s="155"/>
      <c r="N252" s="156"/>
      <c r="O252" s="156"/>
      <c r="P252" s="156"/>
      <c r="Q252" s="156"/>
      <c r="R252" s="156"/>
      <c r="S252" s="156"/>
      <c r="T252" s="157"/>
      <c r="AT252" s="152" t="s">
        <v>119</v>
      </c>
      <c r="AU252" s="152" t="s">
        <v>79</v>
      </c>
      <c r="AV252" s="13" t="s">
        <v>79</v>
      </c>
      <c r="AW252" s="13" t="s">
        <v>26</v>
      </c>
      <c r="AX252" s="13" t="s">
        <v>69</v>
      </c>
      <c r="AY252" s="152" t="s">
        <v>111</v>
      </c>
    </row>
    <row r="253" spans="1:65" s="14" customFormat="1">
      <c r="B253" s="158"/>
      <c r="D253" s="151" t="s">
        <v>119</v>
      </c>
      <c r="E253" s="159" t="s">
        <v>1</v>
      </c>
      <c r="F253" s="160" t="s">
        <v>120</v>
      </c>
      <c r="H253" s="161">
        <v>2.0430000000000001</v>
      </c>
      <c r="L253" s="158"/>
      <c r="M253" s="162"/>
      <c r="N253" s="163"/>
      <c r="O253" s="163"/>
      <c r="P253" s="163"/>
      <c r="Q253" s="163"/>
      <c r="R253" s="163"/>
      <c r="S253" s="163"/>
      <c r="T253" s="164"/>
      <c r="AT253" s="159" t="s">
        <v>119</v>
      </c>
      <c r="AU253" s="159" t="s">
        <v>79</v>
      </c>
      <c r="AV253" s="14" t="s">
        <v>117</v>
      </c>
      <c r="AW253" s="14" t="s">
        <v>26</v>
      </c>
      <c r="AX253" s="14" t="s">
        <v>77</v>
      </c>
      <c r="AY253" s="159" t="s">
        <v>111</v>
      </c>
    </row>
    <row r="254" spans="1:65" s="2" customFormat="1" ht="33" customHeight="1">
      <c r="A254" s="28"/>
      <c r="B254" s="136"/>
      <c r="C254" s="137">
        <v>39</v>
      </c>
      <c r="D254" s="137" t="s">
        <v>113</v>
      </c>
      <c r="E254" s="138" t="s">
        <v>276</v>
      </c>
      <c r="F254" s="139" t="s">
        <v>277</v>
      </c>
      <c r="G254" s="140" t="s">
        <v>165</v>
      </c>
      <c r="H254" s="141">
        <v>0.9</v>
      </c>
      <c r="I254" s="142">
        <v>0</v>
      </c>
      <c r="J254" s="142">
        <f>ROUND(I254*H254,2)</f>
        <v>0</v>
      </c>
      <c r="K254" s="143"/>
      <c r="L254" s="29"/>
      <c r="M254" s="144" t="s">
        <v>1</v>
      </c>
      <c r="N254" s="145" t="s">
        <v>34</v>
      </c>
      <c r="O254" s="146">
        <v>1.208</v>
      </c>
      <c r="P254" s="146">
        <f>O254*H254</f>
        <v>1.0871999999999999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48" t="s">
        <v>117</v>
      </c>
      <c r="AT254" s="148" t="s">
        <v>113</v>
      </c>
      <c r="AU254" s="148" t="s">
        <v>79</v>
      </c>
      <c r="AY254" s="16" t="s">
        <v>111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6" t="s">
        <v>77</v>
      </c>
      <c r="BK254" s="149">
        <f>ROUND(I254*H254,2)</f>
        <v>0</v>
      </c>
      <c r="BL254" s="16" t="s">
        <v>117</v>
      </c>
      <c r="BM254" s="148" t="s">
        <v>278</v>
      </c>
    </row>
    <row r="255" spans="1:65" s="13" customFormat="1">
      <c r="B255" s="150"/>
      <c r="D255" s="151" t="s">
        <v>119</v>
      </c>
      <c r="E255" s="152" t="s">
        <v>1</v>
      </c>
      <c r="F255" s="153" t="s">
        <v>659</v>
      </c>
      <c r="H255" s="154">
        <v>0.9</v>
      </c>
      <c r="L255" s="150"/>
      <c r="M255" s="155"/>
      <c r="N255" s="156"/>
      <c r="O255" s="156"/>
      <c r="P255" s="156"/>
      <c r="Q255" s="156"/>
      <c r="R255" s="156"/>
      <c r="S255" s="156"/>
      <c r="T255" s="157"/>
      <c r="AT255" s="152" t="s">
        <v>119</v>
      </c>
      <c r="AU255" s="152" t="s">
        <v>79</v>
      </c>
      <c r="AV255" s="13" t="s">
        <v>79</v>
      </c>
      <c r="AW255" s="13" t="s">
        <v>26</v>
      </c>
      <c r="AX255" s="13" t="s">
        <v>69</v>
      </c>
      <c r="AY255" s="152" t="s">
        <v>111</v>
      </c>
    </row>
    <row r="256" spans="1:65" s="14" customFormat="1">
      <c r="B256" s="158"/>
      <c r="D256" s="151" t="s">
        <v>119</v>
      </c>
      <c r="E256" s="159" t="s">
        <v>1</v>
      </c>
      <c r="F256" s="160" t="s">
        <v>120</v>
      </c>
      <c r="H256" s="161">
        <v>0.9</v>
      </c>
      <c r="L256" s="158"/>
      <c r="M256" s="162"/>
      <c r="N256" s="163"/>
      <c r="O256" s="163"/>
      <c r="P256" s="163"/>
      <c r="Q256" s="163"/>
      <c r="R256" s="163"/>
      <c r="S256" s="163"/>
      <c r="T256" s="164"/>
      <c r="AT256" s="159" t="s">
        <v>119</v>
      </c>
      <c r="AU256" s="159" t="s">
        <v>79</v>
      </c>
      <c r="AV256" s="14" t="s">
        <v>117</v>
      </c>
      <c r="AW256" s="14" t="s">
        <v>26</v>
      </c>
      <c r="AX256" s="14" t="s">
        <v>77</v>
      </c>
      <c r="AY256" s="159" t="s">
        <v>111</v>
      </c>
    </row>
    <row r="257" spans="1:65" s="2" customFormat="1" ht="24.15" customHeight="1">
      <c r="A257" s="28"/>
      <c r="B257" s="136"/>
      <c r="C257" s="137">
        <v>40</v>
      </c>
      <c r="D257" s="137" t="s">
        <v>113</v>
      </c>
      <c r="E257" s="138" t="s">
        <v>279</v>
      </c>
      <c r="F257" s="139" t="s">
        <v>280</v>
      </c>
      <c r="G257" s="140" t="s">
        <v>116</v>
      </c>
      <c r="H257" s="141">
        <v>3.6</v>
      </c>
      <c r="I257" s="142">
        <v>0</v>
      </c>
      <c r="J257" s="142">
        <f>ROUND(I257*H257,2)</f>
        <v>0</v>
      </c>
      <c r="K257" s="143"/>
      <c r="L257" s="29"/>
      <c r="M257" s="144" t="s">
        <v>1</v>
      </c>
      <c r="N257" s="145" t="s">
        <v>34</v>
      </c>
      <c r="O257" s="146">
        <v>0.82499999999999996</v>
      </c>
      <c r="P257" s="146">
        <f>O257*H257</f>
        <v>2.9699999999999998</v>
      </c>
      <c r="Q257" s="146">
        <v>6.3899999999999998E-3</v>
      </c>
      <c r="R257" s="146">
        <f>Q257*H257</f>
        <v>2.3004E-2</v>
      </c>
      <c r="S257" s="146">
        <v>0</v>
      </c>
      <c r="T257" s="147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48" t="s">
        <v>117</v>
      </c>
      <c r="AT257" s="148" t="s">
        <v>113</v>
      </c>
      <c r="AU257" s="148" t="s">
        <v>79</v>
      </c>
      <c r="AY257" s="16" t="s">
        <v>111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6" t="s">
        <v>77</v>
      </c>
      <c r="BK257" s="149">
        <f>ROUND(I257*H257,2)</f>
        <v>0</v>
      </c>
      <c r="BL257" s="16" t="s">
        <v>117</v>
      </c>
      <c r="BM257" s="148" t="s">
        <v>281</v>
      </c>
    </row>
    <row r="258" spans="1:65" s="13" customFormat="1">
      <c r="B258" s="150"/>
      <c r="D258" s="151" t="s">
        <v>119</v>
      </c>
      <c r="E258" s="152" t="s">
        <v>1</v>
      </c>
      <c r="F258" s="153" t="s">
        <v>282</v>
      </c>
      <c r="H258" s="154">
        <v>3.6</v>
      </c>
      <c r="L258" s="150"/>
      <c r="M258" s="155"/>
      <c r="N258" s="156"/>
      <c r="O258" s="156"/>
      <c r="P258" s="156"/>
      <c r="Q258" s="156"/>
      <c r="R258" s="156"/>
      <c r="S258" s="156"/>
      <c r="T258" s="157"/>
      <c r="AT258" s="152" t="s">
        <v>119</v>
      </c>
      <c r="AU258" s="152" t="s">
        <v>79</v>
      </c>
      <c r="AV258" s="13" t="s">
        <v>79</v>
      </c>
      <c r="AW258" s="13" t="s">
        <v>26</v>
      </c>
      <c r="AX258" s="13" t="s">
        <v>69</v>
      </c>
      <c r="AY258" s="152" t="s">
        <v>111</v>
      </c>
    </row>
    <row r="259" spans="1:65" s="14" customFormat="1">
      <c r="B259" s="158"/>
      <c r="D259" s="151" t="s">
        <v>119</v>
      </c>
      <c r="E259" s="159" t="s">
        <v>1</v>
      </c>
      <c r="F259" s="160" t="s">
        <v>120</v>
      </c>
      <c r="H259" s="161">
        <v>3.6</v>
      </c>
      <c r="L259" s="158"/>
      <c r="M259" s="162"/>
      <c r="N259" s="163"/>
      <c r="O259" s="163"/>
      <c r="P259" s="163"/>
      <c r="Q259" s="163"/>
      <c r="R259" s="163"/>
      <c r="S259" s="163"/>
      <c r="T259" s="164"/>
      <c r="AT259" s="159" t="s">
        <v>119</v>
      </c>
      <c r="AU259" s="159" t="s">
        <v>79</v>
      </c>
      <c r="AV259" s="14" t="s">
        <v>117</v>
      </c>
      <c r="AW259" s="14" t="s">
        <v>26</v>
      </c>
      <c r="AX259" s="14" t="s">
        <v>77</v>
      </c>
      <c r="AY259" s="159" t="s">
        <v>111</v>
      </c>
    </row>
    <row r="260" spans="1:65" s="12" customFormat="1" ht="22.95" customHeight="1">
      <c r="B260" s="124"/>
      <c r="D260" s="125" t="s">
        <v>68</v>
      </c>
      <c r="E260" s="134" t="s">
        <v>132</v>
      </c>
      <c r="F260" s="134" t="s">
        <v>283</v>
      </c>
      <c r="J260" s="135">
        <f>BK260</f>
        <v>0</v>
      </c>
      <c r="L260" s="124"/>
      <c r="M260" s="128"/>
      <c r="N260" s="129"/>
      <c r="O260" s="129"/>
      <c r="P260" s="130">
        <f>SUM(P261:P279)</f>
        <v>186.71424999999999</v>
      </c>
      <c r="Q260" s="129"/>
      <c r="R260" s="130">
        <f>SUM(R261:R279)</f>
        <v>34.714070999999997</v>
      </c>
      <c r="S260" s="129"/>
      <c r="T260" s="131">
        <f>SUM(T261:T279)</f>
        <v>0</v>
      </c>
      <c r="AR260" s="125" t="s">
        <v>77</v>
      </c>
      <c r="AT260" s="132" t="s">
        <v>68</v>
      </c>
      <c r="AU260" s="132" t="s">
        <v>77</v>
      </c>
      <c r="AY260" s="125" t="s">
        <v>111</v>
      </c>
      <c r="BK260" s="133">
        <f>SUM(BK261:BK279)</f>
        <v>0</v>
      </c>
    </row>
    <row r="261" spans="1:65" s="2" customFormat="1" ht="33" customHeight="1">
      <c r="A261" s="28"/>
      <c r="B261" s="136"/>
      <c r="C261" s="137">
        <v>41</v>
      </c>
      <c r="D261" s="137" t="s">
        <v>113</v>
      </c>
      <c r="E261" s="138" t="s">
        <v>284</v>
      </c>
      <c r="F261" s="139" t="s">
        <v>285</v>
      </c>
      <c r="G261" s="140" t="s">
        <v>116</v>
      </c>
      <c r="H261" s="141">
        <v>296.64999999999998</v>
      </c>
      <c r="I261" s="142">
        <v>0</v>
      </c>
      <c r="J261" s="142">
        <f>ROUND(I261*H261,2)</f>
        <v>0</v>
      </c>
      <c r="K261" s="143"/>
      <c r="L261" s="29"/>
      <c r="M261" s="144" t="s">
        <v>1</v>
      </c>
      <c r="N261" s="145" t="s">
        <v>34</v>
      </c>
      <c r="O261" s="146">
        <v>2.3E-2</v>
      </c>
      <c r="P261" s="146">
        <f>O261*H261</f>
        <v>6.8229499999999996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48" t="s">
        <v>117</v>
      </c>
      <c r="AT261" s="148" t="s">
        <v>113</v>
      </c>
      <c r="AU261" s="148" t="s">
        <v>79</v>
      </c>
      <c r="AY261" s="16" t="s">
        <v>111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6" t="s">
        <v>77</v>
      </c>
      <c r="BK261" s="149">
        <f>ROUND(I261*H261,2)</f>
        <v>0</v>
      </c>
      <c r="BL261" s="16" t="s">
        <v>117</v>
      </c>
      <c r="BM261" s="148" t="s">
        <v>286</v>
      </c>
    </row>
    <row r="262" spans="1:65" s="13" customFormat="1">
      <c r="B262" s="150"/>
      <c r="D262" s="151" t="s">
        <v>119</v>
      </c>
      <c r="E262" s="152" t="s">
        <v>1</v>
      </c>
      <c r="F262" s="153">
        <v>159.80000000000001</v>
      </c>
      <c r="H262" s="154">
        <v>159.80000000000001</v>
      </c>
      <c r="L262" s="150"/>
      <c r="M262" s="155"/>
      <c r="N262" s="156"/>
      <c r="O262" s="156"/>
      <c r="P262" s="156"/>
      <c r="Q262" s="156"/>
      <c r="R262" s="156"/>
      <c r="S262" s="156"/>
      <c r="T262" s="157"/>
      <c r="AT262" s="152" t="s">
        <v>119</v>
      </c>
      <c r="AU262" s="152" t="s">
        <v>79</v>
      </c>
      <c r="AV262" s="13" t="s">
        <v>79</v>
      </c>
      <c r="AW262" s="13" t="s">
        <v>26</v>
      </c>
      <c r="AX262" s="13" t="s">
        <v>69</v>
      </c>
      <c r="AY262" s="152" t="s">
        <v>111</v>
      </c>
    </row>
    <row r="263" spans="1:65" s="13" customFormat="1">
      <c r="B263" s="150"/>
      <c r="D263" s="151" t="s">
        <v>119</v>
      </c>
      <c r="E263" s="152" t="s">
        <v>1</v>
      </c>
      <c r="F263" s="153" t="s">
        <v>287</v>
      </c>
      <c r="H263" s="154">
        <v>8.5</v>
      </c>
      <c r="L263" s="150"/>
      <c r="M263" s="155"/>
      <c r="N263" s="156"/>
      <c r="O263" s="156"/>
      <c r="P263" s="156"/>
      <c r="Q263" s="156"/>
      <c r="R263" s="156"/>
      <c r="S263" s="156"/>
      <c r="T263" s="157"/>
      <c r="AT263" s="152" t="s">
        <v>119</v>
      </c>
      <c r="AU263" s="152" t="s">
        <v>79</v>
      </c>
      <c r="AV263" s="13" t="s">
        <v>79</v>
      </c>
      <c r="AW263" s="13" t="s">
        <v>26</v>
      </c>
      <c r="AX263" s="13" t="s">
        <v>69</v>
      </c>
      <c r="AY263" s="152" t="s">
        <v>111</v>
      </c>
    </row>
    <row r="264" spans="1:65" s="13" customFormat="1">
      <c r="B264" s="150"/>
      <c r="D264" s="151" t="s">
        <v>119</v>
      </c>
      <c r="E264" s="152" t="s">
        <v>1</v>
      </c>
      <c r="F264" s="153" t="s">
        <v>288</v>
      </c>
      <c r="H264" s="154">
        <v>12.75</v>
      </c>
      <c r="L264" s="150"/>
      <c r="M264" s="155"/>
      <c r="N264" s="156"/>
      <c r="O264" s="156"/>
      <c r="P264" s="156"/>
      <c r="Q264" s="156"/>
      <c r="R264" s="156"/>
      <c r="S264" s="156"/>
      <c r="T264" s="157"/>
      <c r="AT264" s="152" t="s">
        <v>119</v>
      </c>
      <c r="AU264" s="152" t="s">
        <v>79</v>
      </c>
      <c r="AV264" s="13" t="s">
        <v>79</v>
      </c>
      <c r="AW264" s="13" t="s">
        <v>26</v>
      </c>
      <c r="AX264" s="13" t="s">
        <v>69</v>
      </c>
      <c r="AY264" s="152" t="s">
        <v>111</v>
      </c>
    </row>
    <row r="265" spans="1:65" s="13" customFormat="1">
      <c r="B265" s="150"/>
      <c r="D265" s="151" t="s">
        <v>119</v>
      </c>
      <c r="E265" s="152" t="s">
        <v>1</v>
      </c>
      <c r="F265" s="153" t="s">
        <v>289</v>
      </c>
      <c r="H265" s="154">
        <v>115.6</v>
      </c>
      <c r="L265" s="150"/>
      <c r="M265" s="155"/>
      <c r="N265" s="156"/>
      <c r="O265" s="156"/>
      <c r="P265" s="156"/>
      <c r="Q265" s="156"/>
      <c r="R265" s="156"/>
      <c r="S265" s="156"/>
      <c r="T265" s="157"/>
      <c r="AT265" s="152" t="s">
        <v>119</v>
      </c>
      <c r="AU265" s="152" t="s">
        <v>79</v>
      </c>
      <c r="AV265" s="13" t="s">
        <v>79</v>
      </c>
      <c r="AW265" s="13" t="s">
        <v>26</v>
      </c>
      <c r="AX265" s="13" t="s">
        <v>69</v>
      </c>
      <c r="AY265" s="152" t="s">
        <v>111</v>
      </c>
    </row>
    <row r="266" spans="1:65" s="14" customFormat="1">
      <c r="B266" s="158"/>
      <c r="D266" s="151" t="s">
        <v>119</v>
      </c>
      <c r="E266" s="159" t="s">
        <v>1</v>
      </c>
      <c r="F266" s="160" t="s">
        <v>120</v>
      </c>
      <c r="H266" s="161">
        <v>296.64999999999998</v>
      </c>
      <c r="L266" s="158"/>
      <c r="M266" s="162"/>
      <c r="N266" s="163"/>
      <c r="O266" s="163"/>
      <c r="P266" s="163"/>
      <c r="Q266" s="163"/>
      <c r="R266" s="163"/>
      <c r="S266" s="163"/>
      <c r="T266" s="164"/>
      <c r="AT266" s="159" t="s">
        <v>119</v>
      </c>
      <c r="AU266" s="159" t="s">
        <v>79</v>
      </c>
      <c r="AV266" s="14" t="s">
        <v>117</v>
      </c>
      <c r="AW266" s="14" t="s">
        <v>26</v>
      </c>
      <c r="AX266" s="14" t="s">
        <v>77</v>
      </c>
      <c r="AY266" s="159" t="s">
        <v>111</v>
      </c>
    </row>
    <row r="267" spans="1:65" s="2" customFormat="1" ht="33" customHeight="1">
      <c r="A267" s="28"/>
      <c r="B267" s="136"/>
      <c r="C267" s="137">
        <v>42</v>
      </c>
      <c r="D267" s="137" t="s">
        <v>113</v>
      </c>
      <c r="E267" s="138" t="s">
        <v>290</v>
      </c>
      <c r="F267" s="139" t="s">
        <v>291</v>
      </c>
      <c r="G267" s="140" t="s">
        <v>116</v>
      </c>
      <c r="H267" s="141">
        <v>296.64999999999998</v>
      </c>
      <c r="I267" s="142">
        <v>0</v>
      </c>
      <c r="J267" s="142">
        <f>ROUND(I267*H267,2)</f>
        <v>0</v>
      </c>
      <c r="K267" s="143"/>
      <c r="L267" s="29"/>
      <c r="M267" s="144" t="s">
        <v>1</v>
      </c>
      <c r="N267" s="145" t="s">
        <v>34</v>
      </c>
      <c r="O267" s="146">
        <v>2.5999999999999999E-2</v>
      </c>
      <c r="P267" s="146">
        <f>O267*H267</f>
        <v>7.7128999999999994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48" t="s">
        <v>117</v>
      </c>
      <c r="AT267" s="148" t="s">
        <v>113</v>
      </c>
      <c r="AU267" s="148" t="s">
        <v>79</v>
      </c>
      <c r="AY267" s="16" t="s">
        <v>111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6" t="s">
        <v>77</v>
      </c>
      <c r="BK267" s="149">
        <f>ROUND(I267*H267,2)</f>
        <v>0</v>
      </c>
      <c r="BL267" s="16" t="s">
        <v>117</v>
      </c>
      <c r="BM267" s="148" t="s">
        <v>292</v>
      </c>
    </row>
    <row r="268" spans="1:65" s="2" customFormat="1" ht="33" customHeight="1">
      <c r="A268" s="28"/>
      <c r="B268" s="136"/>
      <c r="C268" s="137">
        <v>43</v>
      </c>
      <c r="D268" s="137" t="s">
        <v>113</v>
      </c>
      <c r="E268" s="138" t="s">
        <v>293</v>
      </c>
      <c r="F268" s="139" t="s">
        <v>294</v>
      </c>
      <c r="G268" s="140" t="s">
        <v>116</v>
      </c>
      <c r="H268" s="141">
        <v>16</v>
      </c>
      <c r="I268" s="142">
        <v>0</v>
      </c>
      <c r="J268" s="142">
        <f>ROUND(I268*H268,2)</f>
        <v>0</v>
      </c>
      <c r="K268" s="143"/>
      <c r="L268" s="29"/>
      <c r="M268" s="144" t="s">
        <v>1</v>
      </c>
      <c r="N268" s="145" t="s">
        <v>34</v>
      </c>
      <c r="O268" s="146">
        <v>2.9000000000000001E-2</v>
      </c>
      <c r="P268" s="146">
        <f>O268*H268</f>
        <v>0.46400000000000002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48" t="s">
        <v>117</v>
      </c>
      <c r="AT268" s="148" t="s">
        <v>113</v>
      </c>
      <c r="AU268" s="148" t="s">
        <v>79</v>
      </c>
      <c r="AY268" s="16" t="s">
        <v>111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6" t="s">
        <v>77</v>
      </c>
      <c r="BK268" s="149">
        <f>ROUND(I268*H268,2)</f>
        <v>0</v>
      </c>
      <c r="BL268" s="16" t="s">
        <v>117</v>
      </c>
      <c r="BM268" s="148" t="s">
        <v>295</v>
      </c>
    </row>
    <row r="269" spans="1:65" s="13" customFormat="1">
      <c r="B269" s="150"/>
      <c r="D269" s="151" t="s">
        <v>119</v>
      </c>
      <c r="E269" s="152" t="s">
        <v>1</v>
      </c>
      <c r="F269" s="153" t="s">
        <v>144</v>
      </c>
      <c r="H269" s="154">
        <v>16</v>
      </c>
      <c r="L269" s="150"/>
      <c r="M269" s="155"/>
      <c r="N269" s="156"/>
      <c r="O269" s="156"/>
      <c r="P269" s="156"/>
      <c r="Q269" s="156"/>
      <c r="R269" s="156"/>
      <c r="S269" s="156"/>
      <c r="T269" s="157"/>
      <c r="AT269" s="152" t="s">
        <v>119</v>
      </c>
      <c r="AU269" s="152" t="s">
        <v>79</v>
      </c>
      <c r="AV269" s="13" t="s">
        <v>79</v>
      </c>
      <c r="AW269" s="13" t="s">
        <v>26</v>
      </c>
      <c r="AX269" s="13" t="s">
        <v>69</v>
      </c>
      <c r="AY269" s="152" t="s">
        <v>111</v>
      </c>
    </row>
    <row r="270" spans="1:65" s="14" customFormat="1">
      <c r="B270" s="158"/>
      <c r="D270" s="151" t="s">
        <v>119</v>
      </c>
      <c r="E270" s="159" t="s">
        <v>1</v>
      </c>
      <c r="F270" s="160" t="s">
        <v>120</v>
      </c>
      <c r="H270" s="161">
        <v>16</v>
      </c>
      <c r="L270" s="158"/>
      <c r="M270" s="162"/>
      <c r="N270" s="163"/>
      <c r="O270" s="163"/>
      <c r="P270" s="163"/>
      <c r="Q270" s="163"/>
      <c r="R270" s="163"/>
      <c r="S270" s="163"/>
      <c r="T270" s="164"/>
      <c r="AT270" s="159" t="s">
        <v>119</v>
      </c>
      <c r="AU270" s="159" t="s">
        <v>79</v>
      </c>
      <c r="AV270" s="14" t="s">
        <v>117</v>
      </c>
      <c r="AW270" s="14" t="s">
        <v>26</v>
      </c>
      <c r="AX270" s="14" t="s">
        <v>77</v>
      </c>
      <c r="AY270" s="159" t="s">
        <v>111</v>
      </c>
    </row>
    <row r="271" spans="1:65" s="2" customFormat="1" ht="49.2" customHeight="1">
      <c r="A271" s="28"/>
      <c r="B271" s="136"/>
      <c r="C271" s="137">
        <v>44</v>
      </c>
      <c r="D271" s="137" t="s">
        <v>113</v>
      </c>
      <c r="E271" s="138" t="s">
        <v>296</v>
      </c>
      <c r="F271" s="139" t="s">
        <v>297</v>
      </c>
      <c r="G271" s="140" t="s">
        <v>116</v>
      </c>
      <c r="H271" s="141">
        <v>20</v>
      </c>
      <c r="I271" s="142">
        <v>0</v>
      </c>
      <c r="J271" s="142">
        <f t="shared" ref="J271:J277" si="0">ROUND(I271*H271,2)</f>
        <v>0</v>
      </c>
      <c r="K271" s="143"/>
      <c r="L271" s="29"/>
      <c r="M271" s="144" t="s">
        <v>1</v>
      </c>
      <c r="N271" s="145" t="s">
        <v>34</v>
      </c>
      <c r="O271" s="146">
        <v>0.183</v>
      </c>
      <c r="P271" s="146">
        <f t="shared" ref="P271:P277" si="1">O271*H271</f>
        <v>3.66</v>
      </c>
      <c r="Q271" s="146">
        <v>0</v>
      </c>
      <c r="R271" s="146">
        <f t="shared" ref="R271:R277" si="2">Q271*H271</f>
        <v>0</v>
      </c>
      <c r="S271" s="146">
        <v>0</v>
      </c>
      <c r="T271" s="147">
        <f t="shared" ref="T271:T277" si="3"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48" t="s">
        <v>117</v>
      </c>
      <c r="AT271" s="148" t="s">
        <v>113</v>
      </c>
      <c r="AU271" s="148" t="s">
        <v>79</v>
      </c>
      <c r="AY271" s="16" t="s">
        <v>111</v>
      </c>
      <c r="BE271" s="149">
        <f t="shared" ref="BE271:BE277" si="4">IF(N271="základní",J271,0)</f>
        <v>0</v>
      </c>
      <c r="BF271" s="149">
        <f t="shared" ref="BF271:BF277" si="5">IF(N271="snížená",J271,0)</f>
        <v>0</v>
      </c>
      <c r="BG271" s="149">
        <f t="shared" ref="BG271:BG277" si="6">IF(N271="zákl. přenesená",J271,0)</f>
        <v>0</v>
      </c>
      <c r="BH271" s="149">
        <f t="shared" ref="BH271:BH277" si="7">IF(N271="sníž. přenesená",J271,0)</f>
        <v>0</v>
      </c>
      <c r="BI271" s="149">
        <f t="shared" ref="BI271:BI277" si="8">IF(N271="nulová",J271,0)</f>
        <v>0</v>
      </c>
      <c r="BJ271" s="16" t="s">
        <v>77</v>
      </c>
      <c r="BK271" s="149">
        <f t="shared" ref="BK271:BK277" si="9">ROUND(I271*H271,2)</f>
        <v>0</v>
      </c>
      <c r="BL271" s="16" t="s">
        <v>117</v>
      </c>
      <c r="BM271" s="148" t="s">
        <v>298</v>
      </c>
    </row>
    <row r="272" spans="1:65" s="2" customFormat="1" ht="37.950000000000003" customHeight="1">
      <c r="A272" s="28"/>
      <c r="B272" s="136"/>
      <c r="C272" s="137">
        <v>45</v>
      </c>
      <c r="D272" s="137" t="s">
        <v>113</v>
      </c>
      <c r="E272" s="138" t="s">
        <v>299</v>
      </c>
      <c r="F272" s="139" t="s">
        <v>300</v>
      </c>
      <c r="G272" s="140" t="s">
        <v>116</v>
      </c>
      <c r="H272" s="141">
        <v>18.399999999999999</v>
      </c>
      <c r="I272" s="142">
        <v>0</v>
      </c>
      <c r="J272" s="142">
        <f t="shared" si="0"/>
        <v>0</v>
      </c>
      <c r="K272" s="143"/>
      <c r="L272" s="29"/>
      <c r="M272" s="144" t="s">
        <v>1</v>
      </c>
      <c r="N272" s="145" t="s">
        <v>34</v>
      </c>
      <c r="O272" s="146">
        <v>2.7E-2</v>
      </c>
      <c r="P272" s="146">
        <f t="shared" si="1"/>
        <v>0.49679999999999996</v>
      </c>
      <c r="Q272" s="146">
        <v>0</v>
      </c>
      <c r="R272" s="146">
        <f t="shared" si="2"/>
        <v>0</v>
      </c>
      <c r="S272" s="146">
        <v>0</v>
      </c>
      <c r="T272" s="147">
        <f t="shared" si="3"/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48" t="s">
        <v>117</v>
      </c>
      <c r="AT272" s="148" t="s">
        <v>113</v>
      </c>
      <c r="AU272" s="148" t="s">
        <v>79</v>
      </c>
      <c r="AY272" s="16" t="s">
        <v>111</v>
      </c>
      <c r="BE272" s="149">
        <f t="shared" si="4"/>
        <v>0</v>
      </c>
      <c r="BF272" s="149">
        <f t="shared" si="5"/>
        <v>0</v>
      </c>
      <c r="BG272" s="149">
        <f t="shared" si="6"/>
        <v>0</v>
      </c>
      <c r="BH272" s="149">
        <f t="shared" si="7"/>
        <v>0</v>
      </c>
      <c r="BI272" s="149">
        <f t="shared" si="8"/>
        <v>0</v>
      </c>
      <c r="BJ272" s="16" t="s">
        <v>77</v>
      </c>
      <c r="BK272" s="149">
        <f t="shared" si="9"/>
        <v>0</v>
      </c>
      <c r="BL272" s="16" t="s">
        <v>117</v>
      </c>
      <c r="BM272" s="148" t="s">
        <v>301</v>
      </c>
    </row>
    <row r="273" spans="1:65" s="2" customFormat="1" ht="24.15" customHeight="1">
      <c r="A273" s="28"/>
      <c r="B273" s="136"/>
      <c r="C273" s="137">
        <v>46</v>
      </c>
      <c r="D273" s="137" t="s">
        <v>113</v>
      </c>
      <c r="E273" s="138" t="s">
        <v>302</v>
      </c>
      <c r="F273" s="139" t="s">
        <v>303</v>
      </c>
      <c r="G273" s="140" t="s">
        <v>116</v>
      </c>
      <c r="H273" s="141">
        <v>18.399999999999999</v>
      </c>
      <c r="I273" s="142">
        <v>0</v>
      </c>
      <c r="J273" s="142">
        <f t="shared" si="0"/>
        <v>0</v>
      </c>
      <c r="K273" s="143"/>
      <c r="L273" s="29"/>
      <c r="M273" s="144" t="s">
        <v>1</v>
      </c>
      <c r="N273" s="145" t="s">
        <v>34</v>
      </c>
      <c r="O273" s="146">
        <v>4.0000000000000001E-3</v>
      </c>
      <c r="P273" s="146">
        <f t="shared" si="1"/>
        <v>7.3599999999999999E-2</v>
      </c>
      <c r="Q273" s="146">
        <v>0</v>
      </c>
      <c r="R273" s="146">
        <f t="shared" si="2"/>
        <v>0</v>
      </c>
      <c r="S273" s="146">
        <v>0</v>
      </c>
      <c r="T273" s="147">
        <f t="shared" si="3"/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48" t="s">
        <v>117</v>
      </c>
      <c r="AT273" s="148" t="s">
        <v>113</v>
      </c>
      <c r="AU273" s="148" t="s">
        <v>79</v>
      </c>
      <c r="AY273" s="16" t="s">
        <v>111</v>
      </c>
      <c r="BE273" s="149">
        <f t="shared" si="4"/>
        <v>0</v>
      </c>
      <c r="BF273" s="149">
        <f t="shared" si="5"/>
        <v>0</v>
      </c>
      <c r="BG273" s="149">
        <f t="shared" si="6"/>
        <v>0</v>
      </c>
      <c r="BH273" s="149">
        <f t="shared" si="7"/>
        <v>0</v>
      </c>
      <c r="BI273" s="149">
        <f t="shared" si="8"/>
        <v>0</v>
      </c>
      <c r="BJ273" s="16" t="s">
        <v>77</v>
      </c>
      <c r="BK273" s="149">
        <f t="shared" si="9"/>
        <v>0</v>
      </c>
      <c r="BL273" s="16" t="s">
        <v>117</v>
      </c>
      <c r="BM273" s="148" t="s">
        <v>304</v>
      </c>
    </row>
    <row r="274" spans="1:65" s="2" customFormat="1" ht="24.15" customHeight="1">
      <c r="A274" s="28"/>
      <c r="B274" s="136"/>
      <c r="C274" s="137">
        <v>47</v>
      </c>
      <c r="D274" s="137" t="s">
        <v>113</v>
      </c>
      <c r="E274" s="138" t="s">
        <v>305</v>
      </c>
      <c r="F274" s="139" t="s">
        <v>306</v>
      </c>
      <c r="G274" s="140" t="s">
        <v>116</v>
      </c>
      <c r="H274" s="141">
        <v>20</v>
      </c>
      <c r="I274" s="142">
        <v>0</v>
      </c>
      <c r="J274" s="142">
        <f t="shared" si="0"/>
        <v>0</v>
      </c>
      <c r="K274" s="143"/>
      <c r="L274" s="29"/>
      <c r="M274" s="144" t="s">
        <v>1</v>
      </c>
      <c r="N274" s="145" t="s">
        <v>34</v>
      </c>
      <c r="O274" s="146">
        <v>2E-3</v>
      </c>
      <c r="P274" s="146">
        <f t="shared" si="1"/>
        <v>0.04</v>
      </c>
      <c r="Q274" s="146">
        <v>0</v>
      </c>
      <c r="R274" s="146">
        <f t="shared" si="2"/>
        <v>0</v>
      </c>
      <c r="S274" s="146">
        <v>0</v>
      </c>
      <c r="T274" s="147">
        <f t="shared" si="3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48" t="s">
        <v>117</v>
      </c>
      <c r="AT274" s="148" t="s">
        <v>113</v>
      </c>
      <c r="AU274" s="148" t="s">
        <v>79</v>
      </c>
      <c r="AY274" s="16" t="s">
        <v>111</v>
      </c>
      <c r="BE274" s="149">
        <f t="shared" si="4"/>
        <v>0</v>
      </c>
      <c r="BF274" s="149">
        <f t="shared" si="5"/>
        <v>0</v>
      </c>
      <c r="BG274" s="149">
        <f t="shared" si="6"/>
        <v>0</v>
      </c>
      <c r="BH274" s="149">
        <f t="shared" si="7"/>
        <v>0</v>
      </c>
      <c r="BI274" s="149">
        <f t="shared" si="8"/>
        <v>0</v>
      </c>
      <c r="BJ274" s="16" t="s">
        <v>77</v>
      </c>
      <c r="BK274" s="149">
        <f t="shared" si="9"/>
        <v>0</v>
      </c>
      <c r="BL274" s="16" t="s">
        <v>117</v>
      </c>
      <c r="BM274" s="148" t="s">
        <v>307</v>
      </c>
    </row>
    <row r="275" spans="1:65" s="2" customFormat="1" ht="44.25" customHeight="1">
      <c r="A275" s="28"/>
      <c r="B275" s="136"/>
      <c r="C275" s="137">
        <v>48</v>
      </c>
      <c r="D275" s="137" t="s">
        <v>113</v>
      </c>
      <c r="E275" s="138" t="s">
        <v>308</v>
      </c>
      <c r="F275" s="139" t="s">
        <v>309</v>
      </c>
      <c r="G275" s="140" t="s">
        <v>116</v>
      </c>
      <c r="H275" s="141">
        <v>20</v>
      </c>
      <c r="I275" s="142">
        <v>0</v>
      </c>
      <c r="J275" s="142">
        <f t="shared" si="0"/>
        <v>0</v>
      </c>
      <c r="K275" s="143"/>
      <c r="L275" s="29"/>
      <c r="M275" s="144" t="s">
        <v>1</v>
      </c>
      <c r="N275" s="145" t="s">
        <v>34</v>
      </c>
      <c r="O275" s="146">
        <v>6.6000000000000003E-2</v>
      </c>
      <c r="P275" s="146">
        <f t="shared" si="1"/>
        <v>1.32</v>
      </c>
      <c r="Q275" s="146">
        <v>0</v>
      </c>
      <c r="R275" s="146">
        <f t="shared" si="2"/>
        <v>0</v>
      </c>
      <c r="S275" s="146">
        <v>0</v>
      </c>
      <c r="T275" s="147">
        <f t="shared" si="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48" t="s">
        <v>117</v>
      </c>
      <c r="AT275" s="148" t="s">
        <v>113</v>
      </c>
      <c r="AU275" s="148" t="s">
        <v>79</v>
      </c>
      <c r="AY275" s="16" t="s">
        <v>111</v>
      </c>
      <c r="BE275" s="149">
        <f t="shared" si="4"/>
        <v>0</v>
      </c>
      <c r="BF275" s="149">
        <f t="shared" si="5"/>
        <v>0</v>
      </c>
      <c r="BG275" s="149">
        <f t="shared" si="6"/>
        <v>0</v>
      </c>
      <c r="BH275" s="149">
        <f t="shared" si="7"/>
        <v>0</v>
      </c>
      <c r="BI275" s="149">
        <f t="shared" si="8"/>
        <v>0</v>
      </c>
      <c r="BJ275" s="16" t="s">
        <v>77</v>
      </c>
      <c r="BK275" s="149">
        <f t="shared" si="9"/>
        <v>0</v>
      </c>
      <c r="BL275" s="16" t="s">
        <v>117</v>
      </c>
      <c r="BM275" s="148" t="s">
        <v>310</v>
      </c>
    </row>
    <row r="276" spans="1:65" s="2" customFormat="1" ht="78" customHeight="1">
      <c r="A276" s="28"/>
      <c r="B276" s="136"/>
      <c r="C276" s="137">
        <v>49</v>
      </c>
      <c r="D276" s="137" t="s">
        <v>113</v>
      </c>
      <c r="E276" s="138" t="s">
        <v>311</v>
      </c>
      <c r="F276" s="139" t="s">
        <v>312</v>
      </c>
      <c r="G276" s="140" t="s">
        <v>116</v>
      </c>
      <c r="H276" s="141">
        <v>296.64999999999998</v>
      </c>
      <c r="I276" s="142">
        <v>0</v>
      </c>
      <c r="J276" s="142">
        <f t="shared" si="0"/>
        <v>0</v>
      </c>
      <c r="K276" s="143"/>
      <c r="L276" s="29"/>
      <c r="M276" s="144" t="s">
        <v>1</v>
      </c>
      <c r="N276" s="145" t="s">
        <v>34</v>
      </c>
      <c r="O276" s="146">
        <v>0.56000000000000005</v>
      </c>
      <c r="P276" s="146">
        <f t="shared" si="1"/>
        <v>166.124</v>
      </c>
      <c r="Q276" s="146">
        <v>9.0620000000000006E-2</v>
      </c>
      <c r="R276" s="146">
        <f t="shared" si="2"/>
        <v>26.882422999999999</v>
      </c>
      <c r="S276" s="146">
        <v>0</v>
      </c>
      <c r="T276" s="147">
        <f t="shared" si="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48" t="s">
        <v>117</v>
      </c>
      <c r="AT276" s="148" t="s">
        <v>113</v>
      </c>
      <c r="AU276" s="148" t="s">
        <v>79</v>
      </c>
      <c r="AY276" s="16" t="s">
        <v>111</v>
      </c>
      <c r="BE276" s="149">
        <f t="shared" si="4"/>
        <v>0</v>
      </c>
      <c r="BF276" s="149">
        <f t="shared" si="5"/>
        <v>0</v>
      </c>
      <c r="BG276" s="149">
        <f t="shared" si="6"/>
        <v>0</v>
      </c>
      <c r="BH276" s="149">
        <f t="shared" si="7"/>
        <v>0</v>
      </c>
      <c r="BI276" s="149">
        <f t="shared" si="8"/>
        <v>0</v>
      </c>
      <c r="BJ276" s="16" t="s">
        <v>77</v>
      </c>
      <c r="BK276" s="149">
        <f t="shared" si="9"/>
        <v>0</v>
      </c>
      <c r="BL276" s="16" t="s">
        <v>117</v>
      </c>
      <c r="BM276" s="148" t="s">
        <v>313</v>
      </c>
    </row>
    <row r="277" spans="1:65" s="2" customFormat="1" ht="16.5" customHeight="1">
      <c r="A277" s="28"/>
      <c r="B277" s="136"/>
      <c r="C277" s="165">
        <v>50</v>
      </c>
      <c r="D277" s="165" t="s">
        <v>255</v>
      </c>
      <c r="E277" s="166" t="s">
        <v>314</v>
      </c>
      <c r="F277" s="167" t="s">
        <v>315</v>
      </c>
      <c r="G277" s="168" t="s">
        <v>116</v>
      </c>
      <c r="H277" s="169">
        <v>44.497999999999998</v>
      </c>
      <c r="I277" s="170">
        <v>0</v>
      </c>
      <c r="J277" s="170">
        <f t="shared" si="0"/>
        <v>0</v>
      </c>
      <c r="K277" s="171"/>
      <c r="L277" s="172"/>
      <c r="M277" s="173" t="s">
        <v>1</v>
      </c>
      <c r="N277" s="174" t="s">
        <v>34</v>
      </c>
      <c r="O277" s="146">
        <v>0</v>
      </c>
      <c r="P277" s="146">
        <f t="shared" si="1"/>
        <v>0</v>
      </c>
      <c r="Q277" s="146">
        <v>0.17599999999999999</v>
      </c>
      <c r="R277" s="146">
        <f t="shared" si="2"/>
        <v>7.8316479999999995</v>
      </c>
      <c r="S277" s="146">
        <v>0</v>
      </c>
      <c r="T277" s="147">
        <f t="shared" si="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48" t="s">
        <v>145</v>
      </c>
      <c r="AT277" s="148" t="s">
        <v>255</v>
      </c>
      <c r="AU277" s="148" t="s">
        <v>79</v>
      </c>
      <c r="AY277" s="16" t="s">
        <v>111</v>
      </c>
      <c r="BE277" s="149">
        <f t="shared" si="4"/>
        <v>0</v>
      </c>
      <c r="BF277" s="149">
        <f t="shared" si="5"/>
        <v>0</v>
      </c>
      <c r="BG277" s="149">
        <f t="shared" si="6"/>
        <v>0</v>
      </c>
      <c r="BH277" s="149">
        <f t="shared" si="7"/>
        <v>0</v>
      </c>
      <c r="BI277" s="149">
        <f t="shared" si="8"/>
        <v>0</v>
      </c>
      <c r="BJ277" s="16" t="s">
        <v>77</v>
      </c>
      <c r="BK277" s="149">
        <f t="shared" si="9"/>
        <v>0</v>
      </c>
      <c r="BL277" s="16" t="s">
        <v>117</v>
      </c>
      <c r="BM277" s="148" t="s">
        <v>316</v>
      </c>
    </row>
    <row r="278" spans="1:65" s="13" customFormat="1">
      <c r="B278" s="150"/>
      <c r="D278" s="151" t="s">
        <v>119</v>
      </c>
      <c r="E278" s="152" t="s">
        <v>1</v>
      </c>
      <c r="F278" s="153" t="s">
        <v>660</v>
      </c>
      <c r="H278" s="154">
        <v>44.497999999999998</v>
      </c>
      <c r="L278" s="150"/>
      <c r="M278" s="155"/>
      <c r="N278" s="156"/>
      <c r="O278" s="156"/>
      <c r="P278" s="156"/>
      <c r="Q278" s="156"/>
      <c r="R278" s="156"/>
      <c r="S278" s="156"/>
      <c r="T278" s="157"/>
      <c r="AT278" s="152" t="s">
        <v>119</v>
      </c>
      <c r="AU278" s="152" t="s">
        <v>79</v>
      </c>
      <c r="AV278" s="13" t="s">
        <v>79</v>
      </c>
      <c r="AW278" s="13" t="s">
        <v>26</v>
      </c>
      <c r="AX278" s="13" t="s">
        <v>69</v>
      </c>
      <c r="AY278" s="152" t="s">
        <v>111</v>
      </c>
    </row>
    <row r="279" spans="1:65" s="14" customFormat="1">
      <c r="B279" s="158"/>
      <c r="D279" s="151" t="s">
        <v>119</v>
      </c>
      <c r="E279" s="159" t="s">
        <v>1</v>
      </c>
      <c r="F279" s="160" t="s">
        <v>120</v>
      </c>
      <c r="H279" s="161">
        <v>44.497999999999998</v>
      </c>
      <c r="L279" s="158"/>
      <c r="M279" s="162"/>
      <c r="N279" s="163"/>
      <c r="O279" s="163"/>
      <c r="P279" s="163"/>
      <c r="Q279" s="163"/>
      <c r="R279" s="163"/>
      <c r="S279" s="163"/>
      <c r="T279" s="164"/>
      <c r="AT279" s="159" t="s">
        <v>119</v>
      </c>
      <c r="AU279" s="159" t="s">
        <v>79</v>
      </c>
      <c r="AV279" s="14" t="s">
        <v>117</v>
      </c>
      <c r="AW279" s="14" t="s">
        <v>26</v>
      </c>
      <c r="AX279" s="14" t="s">
        <v>77</v>
      </c>
      <c r="AY279" s="159" t="s">
        <v>111</v>
      </c>
    </row>
    <row r="280" spans="1:65" s="12" customFormat="1" ht="22.95" customHeight="1">
      <c r="B280" s="124"/>
      <c r="D280" s="125" t="s">
        <v>68</v>
      </c>
      <c r="E280" s="134" t="s">
        <v>145</v>
      </c>
      <c r="F280" s="134" t="s">
        <v>317</v>
      </c>
      <c r="J280" s="135">
        <f>BK280</f>
        <v>0</v>
      </c>
      <c r="L280" s="124"/>
      <c r="M280" s="128"/>
      <c r="N280" s="129"/>
      <c r="O280" s="129"/>
      <c r="P280" s="130">
        <f>SUM(P281:P373)</f>
        <v>483.69067999999999</v>
      </c>
      <c r="Q280" s="129"/>
      <c r="R280" s="130">
        <f>SUM(R281:R373)</f>
        <v>17.997021689999993</v>
      </c>
      <c r="S280" s="129"/>
      <c r="T280" s="131">
        <f>SUM(T281:T373)</f>
        <v>0.72011990000000003</v>
      </c>
      <c r="AR280" s="125" t="s">
        <v>77</v>
      </c>
      <c r="AT280" s="132" t="s">
        <v>68</v>
      </c>
      <c r="AU280" s="132" t="s">
        <v>77</v>
      </c>
      <c r="AY280" s="125" t="s">
        <v>111</v>
      </c>
      <c r="BK280" s="133">
        <f>SUM(BK281:BK373)</f>
        <v>0</v>
      </c>
    </row>
    <row r="281" spans="1:65" s="2" customFormat="1" ht="33" customHeight="1">
      <c r="A281" s="28"/>
      <c r="B281" s="136"/>
      <c r="C281" s="137">
        <v>51</v>
      </c>
      <c r="D281" s="137" t="s">
        <v>113</v>
      </c>
      <c r="E281" s="138" t="s">
        <v>318</v>
      </c>
      <c r="F281" s="139" t="s">
        <v>319</v>
      </c>
      <c r="G281" s="140" t="s">
        <v>156</v>
      </c>
      <c r="H281" s="141">
        <v>77.5</v>
      </c>
      <c r="I281" s="142">
        <v>0</v>
      </c>
      <c r="J281" s="142">
        <f>ROUND(I281*H281,2)</f>
        <v>0</v>
      </c>
      <c r="K281" s="143"/>
      <c r="L281" s="29"/>
      <c r="M281" s="144" t="s">
        <v>1</v>
      </c>
      <c r="N281" s="145" t="s">
        <v>34</v>
      </c>
      <c r="O281" s="146">
        <v>0.44800000000000001</v>
      </c>
      <c r="P281" s="146">
        <f>O281*H281</f>
        <v>34.72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48" t="s">
        <v>117</v>
      </c>
      <c r="AT281" s="148" t="s">
        <v>113</v>
      </c>
      <c r="AU281" s="148" t="s">
        <v>79</v>
      </c>
      <c r="AY281" s="16" t="s">
        <v>111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6" t="s">
        <v>77</v>
      </c>
      <c r="BK281" s="149">
        <f>ROUND(I281*H281,2)</f>
        <v>0</v>
      </c>
      <c r="BL281" s="16" t="s">
        <v>117</v>
      </c>
      <c r="BM281" s="148" t="s">
        <v>320</v>
      </c>
    </row>
    <row r="282" spans="1:65" s="2" customFormat="1" ht="33.6" customHeight="1">
      <c r="A282" s="28"/>
      <c r="B282" s="136"/>
      <c r="C282" s="165">
        <v>52</v>
      </c>
      <c r="D282" s="165" t="s">
        <v>255</v>
      </c>
      <c r="E282" s="166" t="s">
        <v>689</v>
      </c>
      <c r="F282" s="167" t="s">
        <v>690</v>
      </c>
      <c r="G282" s="168" t="s">
        <v>156</v>
      </c>
      <c r="H282" s="169">
        <v>79.058000000000007</v>
      </c>
      <c r="I282" s="170">
        <v>0</v>
      </c>
      <c r="J282" s="170">
        <f>ROUND(I282*H282,2)</f>
        <v>0</v>
      </c>
      <c r="K282" s="171"/>
      <c r="L282" s="172"/>
      <c r="M282" s="173" t="s">
        <v>1</v>
      </c>
      <c r="N282" s="174" t="s">
        <v>34</v>
      </c>
      <c r="O282" s="146">
        <v>0</v>
      </c>
      <c r="P282" s="146">
        <f>O282*H282</f>
        <v>0</v>
      </c>
      <c r="Q282" s="146">
        <v>2.1499999999999998E-2</v>
      </c>
      <c r="R282" s="146">
        <f>Q282*H282</f>
        <v>1.6997470000000001</v>
      </c>
      <c r="S282" s="146">
        <v>0</v>
      </c>
      <c r="T282" s="147">
        <f>S282*H282</f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48" t="s">
        <v>145</v>
      </c>
      <c r="AT282" s="148" t="s">
        <v>255</v>
      </c>
      <c r="AU282" s="148" t="s">
        <v>79</v>
      </c>
      <c r="AY282" s="16" t="s">
        <v>111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6" t="s">
        <v>77</v>
      </c>
      <c r="BK282" s="149">
        <f>ROUND(I282*H282,2)</f>
        <v>0</v>
      </c>
      <c r="BL282" s="16" t="s">
        <v>117</v>
      </c>
      <c r="BM282" s="148" t="s">
        <v>321</v>
      </c>
    </row>
    <row r="283" spans="1:65" s="13" customFormat="1">
      <c r="B283" s="150"/>
      <c r="D283" s="151" t="s">
        <v>119</v>
      </c>
      <c r="E283" s="152" t="s">
        <v>1</v>
      </c>
      <c r="F283" s="153" t="s">
        <v>322</v>
      </c>
      <c r="H283" s="154">
        <v>78.275000000000006</v>
      </c>
      <c r="L283" s="150"/>
      <c r="M283" s="155"/>
      <c r="N283" s="156"/>
      <c r="O283" s="156"/>
      <c r="P283" s="156"/>
      <c r="Q283" s="156"/>
      <c r="R283" s="156"/>
      <c r="S283" s="156"/>
      <c r="T283" s="157"/>
      <c r="AT283" s="152" t="s">
        <v>119</v>
      </c>
      <c r="AU283" s="152" t="s">
        <v>79</v>
      </c>
      <c r="AV283" s="13" t="s">
        <v>79</v>
      </c>
      <c r="AW283" s="13" t="s">
        <v>26</v>
      </c>
      <c r="AX283" s="13" t="s">
        <v>69</v>
      </c>
      <c r="AY283" s="152" t="s">
        <v>111</v>
      </c>
    </row>
    <row r="284" spans="1:65" s="14" customFormat="1">
      <c r="B284" s="158"/>
      <c r="D284" s="151" t="s">
        <v>119</v>
      </c>
      <c r="E284" s="159" t="s">
        <v>1</v>
      </c>
      <c r="F284" s="160" t="s">
        <v>120</v>
      </c>
      <c r="H284" s="161">
        <v>78.275000000000006</v>
      </c>
      <c r="L284" s="158"/>
      <c r="M284" s="162"/>
      <c r="N284" s="163"/>
      <c r="O284" s="163"/>
      <c r="P284" s="163"/>
      <c r="Q284" s="163"/>
      <c r="R284" s="163"/>
      <c r="S284" s="163"/>
      <c r="T284" s="164"/>
      <c r="AT284" s="159" t="s">
        <v>119</v>
      </c>
      <c r="AU284" s="159" t="s">
        <v>79</v>
      </c>
      <c r="AV284" s="14" t="s">
        <v>117</v>
      </c>
      <c r="AW284" s="14" t="s">
        <v>26</v>
      </c>
      <c r="AX284" s="14" t="s">
        <v>77</v>
      </c>
      <c r="AY284" s="159" t="s">
        <v>111</v>
      </c>
    </row>
    <row r="285" spans="1:65" s="13" customFormat="1">
      <c r="B285" s="150"/>
      <c r="D285" s="151" t="s">
        <v>119</v>
      </c>
      <c r="F285" s="153" t="s">
        <v>323</v>
      </c>
      <c r="H285" s="154">
        <v>79.058000000000007</v>
      </c>
      <c r="L285" s="150"/>
      <c r="M285" s="155"/>
      <c r="N285" s="156"/>
      <c r="O285" s="156"/>
      <c r="P285" s="156"/>
      <c r="Q285" s="156"/>
      <c r="R285" s="156"/>
      <c r="S285" s="156"/>
      <c r="T285" s="157"/>
      <c r="AT285" s="152" t="s">
        <v>119</v>
      </c>
      <c r="AU285" s="152" t="s">
        <v>79</v>
      </c>
      <c r="AV285" s="13" t="s">
        <v>79</v>
      </c>
      <c r="AW285" s="13" t="s">
        <v>3</v>
      </c>
      <c r="AX285" s="13" t="s">
        <v>77</v>
      </c>
      <c r="AY285" s="152" t="s">
        <v>111</v>
      </c>
    </row>
    <row r="286" spans="1:65" s="2" customFormat="1" ht="33" customHeight="1">
      <c r="A286" s="28"/>
      <c r="B286" s="136"/>
      <c r="C286" s="137">
        <v>53</v>
      </c>
      <c r="D286" s="137" t="s">
        <v>113</v>
      </c>
      <c r="E286" s="138" t="s">
        <v>324</v>
      </c>
      <c r="F286" s="139" t="s">
        <v>325</v>
      </c>
      <c r="G286" s="140" t="s">
        <v>156</v>
      </c>
      <c r="H286" s="141">
        <v>304.39999999999998</v>
      </c>
      <c r="I286" s="142">
        <v>0</v>
      </c>
      <c r="J286" s="142">
        <f>ROUND(I286*H286,2)</f>
        <v>0</v>
      </c>
      <c r="K286" s="143"/>
      <c r="L286" s="29"/>
      <c r="M286" s="144" t="s">
        <v>1</v>
      </c>
      <c r="N286" s="145" t="s">
        <v>34</v>
      </c>
      <c r="O286" s="146">
        <v>0.622</v>
      </c>
      <c r="P286" s="146">
        <f>O286*H286</f>
        <v>189.33679999999998</v>
      </c>
      <c r="Q286" s="146">
        <v>0</v>
      </c>
      <c r="R286" s="146">
        <f>Q286*H286</f>
        <v>0</v>
      </c>
      <c r="S286" s="146">
        <v>0</v>
      </c>
      <c r="T286" s="147">
        <f>S286*H286</f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48" t="s">
        <v>117</v>
      </c>
      <c r="AT286" s="148" t="s">
        <v>113</v>
      </c>
      <c r="AU286" s="148" t="s">
        <v>79</v>
      </c>
      <c r="AY286" s="16" t="s">
        <v>111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6" t="s">
        <v>77</v>
      </c>
      <c r="BK286" s="149">
        <f>ROUND(I286*H286,2)</f>
        <v>0</v>
      </c>
      <c r="BL286" s="16" t="s">
        <v>117</v>
      </c>
      <c r="BM286" s="148" t="s">
        <v>326</v>
      </c>
    </row>
    <row r="287" spans="1:65" s="2" customFormat="1" ht="24.15" customHeight="1">
      <c r="A287" s="28"/>
      <c r="B287" s="136"/>
      <c r="C287" s="165">
        <v>54</v>
      </c>
      <c r="D287" s="165" t="s">
        <v>255</v>
      </c>
      <c r="E287" s="166" t="s">
        <v>688</v>
      </c>
      <c r="F287" s="167" t="s">
        <v>691</v>
      </c>
      <c r="G287" s="168" t="s">
        <v>156</v>
      </c>
      <c r="H287" s="169">
        <v>310.51799999999997</v>
      </c>
      <c r="I287" s="170">
        <v>0</v>
      </c>
      <c r="J287" s="170">
        <f>ROUND(I287*H287,2)</f>
        <v>0</v>
      </c>
      <c r="K287" s="171"/>
      <c r="L287" s="172"/>
      <c r="M287" s="173" t="s">
        <v>1</v>
      </c>
      <c r="N287" s="174" t="s">
        <v>34</v>
      </c>
      <c r="O287" s="146">
        <v>0</v>
      </c>
      <c r="P287" s="146">
        <f>O287*H287</f>
        <v>0</v>
      </c>
      <c r="Q287" s="146">
        <v>3.3500000000000002E-2</v>
      </c>
      <c r="R287" s="146">
        <f>Q287*H287</f>
        <v>10.402353</v>
      </c>
      <c r="S287" s="146">
        <v>0</v>
      </c>
      <c r="T287" s="147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48" t="s">
        <v>145</v>
      </c>
      <c r="AT287" s="148" t="s">
        <v>255</v>
      </c>
      <c r="AU287" s="148" t="s">
        <v>79</v>
      </c>
      <c r="AY287" s="16" t="s">
        <v>111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6" t="s">
        <v>77</v>
      </c>
      <c r="BK287" s="149">
        <f>ROUND(I287*H287,2)</f>
        <v>0</v>
      </c>
      <c r="BL287" s="16" t="s">
        <v>117</v>
      </c>
      <c r="BM287" s="148" t="s">
        <v>327</v>
      </c>
    </row>
    <row r="288" spans="1:65" s="13" customFormat="1">
      <c r="B288" s="150"/>
      <c r="D288" s="151" t="s">
        <v>119</v>
      </c>
      <c r="E288" s="152" t="s">
        <v>1</v>
      </c>
      <c r="F288" s="153" t="s">
        <v>328</v>
      </c>
      <c r="H288" s="154">
        <v>307.44400000000002</v>
      </c>
      <c r="L288" s="150"/>
      <c r="M288" s="155"/>
      <c r="N288" s="156"/>
      <c r="O288" s="156"/>
      <c r="P288" s="156"/>
      <c r="Q288" s="156"/>
      <c r="R288" s="156"/>
      <c r="S288" s="156"/>
      <c r="T288" s="157"/>
      <c r="AT288" s="152" t="s">
        <v>119</v>
      </c>
      <c r="AU288" s="152" t="s">
        <v>79</v>
      </c>
      <c r="AV288" s="13" t="s">
        <v>79</v>
      </c>
      <c r="AW288" s="13" t="s">
        <v>26</v>
      </c>
      <c r="AX288" s="13" t="s">
        <v>69</v>
      </c>
      <c r="AY288" s="152" t="s">
        <v>111</v>
      </c>
    </row>
    <row r="289" spans="1:65" s="14" customFormat="1">
      <c r="B289" s="158"/>
      <c r="D289" s="151" t="s">
        <v>119</v>
      </c>
      <c r="E289" s="159" t="s">
        <v>1</v>
      </c>
      <c r="F289" s="160" t="s">
        <v>120</v>
      </c>
      <c r="H289" s="161">
        <v>307.44400000000002</v>
      </c>
      <c r="L289" s="158"/>
      <c r="M289" s="162"/>
      <c r="N289" s="163"/>
      <c r="O289" s="163"/>
      <c r="P289" s="163"/>
      <c r="Q289" s="163"/>
      <c r="R289" s="163"/>
      <c r="S289" s="163"/>
      <c r="T289" s="164"/>
      <c r="AT289" s="159" t="s">
        <v>119</v>
      </c>
      <c r="AU289" s="159" t="s">
        <v>79</v>
      </c>
      <c r="AV289" s="14" t="s">
        <v>117</v>
      </c>
      <c r="AW289" s="14" t="s">
        <v>26</v>
      </c>
      <c r="AX289" s="14" t="s">
        <v>77</v>
      </c>
      <c r="AY289" s="159" t="s">
        <v>111</v>
      </c>
    </row>
    <row r="290" spans="1:65" s="13" customFormat="1">
      <c r="B290" s="150"/>
      <c r="D290" s="151" t="s">
        <v>119</v>
      </c>
      <c r="F290" s="153" t="s">
        <v>329</v>
      </c>
      <c r="H290" s="154">
        <v>310.51799999999997</v>
      </c>
      <c r="L290" s="150"/>
      <c r="M290" s="155"/>
      <c r="N290" s="156"/>
      <c r="O290" s="156"/>
      <c r="P290" s="156"/>
      <c r="Q290" s="156"/>
      <c r="R290" s="156"/>
      <c r="S290" s="156"/>
      <c r="T290" s="157"/>
      <c r="AT290" s="152" t="s">
        <v>119</v>
      </c>
      <c r="AU290" s="152" t="s">
        <v>79</v>
      </c>
      <c r="AV290" s="13" t="s">
        <v>79</v>
      </c>
      <c r="AW290" s="13" t="s">
        <v>3</v>
      </c>
      <c r="AX290" s="13" t="s">
        <v>77</v>
      </c>
      <c r="AY290" s="152" t="s">
        <v>111</v>
      </c>
    </row>
    <row r="291" spans="1:65" s="2" customFormat="1" ht="44.25" customHeight="1">
      <c r="A291" s="28"/>
      <c r="B291" s="136"/>
      <c r="C291" s="137">
        <v>55</v>
      </c>
      <c r="D291" s="137" t="s">
        <v>113</v>
      </c>
      <c r="E291" s="138" t="s">
        <v>330</v>
      </c>
      <c r="F291" s="139" t="s">
        <v>331</v>
      </c>
      <c r="G291" s="140" t="s">
        <v>127</v>
      </c>
      <c r="H291" s="141">
        <v>5.05</v>
      </c>
      <c r="I291" s="142">
        <v>0</v>
      </c>
      <c r="J291" s="142">
        <f t="shared" ref="J291:J301" si="10">ROUND(I291*H291,2)</f>
        <v>0</v>
      </c>
      <c r="K291" s="143"/>
      <c r="L291" s="29"/>
      <c r="M291" s="144" t="s">
        <v>1</v>
      </c>
      <c r="N291" s="145" t="s">
        <v>34</v>
      </c>
      <c r="O291" s="146">
        <v>0.75900000000000001</v>
      </c>
      <c r="P291" s="146">
        <f t="shared" ref="P291:P301" si="11">O291*H291</f>
        <v>3.8329499999999999</v>
      </c>
      <c r="Q291" s="146">
        <v>1.67E-3</v>
      </c>
      <c r="R291" s="146">
        <f t="shared" ref="R291:R301" si="12">Q291*H291</f>
        <v>8.4335E-3</v>
      </c>
      <c r="S291" s="146">
        <v>1.0670000000000001E-2</v>
      </c>
      <c r="T291" s="147">
        <f t="shared" ref="T291:T301" si="13">S291*H291</f>
        <v>5.3883500000000001E-2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48" t="s">
        <v>117</v>
      </c>
      <c r="AT291" s="148" t="s">
        <v>113</v>
      </c>
      <c r="AU291" s="148" t="s">
        <v>79</v>
      </c>
      <c r="AY291" s="16" t="s">
        <v>111</v>
      </c>
      <c r="BE291" s="149">
        <f t="shared" ref="BE291:BE301" si="14">IF(N291="základní",J291,0)</f>
        <v>0</v>
      </c>
      <c r="BF291" s="149">
        <f t="shared" ref="BF291:BF301" si="15">IF(N291="snížená",J291,0)</f>
        <v>0</v>
      </c>
      <c r="BG291" s="149">
        <f t="shared" ref="BG291:BG301" si="16">IF(N291="zákl. přenesená",J291,0)</f>
        <v>0</v>
      </c>
      <c r="BH291" s="149">
        <f t="shared" ref="BH291:BH301" si="17">IF(N291="sníž. přenesená",J291,0)</f>
        <v>0</v>
      </c>
      <c r="BI291" s="149">
        <f t="shared" ref="BI291:BI301" si="18">IF(N291="nulová",J291,0)</f>
        <v>0</v>
      </c>
      <c r="BJ291" s="16" t="s">
        <v>77</v>
      </c>
      <c r="BK291" s="149">
        <f t="shared" ref="BK291:BK301" si="19">ROUND(I291*H291,2)</f>
        <v>0</v>
      </c>
      <c r="BL291" s="16" t="s">
        <v>117</v>
      </c>
      <c r="BM291" s="148" t="s">
        <v>332</v>
      </c>
    </row>
    <row r="292" spans="1:65" s="2" customFormat="1" ht="24.15" customHeight="1">
      <c r="A292" s="28"/>
      <c r="B292" s="136"/>
      <c r="C292" s="165">
        <v>56</v>
      </c>
      <c r="D292" s="165" t="s">
        <v>255</v>
      </c>
      <c r="E292" s="166" t="s">
        <v>687</v>
      </c>
      <c r="F292" s="167" t="s">
        <v>333</v>
      </c>
      <c r="G292" s="168" t="s">
        <v>127</v>
      </c>
      <c r="H292" s="169">
        <v>4.04</v>
      </c>
      <c r="I292" s="170">
        <v>0</v>
      </c>
      <c r="J292" s="170">
        <f t="shared" si="10"/>
        <v>0</v>
      </c>
      <c r="K292" s="171"/>
      <c r="L292" s="172"/>
      <c r="M292" s="173" t="s">
        <v>1</v>
      </c>
      <c r="N292" s="174" t="s">
        <v>34</v>
      </c>
      <c r="O292" s="146">
        <v>0</v>
      </c>
      <c r="P292" s="146">
        <f t="shared" si="11"/>
        <v>0</v>
      </c>
      <c r="Q292" s="146">
        <v>8.0000000000000002E-3</v>
      </c>
      <c r="R292" s="146">
        <f t="shared" si="12"/>
        <v>3.2320000000000002E-2</v>
      </c>
      <c r="S292" s="146">
        <v>0</v>
      </c>
      <c r="T292" s="147">
        <f t="shared" si="13"/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48" t="s">
        <v>145</v>
      </c>
      <c r="AT292" s="148" t="s">
        <v>255</v>
      </c>
      <c r="AU292" s="148" t="s">
        <v>79</v>
      </c>
      <c r="AY292" s="16" t="s">
        <v>111</v>
      </c>
      <c r="BE292" s="149">
        <f t="shared" si="14"/>
        <v>0</v>
      </c>
      <c r="BF292" s="149">
        <f t="shared" si="15"/>
        <v>0</v>
      </c>
      <c r="BG292" s="149">
        <f t="shared" si="16"/>
        <v>0</v>
      </c>
      <c r="BH292" s="149">
        <f t="shared" si="17"/>
        <v>0</v>
      </c>
      <c r="BI292" s="149">
        <f t="shared" si="18"/>
        <v>0</v>
      </c>
      <c r="BJ292" s="16" t="s">
        <v>77</v>
      </c>
      <c r="BK292" s="149">
        <f t="shared" si="19"/>
        <v>0</v>
      </c>
      <c r="BL292" s="16" t="s">
        <v>117</v>
      </c>
      <c r="BM292" s="148" t="s">
        <v>334</v>
      </c>
    </row>
    <row r="293" spans="1:65" s="2" customFormat="1" ht="24.15" customHeight="1">
      <c r="A293" s="28"/>
      <c r="B293" s="136"/>
      <c r="C293" s="165">
        <v>57</v>
      </c>
      <c r="D293" s="165" t="s">
        <v>255</v>
      </c>
      <c r="E293" s="166" t="s">
        <v>686</v>
      </c>
      <c r="F293" s="167" t="s">
        <v>692</v>
      </c>
      <c r="G293" s="168" t="s">
        <v>127</v>
      </c>
      <c r="H293" s="169">
        <v>4.04</v>
      </c>
      <c r="I293" s="170">
        <v>0</v>
      </c>
      <c r="J293" s="170">
        <f t="shared" si="10"/>
        <v>0</v>
      </c>
      <c r="K293" s="171"/>
      <c r="L293" s="172"/>
      <c r="M293" s="173" t="s">
        <v>1</v>
      </c>
      <c r="N293" s="174" t="s">
        <v>34</v>
      </c>
      <c r="O293" s="146">
        <v>0</v>
      </c>
      <c r="P293" s="146">
        <f t="shared" si="11"/>
        <v>0</v>
      </c>
      <c r="Q293" s="146">
        <v>9.5999999999999992E-3</v>
      </c>
      <c r="R293" s="146">
        <f t="shared" si="12"/>
        <v>3.8783999999999999E-2</v>
      </c>
      <c r="S293" s="146">
        <v>0</v>
      </c>
      <c r="T293" s="147">
        <f t="shared" si="13"/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48" t="s">
        <v>145</v>
      </c>
      <c r="AT293" s="148" t="s">
        <v>255</v>
      </c>
      <c r="AU293" s="148" t="s">
        <v>79</v>
      </c>
      <c r="AY293" s="16" t="s">
        <v>111</v>
      </c>
      <c r="BE293" s="149">
        <f t="shared" si="14"/>
        <v>0</v>
      </c>
      <c r="BF293" s="149">
        <f t="shared" si="15"/>
        <v>0</v>
      </c>
      <c r="BG293" s="149">
        <f t="shared" si="16"/>
        <v>0</v>
      </c>
      <c r="BH293" s="149">
        <f t="shared" si="17"/>
        <v>0</v>
      </c>
      <c r="BI293" s="149">
        <f t="shared" si="18"/>
        <v>0</v>
      </c>
      <c r="BJ293" s="16" t="s">
        <v>77</v>
      </c>
      <c r="BK293" s="149">
        <f t="shared" si="19"/>
        <v>0</v>
      </c>
      <c r="BL293" s="16" t="s">
        <v>117</v>
      </c>
      <c r="BM293" s="148" t="s">
        <v>335</v>
      </c>
    </row>
    <row r="294" spans="1:65" s="2" customFormat="1" ht="24.15" customHeight="1">
      <c r="A294" s="28"/>
      <c r="B294" s="136"/>
      <c r="C294" s="165">
        <v>58</v>
      </c>
      <c r="D294" s="165" t="s">
        <v>255</v>
      </c>
      <c r="E294" s="166" t="s">
        <v>685</v>
      </c>
      <c r="F294" s="167" t="s">
        <v>693</v>
      </c>
      <c r="G294" s="168" t="s">
        <v>127</v>
      </c>
      <c r="H294" s="169">
        <v>1.01</v>
      </c>
      <c r="I294" s="170">
        <v>0</v>
      </c>
      <c r="J294" s="170">
        <f t="shared" si="10"/>
        <v>0</v>
      </c>
      <c r="K294" s="171"/>
      <c r="L294" s="172"/>
      <c r="M294" s="173" t="s">
        <v>1</v>
      </c>
      <c r="N294" s="174" t="s">
        <v>34</v>
      </c>
      <c r="O294" s="146">
        <v>0</v>
      </c>
      <c r="P294" s="146">
        <f t="shared" si="11"/>
        <v>0</v>
      </c>
      <c r="Q294" s="146">
        <v>7.3000000000000001E-3</v>
      </c>
      <c r="R294" s="146">
        <f t="shared" si="12"/>
        <v>7.3730000000000002E-3</v>
      </c>
      <c r="S294" s="146">
        <v>0</v>
      </c>
      <c r="T294" s="147">
        <f t="shared" si="13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48" t="s">
        <v>145</v>
      </c>
      <c r="AT294" s="148" t="s">
        <v>255</v>
      </c>
      <c r="AU294" s="148" t="s">
        <v>79</v>
      </c>
      <c r="AY294" s="16" t="s">
        <v>111</v>
      </c>
      <c r="BE294" s="149">
        <f t="shared" si="14"/>
        <v>0</v>
      </c>
      <c r="BF294" s="149">
        <f t="shared" si="15"/>
        <v>0</v>
      </c>
      <c r="BG294" s="149">
        <f t="shared" si="16"/>
        <v>0</v>
      </c>
      <c r="BH294" s="149">
        <f t="shared" si="17"/>
        <v>0</v>
      </c>
      <c r="BI294" s="149">
        <f t="shared" si="18"/>
        <v>0</v>
      </c>
      <c r="BJ294" s="16" t="s">
        <v>77</v>
      </c>
      <c r="BK294" s="149">
        <f t="shared" si="19"/>
        <v>0</v>
      </c>
      <c r="BL294" s="16" t="s">
        <v>117</v>
      </c>
      <c r="BM294" s="148" t="s">
        <v>336</v>
      </c>
    </row>
    <row r="295" spans="1:65" s="2" customFormat="1" ht="49.2" customHeight="1">
      <c r="A295" s="28"/>
      <c r="B295" s="136"/>
      <c r="C295" s="137">
        <v>59</v>
      </c>
      <c r="D295" s="137" t="s">
        <v>113</v>
      </c>
      <c r="E295" s="138" t="s">
        <v>337</v>
      </c>
      <c r="F295" s="139" t="s">
        <v>338</v>
      </c>
      <c r="G295" s="140" t="s">
        <v>127</v>
      </c>
      <c r="H295" s="141">
        <v>8.08</v>
      </c>
      <c r="I295" s="142">
        <v>0</v>
      </c>
      <c r="J295" s="142">
        <f t="shared" si="10"/>
        <v>0</v>
      </c>
      <c r="K295" s="143"/>
      <c r="L295" s="29"/>
      <c r="M295" s="144" t="s">
        <v>1</v>
      </c>
      <c r="N295" s="145" t="s">
        <v>34</v>
      </c>
      <c r="O295" s="146">
        <v>1.5920000000000001</v>
      </c>
      <c r="P295" s="146">
        <f t="shared" si="11"/>
        <v>12.86336</v>
      </c>
      <c r="Q295" s="146">
        <v>0</v>
      </c>
      <c r="R295" s="146">
        <f t="shared" si="12"/>
        <v>0</v>
      </c>
      <c r="S295" s="146">
        <v>1.1599999999999999E-2</v>
      </c>
      <c r="T295" s="147">
        <f t="shared" si="13"/>
        <v>9.3727999999999992E-2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48" t="s">
        <v>117</v>
      </c>
      <c r="AT295" s="148" t="s">
        <v>113</v>
      </c>
      <c r="AU295" s="148" t="s">
        <v>79</v>
      </c>
      <c r="AY295" s="16" t="s">
        <v>111</v>
      </c>
      <c r="BE295" s="149">
        <f t="shared" si="14"/>
        <v>0</v>
      </c>
      <c r="BF295" s="149">
        <f t="shared" si="15"/>
        <v>0</v>
      </c>
      <c r="BG295" s="149">
        <f t="shared" si="16"/>
        <v>0</v>
      </c>
      <c r="BH295" s="149">
        <f t="shared" si="17"/>
        <v>0</v>
      </c>
      <c r="BI295" s="149">
        <f t="shared" si="18"/>
        <v>0</v>
      </c>
      <c r="BJ295" s="16" t="s">
        <v>77</v>
      </c>
      <c r="BK295" s="149">
        <f t="shared" si="19"/>
        <v>0</v>
      </c>
      <c r="BL295" s="16" t="s">
        <v>117</v>
      </c>
      <c r="BM295" s="148" t="s">
        <v>339</v>
      </c>
    </row>
    <row r="296" spans="1:65" s="2" customFormat="1" ht="24.15" customHeight="1">
      <c r="A296" s="28"/>
      <c r="B296" s="136"/>
      <c r="C296" s="165">
        <v>60</v>
      </c>
      <c r="D296" s="165" t="s">
        <v>255</v>
      </c>
      <c r="E296" s="166" t="s">
        <v>684</v>
      </c>
      <c r="F296" s="167" t="s">
        <v>694</v>
      </c>
      <c r="G296" s="168" t="s">
        <v>127</v>
      </c>
      <c r="H296" s="169">
        <v>2.02</v>
      </c>
      <c r="I296" s="170">
        <v>0</v>
      </c>
      <c r="J296" s="170">
        <f t="shared" si="10"/>
        <v>0</v>
      </c>
      <c r="K296" s="171"/>
      <c r="L296" s="172"/>
      <c r="M296" s="173" t="s">
        <v>1</v>
      </c>
      <c r="N296" s="174" t="s">
        <v>34</v>
      </c>
      <c r="O296" s="146">
        <v>0</v>
      </c>
      <c r="P296" s="146">
        <f t="shared" si="11"/>
        <v>0</v>
      </c>
      <c r="Q296" s="146">
        <v>1.01E-2</v>
      </c>
      <c r="R296" s="146">
        <f t="shared" si="12"/>
        <v>2.0402E-2</v>
      </c>
      <c r="S296" s="146">
        <v>0</v>
      </c>
      <c r="T296" s="147">
        <f t="shared" si="13"/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48" t="s">
        <v>145</v>
      </c>
      <c r="AT296" s="148" t="s">
        <v>255</v>
      </c>
      <c r="AU296" s="148" t="s">
        <v>79</v>
      </c>
      <c r="AY296" s="16" t="s">
        <v>111</v>
      </c>
      <c r="BE296" s="149">
        <f t="shared" si="14"/>
        <v>0</v>
      </c>
      <c r="BF296" s="149">
        <f t="shared" si="15"/>
        <v>0</v>
      </c>
      <c r="BG296" s="149">
        <f t="shared" si="16"/>
        <v>0</v>
      </c>
      <c r="BH296" s="149">
        <f t="shared" si="17"/>
        <v>0</v>
      </c>
      <c r="BI296" s="149">
        <f t="shared" si="18"/>
        <v>0</v>
      </c>
      <c r="BJ296" s="16" t="s">
        <v>77</v>
      </c>
      <c r="BK296" s="149">
        <f t="shared" si="19"/>
        <v>0</v>
      </c>
      <c r="BL296" s="16" t="s">
        <v>117</v>
      </c>
      <c r="BM296" s="148" t="s">
        <v>340</v>
      </c>
    </row>
    <row r="297" spans="1:65" s="2" customFormat="1" ht="24.15" customHeight="1">
      <c r="A297" s="28"/>
      <c r="B297" s="136"/>
      <c r="C297" s="165">
        <v>61</v>
      </c>
      <c r="D297" s="165" t="s">
        <v>255</v>
      </c>
      <c r="E297" s="166" t="s">
        <v>683</v>
      </c>
      <c r="F297" s="167" t="s">
        <v>695</v>
      </c>
      <c r="G297" s="168" t="s">
        <v>127</v>
      </c>
      <c r="H297" s="169">
        <v>5.05</v>
      </c>
      <c r="I297" s="170">
        <v>0</v>
      </c>
      <c r="J297" s="170">
        <f t="shared" si="10"/>
        <v>0</v>
      </c>
      <c r="K297" s="171"/>
      <c r="L297" s="172"/>
      <c r="M297" s="173" t="s">
        <v>1</v>
      </c>
      <c r="N297" s="174" t="s">
        <v>34</v>
      </c>
      <c r="O297" s="146">
        <v>0</v>
      </c>
      <c r="P297" s="146">
        <f t="shared" si="11"/>
        <v>0</v>
      </c>
      <c r="Q297" s="146">
        <v>8.8000000000000005E-3</v>
      </c>
      <c r="R297" s="146">
        <f t="shared" si="12"/>
        <v>4.444E-2</v>
      </c>
      <c r="S297" s="146">
        <v>0</v>
      </c>
      <c r="T297" s="147">
        <f t="shared" si="13"/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48" t="s">
        <v>145</v>
      </c>
      <c r="AT297" s="148" t="s">
        <v>255</v>
      </c>
      <c r="AU297" s="148" t="s">
        <v>79</v>
      </c>
      <c r="AY297" s="16" t="s">
        <v>111</v>
      </c>
      <c r="BE297" s="149">
        <f t="shared" si="14"/>
        <v>0</v>
      </c>
      <c r="BF297" s="149">
        <f t="shared" si="15"/>
        <v>0</v>
      </c>
      <c r="BG297" s="149">
        <f t="shared" si="16"/>
        <v>0</v>
      </c>
      <c r="BH297" s="149">
        <f t="shared" si="17"/>
        <v>0</v>
      </c>
      <c r="BI297" s="149">
        <f t="shared" si="18"/>
        <v>0</v>
      </c>
      <c r="BJ297" s="16" t="s">
        <v>77</v>
      </c>
      <c r="BK297" s="149">
        <f t="shared" si="19"/>
        <v>0</v>
      </c>
      <c r="BL297" s="16" t="s">
        <v>117</v>
      </c>
      <c r="BM297" s="148" t="s">
        <v>341</v>
      </c>
    </row>
    <row r="298" spans="1:65" s="2" customFormat="1" ht="24.15" customHeight="1">
      <c r="A298" s="28"/>
      <c r="B298" s="136"/>
      <c r="C298" s="165">
        <v>62</v>
      </c>
      <c r="D298" s="165" t="s">
        <v>255</v>
      </c>
      <c r="E298" s="166" t="s">
        <v>682</v>
      </c>
      <c r="F298" s="167" t="s">
        <v>696</v>
      </c>
      <c r="G298" s="168" t="s">
        <v>127</v>
      </c>
      <c r="H298" s="169">
        <v>1.01</v>
      </c>
      <c r="I298" s="170">
        <v>0</v>
      </c>
      <c r="J298" s="170">
        <f t="shared" si="10"/>
        <v>0</v>
      </c>
      <c r="K298" s="171"/>
      <c r="L298" s="172"/>
      <c r="M298" s="173" t="s">
        <v>1</v>
      </c>
      <c r="N298" s="174" t="s">
        <v>34</v>
      </c>
      <c r="O298" s="146">
        <v>0</v>
      </c>
      <c r="P298" s="146">
        <f t="shared" si="11"/>
        <v>0</v>
      </c>
      <c r="Q298" s="146">
        <v>9.1999999999999998E-3</v>
      </c>
      <c r="R298" s="146">
        <f t="shared" si="12"/>
        <v>9.2919999999999999E-3</v>
      </c>
      <c r="S298" s="146">
        <v>0</v>
      </c>
      <c r="T298" s="147">
        <f t="shared" si="13"/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48" t="s">
        <v>145</v>
      </c>
      <c r="AT298" s="148" t="s">
        <v>255</v>
      </c>
      <c r="AU298" s="148" t="s">
        <v>79</v>
      </c>
      <c r="AY298" s="16" t="s">
        <v>111</v>
      </c>
      <c r="BE298" s="149">
        <f t="shared" si="14"/>
        <v>0</v>
      </c>
      <c r="BF298" s="149">
        <f t="shared" si="15"/>
        <v>0</v>
      </c>
      <c r="BG298" s="149">
        <f t="shared" si="16"/>
        <v>0</v>
      </c>
      <c r="BH298" s="149">
        <f t="shared" si="17"/>
        <v>0</v>
      </c>
      <c r="BI298" s="149">
        <f t="shared" si="18"/>
        <v>0</v>
      </c>
      <c r="BJ298" s="16" t="s">
        <v>77</v>
      </c>
      <c r="BK298" s="149">
        <f t="shared" si="19"/>
        <v>0</v>
      </c>
      <c r="BL298" s="16" t="s">
        <v>117</v>
      </c>
      <c r="BM298" s="148" t="s">
        <v>342</v>
      </c>
    </row>
    <row r="299" spans="1:65" s="2" customFormat="1" ht="44.25" customHeight="1">
      <c r="A299" s="28"/>
      <c r="B299" s="136"/>
      <c r="C299" s="137">
        <v>63</v>
      </c>
      <c r="D299" s="137" t="s">
        <v>113</v>
      </c>
      <c r="E299" s="138" t="s">
        <v>343</v>
      </c>
      <c r="F299" s="139" t="s">
        <v>344</v>
      </c>
      <c r="G299" s="140" t="s">
        <v>127</v>
      </c>
      <c r="H299" s="141">
        <v>2.02</v>
      </c>
      <c r="I299" s="142">
        <v>0</v>
      </c>
      <c r="J299" s="142">
        <f t="shared" si="10"/>
        <v>0</v>
      </c>
      <c r="K299" s="143"/>
      <c r="L299" s="29"/>
      <c r="M299" s="144" t="s">
        <v>1</v>
      </c>
      <c r="N299" s="145" t="s">
        <v>34</v>
      </c>
      <c r="O299" s="146">
        <v>0.85599999999999998</v>
      </c>
      <c r="P299" s="146">
        <f t="shared" si="11"/>
        <v>1.72912</v>
      </c>
      <c r="Q299" s="146">
        <v>1.67E-3</v>
      </c>
      <c r="R299" s="146">
        <f t="shared" si="12"/>
        <v>3.3733999999999999E-3</v>
      </c>
      <c r="S299" s="146">
        <v>1.3769999999999999E-2</v>
      </c>
      <c r="T299" s="147">
        <f t="shared" si="13"/>
        <v>2.7815399999999997E-2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48" t="s">
        <v>117</v>
      </c>
      <c r="AT299" s="148" t="s">
        <v>113</v>
      </c>
      <c r="AU299" s="148" t="s">
        <v>79</v>
      </c>
      <c r="AY299" s="16" t="s">
        <v>111</v>
      </c>
      <c r="BE299" s="149">
        <f t="shared" si="14"/>
        <v>0</v>
      </c>
      <c r="BF299" s="149">
        <f t="shared" si="15"/>
        <v>0</v>
      </c>
      <c r="BG299" s="149">
        <f t="shared" si="16"/>
        <v>0</v>
      </c>
      <c r="BH299" s="149">
        <f t="shared" si="17"/>
        <v>0</v>
      </c>
      <c r="BI299" s="149">
        <f t="shared" si="18"/>
        <v>0</v>
      </c>
      <c r="BJ299" s="16" t="s">
        <v>77</v>
      </c>
      <c r="BK299" s="149">
        <f t="shared" si="19"/>
        <v>0</v>
      </c>
      <c r="BL299" s="16" t="s">
        <v>117</v>
      </c>
      <c r="BM299" s="148" t="s">
        <v>345</v>
      </c>
    </row>
    <row r="300" spans="1:65" s="2" customFormat="1" ht="24.15" customHeight="1">
      <c r="A300" s="28"/>
      <c r="B300" s="136"/>
      <c r="C300" s="165">
        <v>64</v>
      </c>
      <c r="D300" s="165" t="s">
        <v>255</v>
      </c>
      <c r="E300" s="166" t="s">
        <v>346</v>
      </c>
      <c r="F300" s="167" t="s">
        <v>347</v>
      </c>
      <c r="G300" s="168" t="s">
        <v>127</v>
      </c>
      <c r="H300" s="169">
        <v>1.01</v>
      </c>
      <c r="I300" s="170">
        <v>0</v>
      </c>
      <c r="J300" s="170">
        <f t="shared" si="10"/>
        <v>0</v>
      </c>
      <c r="K300" s="171"/>
      <c r="L300" s="172"/>
      <c r="M300" s="173" t="s">
        <v>1</v>
      </c>
      <c r="N300" s="174" t="s">
        <v>34</v>
      </c>
      <c r="O300" s="146">
        <v>0</v>
      </c>
      <c r="P300" s="146">
        <f t="shared" si="11"/>
        <v>0</v>
      </c>
      <c r="Q300" s="146">
        <v>4.8999999999999998E-3</v>
      </c>
      <c r="R300" s="146">
        <f t="shared" si="12"/>
        <v>4.9490000000000003E-3</v>
      </c>
      <c r="S300" s="146">
        <v>0</v>
      </c>
      <c r="T300" s="147">
        <f t="shared" si="13"/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48" t="s">
        <v>145</v>
      </c>
      <c r="AT300" s="148" t="s">
        <v>255</v>
      </c>
      <c r="AU300" s="148" t="s">
        <v>79</v>
      </c>
      <c r="AY300" s="16" t="s">
        <v>111</v>
      </c>
      <c r="BE300" s="149">
        <f t="shared" si="14"/>
        <v>0</v>
      </c>
      <c r="BF300" s="149">
        <f t="shared" si="15"/>
        <v>0</v>
      </c>
      <c r="BG300" s="149">
        <f t="shared" si="16"/>
        <v>0</v>
      </c>
      <c r="BH300" s="149">
        <f t="shared" si="17"/>
        <v>0</v>
      </c>
      <c r="BI300" s="149">
        <f t="shared" si="18"/>
        <v>0</v>
      </c>
      <c r="BJ300" s="16" t="s">
        <v>77</v>
      </c>
      <c r="BK300" s="149">
        <f t="shared" si="19"/>
        <v>0</v>
      </c>
      <c r="BL300" s="16" t="s">
        <v>117</v>
      </c>
      <c r="BM300" s="148" t="s">
        <v>348</v>
      </c>
    </row>
    <row r="301" spans="1:65" s="2" customFormat="1" ht="24.15" customHeight="1">
      <c r="A301" s="28"/>
      <c r="B301" s="136"/>
      <c r="C301" s="165">
        <v>65</v>
      </c>
      <c r="D301" s="165" t="s">
        <v>255</v>
      </c>
      <c r="E301" s="166" t="s">
        <v>349</v>
      </c>
      <c r="F301" s="167" t="s">
        <v>350</v>
      </c>
      <c r="G301" s="168" t="s">
        <v>127</v>
      </c>
      <c r="H301" s="169">
        <v>1.01</v>
      </c>
      <c r="I301" s="170">
        <v>0</v>
      </c>
      <c r="J301" s="170">
        <f t="shared" si="10"/>
        <v>0</v>
      </c>
      <c r="K301" s="171"/>
      <c r="L301" s="172"/>
      <c r="M301" s="173" t="s">
        <v>1</v>
      </c>
      <c r="N301" s="174" t="s">
        <v>34</v>
      </c>
      <c r="O301" s="146">
        <v>0</v>
      </c>
      <c r="P301" s="146">
        <f t="shared" si="11"/>
        <v>0</v>
      </c>
      <c r="Q301" s="146">
        <v>1.35E-2</v>
      </c>
      <c r="R301" s="146">
        <f t="shared" si="12"/>
        <v>1.3635E-2</v>
      </c>
      <c r="S301" s="146">
        <v>0</v>
      </c>
      <c r="T301" s="147">
        <f t="shared" si="13"/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48" t="s">
        <v>145</v>
      </c>
      <c r="AT301" s="148" t="s">
        <v>255</v>
      </c>
      <c r="AU301" s="148" t="s">
        <v>79</v>
      </c>
      <c r="AY301" s="16" t="s">
        <v>111</v>
      </c>
      <c r="BE301" s="149">
        <f t="shared" si="14"/>
        <v>0</v>
      </c>
      <c r="BF301" s="149">
        <f t="shared" si="15"/>
        <v>0</v>
      </c>
      <c r="BG301" s="149">
        <f t="shared" si="16"/>
        <v>0</v>
      </c>
      <c r="BH301" s="149">
        <f t="shared" si="17"/>
        <v>0</v>
      </c>
      <c r="BI301" s="149">
        <f t="shared" si="18"/>
        <v>0</v>
      </c>
      <c r="BJ301" s="16" t="s">
        <v>77</v>
      </c>
      <c r="BK301" s="149">
        <f t="shared" si="19"/>
        <v>0</v>
      </c>
      <c r="BL301" s="16" t="s">
        <v>117</v>
      </c>
      <c r="BM301" s="148" t="s">
        <v>351</v>
      </c>
    </row>
    <row r="302" spans="1:65" s="13" customFormat="1">
      <c r="B302" s="150"/>
      <c r="D302" s="151" t="s">
        <v>119</v>
      </c>
      <c r="F302" s="153" t="s">
        <v>352</v>
      </c>
      <c r="H302" s="154">
        <v>1.01</v>
      </c>
      <c r="L302" s="150"/>
      <c r="M302" s="155"/>
      <c r="N302" s="156"/>
      <c r="O302" s="156"/>
      <c r="P302" s="156"/>
      <c r="Q302" s="156"/>
      <c r="R302" s="156"/>
      <c r="S302" s="156"/>
      <c r="T302" s="157"/>
      <c r="AT302" s="152" t="s">
        <v>119</v>
      </c>
      <c r="AU302" s="152" t="s">
        <v>79</v>
      </c>
      <c r="AV302" s="13" t="s">
        <v>79</v>
      </c>
      <c r="AW302" s="13" t="s">
        <v>3</v>
      </c>
      <c r="AX302" s="13" t="s">
        <v>77</v>
      </c>
      <c r="AY302" s="152" t="s">
        <v>111</v>
      </c>
    </row>
    <row r="303" spans="1:65" s="2" customFormat="1" ht="49.2" customHeight="1">
      <c r="A303" s="28"/>
      <c r="B303" s="136"/>
      <c r="C303" s="137">
        <v>66</v>
      </c>
      <c r="D303" s="137" t="s">
        <v>113</v>
      </c>
      <c r="E303" s="138" t="s">
        <v>353</v>
      </c>
      <c r="F303" s="139" t="s">
        <v>354</v>
      </c>
      <c r="G303" s="140" t="s">
        <v>127</v>
      </c>
      <c r="H303" s="141">
        <v>10.1</v>
      </c>
      <c r="I303" s="142">
        <v>0</v>
      </c>
      <c r="J303" s="142">
        <f t="shared" ref="J303:J312" si="20">ROUND(I303*H303,2)</f>
        <v>0</v>
      </c>
      <c r="K303" s="143"/>
      <c r="L303" s="29"/>
      <c r="M303" s="144" t="s">
        <v>1</v>
      </c>
      <c r="N303" s="145" t="s">
        <v>34</v>
      </c>
      <c r="O303" s="146">
        <v>1.9810000000000001</v>
      </c>
      <c r="P303" s="146">
        <f t="shared" ref="P303:P312" si="21">O303*H303</f>
        <v>20.008099999999999</v>
      </c>
      <c r="Q303" s="146">
        <v>0</v>
      </c>
      <c r="R303" s="146">
        <f t="shared" ref="R303:R312" si="22">Q303*H303</f>
        <v>0</v>
      </c>
      <c r="S303" s="146">
        <v>1.8599999999999998E-2</v>
      </c>
      <c r="T303" s="147">
        <f t="shared" ref="T303:T312" si="23">S303*H303</f>
        <v>0.18785999999999997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48" t="s">
        <v>117</v>
      </c>
      <c r="AT303" s="148" t="s">
        <v>113</v>
      </c>
      <c r="AU303" s="148" t="s">
        <v>79</v>
      </c>
      <c r="AY303" s="16" t="s">
        <v>111</v>
      </c>
      <c r="BE303" s="149">
        <f t="shared" ref="BE303:BE312" si="24">IF(N303="základní",J303,0)</f>
        <v>0</v>
      </c>
      <c r="BF303" s="149">
        <f t="shared" ref="BF303:BF312" si="25">IF(N303="snížená",J303,0)</f>
        <v>0</v>
      </c>
      <c r="BG303" s="149">
        <f t="shared" ref="BG303:BG312" si="26">IF(N303="zákl. přenesená",J303,0)</f>
        <v>0</v>
      </c>
      <c r="BH303" s="149">
        <f t="shared" ref="BH303:BH312" si="27">IF(N303="sníž. přenesená",J303,0)</f>
        <v>0</v>
      </c>
      <c r="BI303" s="149">
        <f t="shared" ref="BI303:BI312" si="28">IF(N303="nulová",J303,0)</f>
        <v>0</v>
      </c>
      <c r="BJ303" s="16" t="s">
        <v>77</v>
      </c>
      <c r="BK303" s="149">
        <f t="shared" ref="BK303:BK312" si="29">ROUND(I303*H303,2)</f>
        <v>0</v>
      </c>
      <c r="BL303" s="16" t="s">
        <v>117</v>
      </c>
      <c r="BM303" s="148" t="s">
        <v>355</v>
      </c>
    </row>
    <row r="304" spans="1:65" s="2" customFormat="1" ht="24.15" customHeight="1">
      <c r="A304" s="28"/>
      <c r="B304" s="136"/>
      <c r="C304" s="165">
        <v>67</v>
      </c>
      <c r="D304" s="165" t="s">
        <v>255</v>
      </c>
      <c r="E304" s="166" t="s">
        <v>681</v>
      </c>
      <c r="F304" s="167" t="s">
        <v>697</v>
      </c>
      <c r="G304" s="168" t="s">
        <v>127</v>
      </c>
      <c r="H304" s="169">
        <v>3.03</v>
      </c>
      <c r="I304" s="170">
        <v>0</v>
      </c>
      <c r="J304" s="170">
        <f t="shared" si="20"/>
        <v>0</v>
      </c>
      <c r="K304" s="171"/>
      <c r="L304" s="172"/>
      <c r="M304" s="173" t="s">
        <v>1</v>
      </c>
      <c r="N304" s="174" t="s">
        <v>34</v>
      </c>
      <c r="O304" s="146">
        <v>0</v>
      </c>
      <c r="P304" s="146">
        <f t="shared" si="21"/>
        <v>0</v>
      </c>
      <c r="Q304" s="146">
        <v>1.44E-2</v>
      </c>
      <c r="R304" s="146">
        <f t="shared" si="22"/>
        <v>4.3631999999999997E-2</v>
      </c>
      <c r="S304" s="146">
        <v>0</v>
      </c>
      <c r="T304" s="147">
        <f t="shared" si="23"/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48" t="s">
        <v>145</v>
      </c>
      <c r="AT304" s="148" t="s">
        <v>255</v>
      </c>
      <c r="AU304" s="148" t="s">
        <v>79</v>
      </c>
      <c r="AY304" s="16" t="s">
        <v>111</v>
      </c>
      <c r="BE304" s="149">
        <f t="shared" si="24"/>
        <v>0</v>
      </c>
      <c r="BF304" s="149">
        <f t="shared" si="25"/>
        <v>0</v>
      </c>
      <c r="BG304" s="149">
        <f t="shared" si="26"/>
        <v>0</v>
      </c>
      <c r="BH304" s="149">
        <f t="shared" si="27"/>
        <v>0</v>
      </c>
      <c r="BI304" s="149">
        <f t="shared" si="28"/>
        <v>0</v>
      </c>
      <c r="BJ304" s="16" t="s">
        <v>77</v>
      </c>
      <c r="BK304" s="149">
        <f t="shared" si="29"/>
        <v>0</v>
      </c>
      <c r="BL304" s="16" t="s">
        <v>117</v>
      </c>
      <c r="BM304" s="148" t="s">
        <v>356</v>
      </c>
    </row>
    <row r="305" spans="1:65" s="2" customFormat="1" ht="24.15" customHeight="1">
      <c r="A305" s="28"/>
      <c r="B305" s="136"/>
      <c r="C305" s="165">
        <v>68</v>
      </c>
      <c r="D305" s="165" t="s">
        <v>255</v>
      </c>
      <c r="E305" s="166" t="s">
        <v>680</v>
      </c>
      <c r="F305" s="167" t="s">
        <v>698</v>
      </c>
      <c r="G305" s="168" t="s">
        <v>127</v>
      </c>
      <c r="H305" s="169">
        <v>1.01</v>
      </c>
      <c r="I305" s="170">
        <v>0</v>
      </c>
      <c r="J305" s="170">
        <f t="shared" si="20"/>
        <v>0</v>
      </c>
      <c r="K305" s="171"/>
      <c r="L305" s="172"/>
      <c r="M305" s="173" t="s">
        <v>1</v>
      </c>
      <c r="N305" s="174" t="s">
        <v>34</v>
      </c>
      <c r="O305" s="146">
        <v>0</v>
      </c>
      <c r="P305" s="146">
        <f t="shared" si="21"/>
        <v>0</v>
      </c>
      <c r="Q305" s="146">
        <v>1.37E-2</v>
      </c>
      <c r="R305" s="146">
        <f t="shared" si="22"/>
        <v>1.3837E-2</v>
      </c>
      <c r="S305" s="146">
        <v>0</v>
      </c>
      <c r="T305" s="147">
        <f t="shared" si="23"/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148" t="s">
        <v>145</v>
      </c>
      <c r="AT305" s="148" t="s">
        <v>255</v>
      </c>
      <c r="AU305" s="148" t="s">
        <v>79</v>
      </c>
      <c r="AY305" s="16" t="s">
        <v>111</v>
      </c>
      <c r="BE305" s="149">
        <f t="shared" si="24"/>
        <v>0</v>
      </c>
      <c r="BF305" s="149">
        <f t="shared" si="25"/>
        <v>0</v>
      </c>
      <c r="BG305" s="149">
        <f t="shared" si="26"/>
        <v>0</v>
      </c>
      <c r="BH305" s="149">
        <f t="shared" si="27"/>
        <v>0</v>
      </c>
      <c r="BI305" s="149">
        <f t="shared" si="28"/>
        <v>0</v>
      </c>
      <c r="BJ305" s="16" t="s">
        <v>77</v>
      </c>
      <c r="BK305" s="149">
        <f t="shared" si="29"/>
        <v>0</v>
      </c>
      <c r="BL305" s="16" t="s">
        <v>117</v>
      </c>
      <c r="BM305" s="148" t="s">
        <v>357</v>
      </c>
    </row>
    <row r="306" spans="1:65" s="2" customFormat="1" ht="24.15" customHeight="1">
      <c r="A306" s="28"/>
      <c r="B306" s="136"/>
      <c r="C306" s="165">
        <v>69</v>
      </c>
      <c r="D306" s="165" t="s">
        <v>255</v>
      </c>
      <c r="E306" s="166" t="s">
        <v>679</v>
      </c>
      <c r="F306" s="167" t="s">
        <v>699</v>
      </c>
      <c r="G306" s="168" t="s">
        <v>127</v>
      </c>
      <c r="H306" s="169">
        <v>1.01</v>
      </c>
      <c r="I306" s="170">
        <v>0</v>
      </c>
      <c r="J306" s="170">
        <f t="shared" si="20"/>
        <v>0</v>
      </c>
      <c r="K306" s="171"/>
      <c r="L306" s="172"/>
      <c r="M306" s="173" t="s">
        <v>1</v>
      </c>
      <c r="N306" s="174" t="s">
        <v>34</v>
      </c>
      <c r="O306" s="146">
        <v>0</v>
      </c>
      <c r="P306" s="146">
        <f t="shared" si="21"/>
        <v>0</v>
      </c>
      <c r="Q306" s="146">
        <v>1.6500000000000001E-2</v>
      </c>
      <c r="R306" s="146">
        <f t="shared" si="22"/>
        <v>1.6664999999999999E-2</v>
      </c>
      <c r="S306" s="146">
        <v>0</v>
      </c>
      <c r="T306" s="147">
        <f t="shared" si="23"/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48" t="s">
        <v>145</v>
      </c>
      <c r="AT306" s="148" t="s">
        <v>255</v>
      </c>
      <c r="AU306" s="148" t="s">
        <v>79</v>
      </c>
      <c r="AY306" s="16" t="s">
        <v>111</v>
      </c>
      <c r="BE306" s="149">
        <f t="shared" si="24"/>
        <v>0</v>
      </c>
      <c r="BF306" s="149">
        <f t="shared" si="25"/>
        <v>0</v>
      </c>
      <c r="BG306" s="149">
        <f t="shared" si="26"/>
        <v>0</v>
      </c>
      <c r="BH306" s="149">
        <f t="shared" si="27"/>
        <v>0</v>
      </c>
      <c r="BI306" s="149">
        <f t="shared" si="28"/>
        <v>0</v>
      </c>
      <c r="BJ306" s="16" t="s">
        <v>77</v>
      </c>
      <c r="BK306" s="149">
        <f t="shared" si="29"/>
        <v>0</v>
      </c>
      <c r="BL306" s="16" t="s">
        <v>117</v>
      </c>
      <c r="BM306" s="148" t="s">
        <v>358</v>
      </c>
    </row>
    <row r="307" spans="1:65" s="2" customFormat="1" ht="16.5" customHeight="1">
      <c r="A307" s="28"/>
      <c r="B307" s="136"/>
      <c r="C307" s="165">
        <v>70</v>
      </c>
      <c r="D307" s="165" t="s">
        <v>255</v>
      </c>
      <c r="E307" s="166" t="s">
        <v>359</v>
      </c>
      <c r="F307" s="167" t="s">
        <v>360</v>
      </c>
      <c r="G307" s="168" t="s">
        <v>127</v>
      </c>
      <c r="H307" s="169">
        <v>2.02</v>
      </c>
      <c r="I307" s="170">
        <v>0</v>
      </c>
      <c r="J307" s="170">
        <f t="shared" si="20"/>
        <v>0</v>
      </c>
      <c r="K307" s="171"/>
      <c r="L307" s="172"/>
      <c r="M307" s="173" t="s">
        <v>1</v>
      </c>
      <c r="N307" s="174" t="s">
        <v>34</v>
      </c>
      <c r="O307" s="146">
        <v>0</v>
      </c>
      <c r="P307" s="146">
        <f t="shared" si="21"/>
        <v>0</v>
      </c>
      <c r="Q307" s="146">
        <v>0</v>
      </c>
      <c r="R307" s="146">
        <f t="shared" si="22"/>
        <v>0</v>
      </c>
      <c r="S307" s="146">
        <v>0</v>
      </c>
      <c r="T307" s="147">
        <f t="shared" si="23"/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48" t="s">
        <v>145</v>
      </c>
      <c r="AT307" s="148" t="s">
        <v>255</v>
      </c>
      <c r="AU307" s="148" t="s">
        <v>79</v>
      </c>
      <c r="AY307" s="16" t="s">
        <v>111</v>
      </c>
      <c r="BE307" s="149">
        <f t="shared" si="24"/>
        <v>0</v>
      </c>
      <c r="BF307" s="149">
        <f t="shared" si="25"/>
        <v>0</v>
      </c>
      <c r="BG307" s="149">
        <f t="shared" si="26"/>
        <v>0</v>
      </c>
      <c r="BH307" s="149">
        <f t="shared" si="27"/>
        <v>0</v>
      </c>
      <c r="BI307" s="149">
        <f t="shared" si="28"/>
        <v>0</v>
      </c>
      <c r="BJ307" s="16" t="s">
        <v>77</v>
      </c>
      <c r="BK307" s="149">
        <f t="shared" si="29"/>
        <v>0</v>
      </c>
      <c r="BL307" s="16" t="s">
        <v>117</v>
      </c>
      <c r="BM307" s="148" t="s">
        <v>361</v>
      </c>
    </row>
    <row r="308" spans="1:65" s="2" customFormat="1" ht="16.5" customHeight="1">
      <c r="A308" s="28"/>
      <c r="B308" s="136"/>
      <c r="C308" s="165">
        <v>71</v>
      </c>
      <c r="D308" s="165" t="s">
        <v>255</v>
      </c>
      <c r="E308" s="166" t="s">
        <v>362</v>
      </c>
      <c r="F308" s="167" t="s">
        <v>360</v>
      </c>
      <c r="G308" s="168" t="s">
        <v>127</v>
      </c>
      <c r="H308" s="169">
        <v>3.03</v>
      </c>
      <c r="I308" s="170">
        <v>0</v>
      </c>
      <c r="J308" s="170">
        <f t="shared" si="20"/>
        <v>0</v>
      </c>
      <c r="K308" s="171"/>
      <c r="L308" s="172"/>
      <c r="M308" s="173" t="s">
        <v>1</v>
      </c>
      <c r="N308" s="174" t="s">
        <v>34</v>
      </c>
      <c r="O308" s="146">
        <v>0</v>
      </c>
      <c r="P308" s="146">
        <f t="shared" si="21"/>
        <v>0</v>
      </c>
      <c r="Q308" s="146">
        <v>0</v>
      </c>
      <c r="R308" s="146">
        <f t="shared" si="22"/>
        <v>0</v>
      </c>
      <c r="S308" s="146">
        <v>0</v>
      </c>
      <c r="T308" s="147">
        <f t="shared" si="23"/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48" t="s">
        <v>145</v>
      </c>
      <c r="AT308" s="148" t="s">
        <v>255</v>
      </c>
      <c r="AU308" s="148" t="s">
        <v>79</v>
      </c>
      <c r="AY308" s="16" t="s">
        <v>111</v>
      </c>
      <c r="BE308" s="149">
        <f t="shared" si="24"/>
        <v>0</v>
      </c>
      <c r="BF308" s="149">
        <f t="shared" si="25"/>
        <v>0</v>
      </c>
      <c r="BG308" s="149">
        <f t="shared" si="26"/>
        <v>0</v>
      </c>
      <c r="BH308" s="149">
        <f t="shared" si="27"/>
        <v>0</v>
      </c>
      <c r="BI308" s="149">
        <f t="shared" si="28"/>
        <v>0</v>
      </c>
      <c r="BJ308" s="16" t="s">
        <v>77</v>
      </c>
      <c r="BK308" s="149">
        <f t="shared" si="29"/>
        <v>0</v>
      </c>
      <c r="BL308" s="16" t="s">
        <v>117</v>
      </c>
      <c r="BM308" s="148" t="s">
        <v>363</v>
      </c>
    </row>
    <row r="309" spans="1:65" s="2" customFormat="1" ht="16.5" customHeight="1">
      <c r="A309" s="28"/>
      <c r="B309" s="136"/>
      <c r="C309" s="165">
        <v>72</v>
      </c>
      <c r="D309" s="165" t="s">
        <v>255</v>
      </c>
      <c r="E309" s="166" t="s">
        <v>364</v>
      </c>
      <c r="F309" s="167" t="s">
        <v>360</v>
      </c>
      <c r="G309" s="168" t="s">
        <v>127</v>
      </c>
      <c r="H309" s="169">
        <v>3.03</v>
      </c>
      <c r="I309" s="170">
        <v>0</v>
      </c>
      <c r="J309" s="170">
        <f t="shared" si="20"/>
        <v>0</v>
      </c>
      <c r="K309" s="171"/>
      <c r="L309" s="172"/>
      <c r="M309" s="173" t="s">
        <v>1</v>
      </c>
      <c r="N309" s="174" t="s">
        <v>34</v>
      </c>
      <c r="O309" s="146">
        <v>0</v>
      </c>
      <c r="P309" s="146">
        <f t="shared" si="21"/>
        <v>0</v>
      </c>
      <c r="Q309" s="146">
        <v>0</v>
      </c>
      <c r="R309" s="146">
        <f t="shared" si="22"/>
        <v>0</v>
      </c>
      <c r="S309" s="146">
        <v>0</v>
      </c>
      <c r="T309" s="147">
        <f t="shared" si="23"/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48" t="s">
        <v>145</v>
      </c>
      <c r="AT309" s="148" t="s">
        <v>255</v>
      </c>
      <c r="AU309" s="148" t="s">
        <v>79</v>
      </c>
      <c r="AY309" s="16" t="s">
        <v>111</v>
      </c>
      <c r="BE309" s="149">
        <f t="shared" si="24"/>
        <v>0</v>
      </c>
      <c r="BF309" s="149">
        <f t="shared" si="25"/>
        <v>0</v>
      </c>
      <c r="BG309" s="149">
        <f t="shared" si="26"/>
        <v>0</v>
      </c>
      <c r="BH309" s="149">
        <f t="shared" si="27"/>
        <v>0</v>
      </c>
      <c r="BI309" s="149">
        <f t="shared" si="28"/>
        <v>0</v>
      </c>
      <c r="BJ309" s="16" t="s">
        <v>77</v>
      </c>
      <c r="BK309" s="149">
        <f t="shared" si="29"/>
        <v>0</v>
      </c>
      <c r="BL309" s="16" t="s">
        <v>117</v>
      </c>
      <c r="BM309" s="148" t="s">
        <v>365</v>
      </c>
    </row>
    <row r="310" spans="1:65" s="2" customFormat="1" ht="44.25" customHeight="1">
      <c r="A310" s="28"/>
      <c r="B310" s="136"/>
      <c r="C310" s="137">
        <v>73</v>
      </c>
      <c r="D310" s="137" t="s">
        <v>113</v>
      </c>
      <c r="E310" s="138" t="s">
        <v>366</v>
      </c>
      <c r="F310" s="139" t="s">
        <v>367</v>
      </c>
      <c r="G310" s="140" t="s">
        <v>127</v>
      </c>
      <c r="H310" s="141">
        <v>3.03</v>
      </c>
      <c r="I310" s="142">
        <v>0</v>
      </c>
      <c r="J310" s="142">
        <f t="shared" si="20"/>
        <v>0</v>
      </c>
      <c r="K310" s="143"/>
      <c r="L310" s="29"/>
      <c r="M310" s="144" t="s">
        <v>1</v>
      </c>
      <c r="N310" s="145" t="s">
        <v>34</v>
      </c>
      <c r="O310" s="146">
        <v>1.0069999999999999</v>
      </c>
      <c r="P310" s="146">
        <f t="shared" si="21"/>
        <v>3.0512099999999993</v>
      </c>
      <c r="Q310" s="146">
        <v>2.96E-3</v>
      </c>
      <c r="R310" s="146">
        <f t="shared" si="22"/>
        <v>8.968799999999999E-3</v>
      </c>
      <c r="S310" s="146">
        <v>2.656E-2</v>
      </c>
      <c r="T310" s="147">
        <f t="shared" si="23"/>
        <v>8.0476800000000001E-2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48" t="s">
        <v>117</v>
      </c>
      <c r="AT310" s="148" t="s">
        <v>113</v>
      </c>
      <c r="AU310" s="148" t="s">
        <v>79</v>
      </c>
      <c r="AY310" s="16" t="s">
        <v>111</v>
      </c>
      <c r="BE310" s="149">
        <f t="shared" si="24"/>
        <v>0</v>
      </c>
      <c r="BF310" s="149">
        <f t="shared" si="25"/>
        <v>0</v>
      </c>
      <c r="BG310" s="149">
        <f t="shared" si="26"/>
        <v>0</v>
      </c>
      <c r="BH310" s="149">
        <f t="shared" si="27"/>
        <v>0</v>
      </c>
      <c r="BI310" s="149">
        <f t="shared" si="28"/>
        <v>0</v>
      </c>
      <c r="BJ310" s="16" t="s">
        <v>77</v>
      </c>
      <c r="BK310" s="149">
        <f t="shared" si="29"/>
        <v>0</v>
      </c>
      <c r="BL310" s="16" t="s">
        <v>117</v>
      </c>
      <c r="BM310" s="148" t="s">
        <v>368</v>
      </c>
    </row>
    <row r="311" spans="1:65" s="2" customFormat="1" ht="24.15" customHeight="1">
      <c r="A311" s="28"/>
      <c r="B311" s="136"/>
      <c r="C311" s="165">
        <v>74</v>
      </c>
      <c r="D311" s="165" t="s">
        <v>255</v>
      </c>
      <c r="E311" s="166" t="s">
        <v>678</v>
      </c>
      <c r="F311" s="167" t="s">
        <v>700</v>
      </c>
      <c r="G311" s="168" t="s">
        <v>127</v>
      </c>
      <c r="H311" s="169">
        <v>1.01</v>
      </c>
      <c r="I311" s="170">
        <v>0</v>
      </c>
      <c r="J311" s="170">
        <f t="shared" si="20"/>
        <v>0</v>
      </c>
      <c r="K311" s="171"/>
      <c r="L311" s="172"/>
      <c r="M311" s="173" t="s">
        <v>1</v>
      </c>
      <c r="N311" s="174" t="s">
        <v>34</v>
      </c>
      <c r="O311" s="146">
        <v>0</v>
      </c>
      <c r="P311" s="146">
        <f t="shared" si="21"/>
        <v>0</v>
      </c>
      <c r="Q311" s="146">
        <v>1.3899999999999999E-2</v>
      </c>
      <c r="R311" s="146">
        <f t="shared" si="22"/>
        <v>1.4038999999999999E-2</v>
      </c>
      <c r="S311" s="146">
        <v>0</v>
      </c>
      <c r="T311" s="147">
        <f t="shared" si="23"/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48" t="s">
        <v>145</v>
      </c>
      <c r="AT311" s="148" t="s">
        <v>255</v>
      </c>
      <c r="AU311" s="148" t="s">
        <v>79</v>
      </c>
      <c r="AY311" s="16" t="s">
        <v>111</v>
      </c>
      <c r="BE311" s="149">
        <f t="shared" si="24"/>
        <v>0</v>
      </c>
      <c r="BF311" s="149">
        <f t="shared" si="25"/>
        <v>0</v>
      </c>
      <c r="BG311" s="149">
        <f t="shared" si="26"/>
        <v>0</v>
      </c>
      <c r="BH311" s="149">
        <f t="shared" si="27"/>
        <v>0</v>
      </c>
      <c r="BI311" s="149">
        <f t="shared" si="28"/>
        <v>0</v>
      </c>
      <c r="BJ311" s="16" t="s">
        <v>77</v>
      </c>
      <c r="BK311" s="149">
        <f t="shared" si="29"/>
        <v>0</v>
      </c>
      <c r="BL311" s="16" t="s">
        <v>117</v>
      </c>
      <c r="BM311" s="148" t="s">
        <v>369</v>
      </c>
    </row>
    <row r="312" spans="1:65" s="2" customFormat="1" ht="24.15" customHeight="1">
      <c r="A312" s="28"/>
      <c r="B312" s="136"/>
      <c r="C312" s="165">
        <v>75</v>
      </c>
      <c r="D312" s="165" t="s">
        <v>255</v>
      </c>
      <c r="E312" s="166" t="s">
        <v>370</v>
      </c>
      <c r="F312" s="167" t="s">
        <v>371</v>
      </c>
      <c r="G312" s="168" t="s">
        <v>127</v>
      </c>
      <c r="H312" s="169">
        <v>1.01</v>
      </c>
      <c r="I312" s="170">
        <v>0</v>
      </c>
      <c r="J312" s="170">
        <f t="shared" si="20"/>
        <v>0</v>
      </c>
      <c r="K312" s="171"/>
      <c r="L312" s="172"/>
      <c r="M312" s="173" t="s">
        <v>1</v>
      </c>
      <c r="N312" s="174" t="s">
        <v>34</v>
      </c>
      <c r="O312" s="146">
        <v>0</v>
      </c>
      <c r="P312" s="146">
        <f t="shared" si="21"/>
        <v>0</v>
      </c>
      <c r="Q312" s="146">
        <v>1.5599999999999999E-2</v>
      </c>
      <c r="R312" s="146">
        <f t="shared" si="22"/>
        <v>1.5755999999999999E-2</v>
      </c>
      <c r="S312" s="146">
        <v>0</v>
      </c>
      <c r="T312" s="147">
        <f t="shared" si="23"/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48" t="s">
        <v>145</v>
      </c>
      <c r="AT312" s="148" t="s">
        <v>255</v>
      </c>
      <c r="AU312" s="148" t="s">
        <v>79</v>
      </c>
      <c r="AY312" s="16" t="s">
        <v>111</v>
      </c>
      <c r="BE312" s="149">
        <f t="shared" si="24"/>
        <v>0</v>
      </c>
      <c r="BF312" s="149">
        <f t="shared" si="25"/>
        <v>0</v>
      </c>
      <c r="BG312" s="149">
        <f t="shared" si="26"/>
        <v>0</v>
      </c>
      <c r="BH312" s="149">
        <f t="shared" si="27"/>
        <v>0</v>
      </c>
      <c r="BI312" s="149">
        <f t="shared" si="28"/>
        <v>0</v>
      </c>
      <c r="BJ312" s="16" t="s">
        <v>77</v>
      </c>
      <c r="BK312" s="149">
        <f t="shared" si="29"/>
        <v>0</v>
      </c>
      <c r="BL312" s="16" t="s">
        <v>117</v>
      </c>
      <c r="BM312" s="148" t="s">
        <v>372</v>
      </c>
    </row>
    <row r="313" spans="1:65" s="13" customFormat="1">
      <c r="B313" s="150"/>
      <c r="D313" s="151" t="s">
        <v>119</v>
      </c>
      <c r="F313" s="153" t="s">
        <v>352</v>
      </c>
      <c r="H313" s="154">
        <v>1.01</v>
      </c>
      <c r="L313" s="150"/>
      <c r="M313" s="155"/>
      <c r="N313" s="156"/>
      <c r="O313" s="156"/>
      <c r="P313" s="156"/>
      <c r="Q313" s="156"/>
      <c r="R313" s="156"/>
      <c r="S313" s="156"/>
      <c r="T313" s="157"/>
      <c r="AT313" s="152" t="s">
        <v>119</v>
      </c>
      <c r="AU313" s="152" t="s">
        <v>79</v>
      </c>
      <c r="AV313" s="13" t="s">
        <v>79</v>
      </c>
      <c r="AW313" s="13" t="s">
        <v>3</v>
      </c>
      <c r="AX313" s="13" t="s">
        <v>77</v>
      </c>
      <c r="AY313" s="152" t="s">
        <v>111</v>
      </c>
    </row>
    <row r="314" spans="1:65" s="2" customFormat="1" ht="33" customHeight="1">
      <c r="A314" s="28"/>
      <c r="B314" s="136"/>
      <c r="C314" s="165">
        <v>76</v>
      </c>
      <c r="D314" s="165" t="s">
        <v>255</v>
      </c>
      <c r="E314" s="166" t="s">
        <v>373</v>
      </c>
      <c r="F314" s="167" t="s">
        <v>374</v>
      </c>
      <c r="G314" s="168" t="s">
        <v>127</v>
      </c>
      <c r="H314" s="169">
        <v>1.01</v>
      </c>
      <c r="I314" s="170">
        <v>0</v>
      </c>
      <c r="J314" s="170">
        <f t="shared" ref="J314:J325" si="30">ROUND(I314*H314,2)</f>
        <v>0</v>
      </c>
      <c r="K314" s="171"/>
      <c r="L314" s="172"/>
      <c r="M314" s="173" t="s">
        <v>1</v>
      </c>
      <c r="N314" s="174" t="s">
        <v>34</v>
      </c>
      <c r="O314" s="146">
        <v>0</v>
      </c>
      <c r="P314" s="146">
        <f t="shared" ref="P314:P325" si="31">O314*H314</f>
        <v>0</v>
      </c>
      <c r="Q314" s="146">
        <v>1.6E-2</v>
      </c>
      <c r="R314" s="146">
        <f t="shared" ref="R314:R325" si="32">Q314*H314</f>
        <v>1.6160000000000001E-2</v>
      </c>
      <c r="S314" s="146">
        <v>0</v>
      </c>
      <c r="T314" s="147">
        <f t="shared" ref="T314:T325" si="33"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48" t="s">
        <v>145</v>
      </c>
      <c r="AT314" s="148" t="s">
        <v>255</v>
      </c>
      <c r="AU314" s="148" t="s">
        <v>79</v>
      </c>
      <c r="AY314" s="16" t="s">
        <v>111</v>
      </c>
      <c r="BE314" s="149">
        <f t="shared" ref="BE314:BE325" si="34">IF(N314="základní",J314,0)</f>
        <v>0</v>
      </c>
      <c r="BF314" s="149">
        <f t="shared" ref="BF314:BF325" si="35">IF(N314="snížená",J314,0)</f>
        <v>0</v>
      </c>
      <c r="BG314" s="149">
        <f t="shared" ref="BG314:BG325" si="36">IF(N314="zákl. přenesená",J314,0)</f>
        <v>0</v>
      </c>
      <c r="BH314" s="149">
        <f t="shared" ref="BH314:BH325" si="37">IF(N314="sníž. přenesená",J314,0)</f>
        <v>0</v>
      </c>
      <c r="BI314" s="149">
        <f t="shared" ref="BI314:BI325" si="38">IF(N314="nulová",J314,0)</f>
        <v>0</v>
      </c>
      <c r="BJ314" s="16" t="s">
        <v>77</v>
      </c>
      <c r="BK314" s="149">
        <f t="shared" ref="BK314:BK325" si="39">ROUND(I314*H314,2)</f>
        <v>0</v>
      </c>
      <c r="BL314" s="16" t="s">
        <v>117</v>
      </c>
      <c r="BM314" s="148" t="s">
        <v>375</v>
      </c>
    </row>
    <row r="315" spans="1:65" s="2" customFormat="1" ht="49.2" customHeight="1">
      <c r="A315" s="28"/>
      <c r="B315" s="136"/>
      <c r="C315" s="137">
        <v>77</v>
      </c>
      <c r="D315" s="137" t="s">
        <v>113</v>
      </c>
      <c r="E315" s="138" t="s">
        <v>376</v>
      </c>
      <c r="F315" s="139" t="s">
        <v>377</v>
      </c>
      <c r="G315" s="140" t="s">
        <v>127</v>
      </c>
      <c r="H315" s="141">
        <v>4.04</v>
      </c>
      <c r="I315" s="142">
        <v>0</v>
      </c>
      <c r="J315" s="142">
        <f t="shared" si="30"/>
        <v>0</v>
      </c>
      <c r="K315" s="143"/>
      <c r="L315" s="29"/>
      <c r="M315" s="144" t="s">
        <v>1</v>
      </c>
      <c r="N315" s="145" t="s">
        <v>34</v>
      </c>
      <c r="O315" s="146">
        <v>2.601</v>
      </c>
      <c r="P315" s="146">
        <f t="shared" si="31"/>
        <v>10.508039999999999</v>
      </c>
      <c r="Q315" s="146">
        <v>0</v>
      </c>
      <c r="R315" s="146">
        <f t="shared" si="32"/>
        <v>0</v>
      </c>
      <c r="S315" s="146">
        <v>2.2200000000000001E-2</v>
      </c>
      <c r="T315" s="147">
        <f t="shared" si="33"/>
        <v>8.9688000000000004E-2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148" t="s">
        <v>117</v>
      </c>
      <c r="AT315" s="148" t="s">
        <v>113</v>
      </c>
      <c r="AU315" s="148" t="s">
        <v>79</v>
      </c>
      <c r="AY315" s="16" t="s">
        <v>111</v>
      </c>
      <c r="BE315" s="149">
        <f t="shared" si="34"/>
        <v>0</v>
      </c>
      <c r="BF315" s="149">
        <f t="shared" si="35"/>
        <v>0</v>
      </c>
      <c r="BG315" s="149">
        <f t="shared" si="36"/>
        <v>0</v>
      </c>
      <c r="BH315" s="149">
        <f t="shared" si="37"/>
        <v>0</v>
      </c>
      <c r="BI315" s="149">
        <f t="shared" si="38"/>
        <v>0</v>
      </c>
      <c r="BJ315" s="16" t="s">
        <v>77</v>
      </c>
      <c r="BK315" s="149">
        <f t="shared" si="39"/>
        <v>0</v>
      </c>
      <c r="BL315" s="16" t="s">
        <v>117</v>
      </c>
      <c r="BM315" s="148" t="s">
        <v>378</v>
      </c>
    </row>
    <row r="316" spans="1:65" s="2" customFormat="1" ht="37.950000000000003" customHeight="1">
      <c r="A316" s="28"/>
      <c r="B316" s="136"/>
      <c r="C316" s="165">
        <v>78</v>
      </c>
      <c r="D316" s="165" t="s">
        <v>255</v>
      </c>
      <c r="E316" s="166" t="s">
        <v>677</v>
      </c>
      <c r="F316" s="167" t="s">
        <v>701</v>
      </c>
      <c r="G316" s="168" t="s">
        <v>127</v>
      </c>
      <c r="H316" s="169">
        <v>1.01</v>
      </c>
      <c r="I316" s="170">
        <v>0</v>
      </c>
      <c r="J316" s="170">
        <f t="shared" si="30"/>
        <v>0</v>
      </c>
      <c r="K316" s="171"/>
      <c r="L316" s="172"/>
      <c r="M316" s="173" t="s">
        <v>1</v>
      </c>
      <c r="N316" s="174" t="s">
        <v>34</v>
      </c>
      <c r="O316" s="146">
        <v>0</v>
      </c>
      <c r="P316" s="146">
        <f t="shared" si="31"/>
        <v>0</v>
      </c>
      <c r="Q316" s="146">
        <v>2.3E-2</v>
      </c>
      <c r="R316" s="146">
        <f t="shared" si="32"/>
        <v>2.3230000000000001E-2</v>
      </c>
      <c r="S316" s="146">
        <v>0</v>
      </c>
      <c r="T316" s="147">
        <f t="shared" si="33"/>
        <v>0</v>
      </c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48" t="s">
        <v>145</v>
      </c>
      <c r="AT316" s="148" t="s">
        <v>255</v>
      </c>
      <c r="AU316" s="148" t="s">
        <v>79</v>
      </c>
      <c r="AY316" s="16" t="s">
        <v>111</v>
      </c>
      <c r="BE316" s="149">
        <f t="shared" si="34"/>
        <v>0</v>
      </c>
      <c r="BF316" s="149">
        <f t="shared" si="35"/>
        <v>0</v>
      </c>
      <c r="BG316" s="149">
        <f t="shared" si="36"/>
        <v>0</v>
      </c>
      <c r="BH316" s="149">
        <f t="shared" si="37"/>
        <v>0</v>
      </c>
      <c r="BI316" s="149">
        <f t="shared" si="38"/>
        <v>0</v>
      </c>
      <c r="BJ316" s="16" t="s">
        <v>77</v>
      </c>
      <c r="BK316" s="149">
        <f t="shared" si="39"/>
        <v>0</v>
      </c>
      <c r="BL316" s="16" t="s">
        <v>117</v>
      </c>
      <c r="BM316" s="148" t="s">
        <v>379</v>
      </c>
    </row>
    <row r="317" spans="1:65" s="2" customFormat="1" ht="37.950000000000003" customHeight="1">
      <c r="A317" s="28"/>
      <c r="B317" s="136"/>
      <c r="C317" s="165">
        <v>79</v>
      </c>
      <c r="D317" s="165" t="s">
        <v>255</v>
      </c>
      <c r="E317" s="166" t="s">
        <v>676</v>
      </c>
      <c r="F317" s="167" t="s">
        <v>702</v>
      </c>
      <c r="G317" s="168" t="s">
        <v>127</v>
      </c>
      <c r="H317" s="169">
        <v>3.03</v>
      </c>
      <c r="I317" s="170">
        <v>0</v>
      </c>
      <c r="J317" s="170">
        <f t="shared" si="30"/>
        <v>0</v>
      </c>
      <c r="K317" s="171"/>
      <c r="L317" s="172"/>
      <c r="M317" s="173" t="s">
        <v>1</v>
      </c>
      <c r="N317" s="174" t="s">
        <v>34</v>
      </c>
      <c r="O317" s="146">
        <v>0</v>
      </c>
      <c r="P317" s="146">
        <f t="shared" si="31"/>
        <v>0</v>
      </c>
      <c r="Q317" s="146">
        <v>2.12E-2</v>
      </c>
      <c r="R317" s="146">
        <f t="shared" si="32"/>
        <v>6.4236000000000001E-2</v>
      </c>
      <c r="S317" s="146">
        <v>0</v>
      </c>
      <c r="T317" s="147">
        <f t="shared" si="33"/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48" t="s">
        <v>145</v>
      </c>
      <c r="AT317" s="148" t="s">
        <v>255</v>
      </c>
      <c r="AU317" s="148" t="s">
        <v>79</v>
      </c>
      <c r="AY317" s="16" t="s">
        <v>111</v>
      </c>
      <c r="BE317" s="149">
        <f t="shared" si="34"/>
        <v>0</v>
      </c>
      <c r="BF317" s="149">
        <f t="shared" si="35"/>
        <v>0</v>
      </c>
      <c r="BG317" s="149">
        <f t="shared" si="36"/>
        <v>0</v>
      </c>
      <c r="BH317" s="149">
        <f t="shared" si="37"/>
        <v>0</v>
      </c>
      <c r="BI317" s="149">
        <f t="shared" si="38"/>
        <v>0</v>
      </c>
      <c r="BJ317" s="16" t="s">
        <v>77</v>
      </c>
      <c r="BK317" s="149">
        <f t="shared" si="39"/>
        <v>0</v>
      </c>
      <c r="BL317" s="16" t="s">
        <v>117</v>
      </c>
      <c r="BM317" s="148" t="s">
        <v>380</v>
      </c>
    </row>
    <row r="318" spans="1:65" s="2" customFormat="1" ht="44.25" customHeight="1">
      <c r="A318" s="28"/>
      <c r="B318" s="136"/>
      <c r="C318" s="137">
        <v>80</v>
      </c>
      <c r="D318" s="137" t="s">
        <v>113</v>
      </c>
      <c r="E318" s="138" t="s">
        <v>381</v>
      </c>
      <c r="F318" s="139" t="s">
        <v>382</v>
      </c>
      <c r="G318" s="140" t="s">
        <v>127</v>
      </c>
      <c r="H318" s="141">
        <v>2.02</v>
      </c>
      <c r="I318" s="142">
        <v>0</v>
      </c>
      <c r="J318" s="142">
        <f t="shared" si="30"/>
        <v>0</v>
      </c>
      <c r="K318" s="143"/>
      <c r="L318" s="29"/>
      <c r="M318" s="144" t="s">
        <v>1</v>
      </c>
      <c r="N318" s="145" t="s">
        <v>34</v>
      </c>
      <c r="O318" s="146">
        <v>1.04</v>
      </c>
      <c r="P318" s="146">
        <f t="shared" si="31"/>
        <v>2.1008</v>
      </c>
      <c r="Q318" s="146">
        <v>3.0100000000000001E-3</v>
      </c>
      <c r="R318" s="146">
        <f t="shared" si="32"/>
        <v>6.0802E-3</v>
      </c>
      <c r="S318" s="146">
        <v>3.7909999999999999E-2</v>
      </c>
      <c r="T318" s="147">
        <f t="shared" si="33"/>
        <v>7.6578199999999999E-2</v>
      </c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48" t="s">
        <v>117</v>
      </c>
      <c r="AT318" s="148" t="s">
        <v>113</v>
      </c>
      <c r="AU318" s="148" t="s">
        <v>79</v>
      </c>
      <c r="AY318" s="16" t="s">
        <v>111</v>
      </c>
      <c r="BE318" s="149">
        <f t="shared" si="34"/>
        <v>0</v>
      </c>
      <c r="BF318" s="149">
        <f t="shared" si="35"/>
        <v>0</v>
      </c>
      <c r="BG318" s="149">
        <f t="shared" si="36"/>
        <v>0</v>
      </c>
      <c r="BH318" s="149">
        <f t="shared" si="37"/>
        <v>0</v>
      </c>
      <c r="BI318" s="149">
        <f t="shared" si="38"/>
        <v>0</v>
      </c>
      <c r="BJ318" s="16" t="s">
        <v>77</v>
      </c>
      <c r="BK318" s="149">
        <f t="shared" si="39"/>
        <v>0</v>
      </c>
      <c r="BL318" s="16" t="s">
        <v>117</v>
      </c>
      <c r="BM318" s="148" t="s">
        <v>383</v>
      </c>
    </row>
    <row r="319" spans="1:65" s="2" customFormat="1" ht="33" customHeight="1">
      <c r="A319" s="28"/>
      <c r="B319" s="136"/>
      <c r="C319" s="165">
        <v>81</v>
      </c>
      <c r="D319" s="165" t="s">
        <v>255</v>
      </c>
      <c r="E319" s="166" t="s">
        <v>384</v>
      </c>
      <c r="F319" s="167" t="s">
        <v>385</v>
      </c>
      <c r="G319" s="168" t="s">
        <v>127</v>
      </c>
      <c r="H319" s="169">
        <v>2.02</v>
      </c>
      <c r="I319" s="170">
        <v>0</v>
      </c>
      <c r="J319" s="170">
        <f t="shared" si="30"/>
        <v>0</v>
      </c>
      <c r="K319" s="171"/>
      <c r="L319" s="172"/>
      <c r="M319" s="173" t="s">
        <v>1</v>
      </c>
      <c r="N319" s="174" t="s">
        <v>34</v>
      </c>
      <c r="O319" s="146">
        <v>0</v>
      </c>
      <c r="P319" s="146">
        <f t="shared" si="31"/>
        <v>0</v>
      </c>
      <c r="Q319" s="146">
        <v>1.8599999999999998E-2</v>
      </c>
      <c r="R319" s="146">
        <f t="shared" si="32"/>
        <v>3.7571999999999994E-2</v>
      </c>
      <c r="S319" s="146">
        <v>0</v>
      </c>
      <c r="T319" s="147">
        <f t="shared" si="33"/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148" t="s">
        <v>145</v>
      </c>
      <c r="AT319" s="148" t="s">
        <v>255</v>
      </c>
      <c r="AU319" s="148" t="s">
        <v>79</v>
      </c>
      <c r="AY319" s="16" t="s">
        <v>111</v>
      </c>
      <c r="BE319" s="149">
        <f t="shared" si="34"/>
        <v>0</v>
      </c>
      <c r="BF319" s="149">
        <f t="shared" si="35"/>
        <v>0</v>
      </c>
      <c r="BG319" s="149">
        <f t="shared" si="36"/>
        <v>0</v>
      </c>
      <c r="BH319" s="149">
        <f t="shared" si="37"/>
        <v>0</v>
      </c>
      <c r="BI319" s="149">
        <f t="shared" si="38"/>
        <v>0</v>
      </c>
      <c r="BJ319" s="16" t="s">
        <v>77</v>
      </c>
      <c r="BK319" s="149">
        <f t="shared" si="39"/>
        <v>0</v>
      </c>
      <c r="BL319" s="16" t="s">
        <v>117</v>
      </c>
      <c r="BM319" s="148" t="s">
        <v>386</v>
      </c>
    </row>
    <row r="320" spans="1:65" s="2" customFormat="1" ht="44.25" customHeight="1">
      <c r="A320" s="28"/>
      <c r="B320" s="136"/>
      <c r="C320" s="137">
        <v>82</v>
      </c>
      <c r="D320" s="137" t="s">
        <v>113</v>
      </c>
      <c r="E320" s="138" t="s">
        <v>387</v>
      </c>
      <c r="F320" s="139" t="s">
        <v>388</v>
      </c>
      <c r="G320" s="140" t="s">
        <v>127</v>
      </c>
      <c r="H320" s="141">
        <v>2.02</v>
      </c>
      <c r="I320" s="142">
        <v>0</v>
      </c>
      <c r="J320" s="142">
        <f t="shared" si="30"/>
        <v>0</v>
      </c>
      <c r="K320" s="143"/>
      <c r="L320" s="29"/>
      <c r="M320" s="144" t="s">
        <v>1</v>
      </c>
      <c r="N320" s="145" t="s">
        <v>34</v>
      </c>
      <c r="O320" s="146">
        <v>1.4350000000000001</v>
      </c>
      <c r="P320" s="146">
        <f t="shared" si="31"/>
        <v>2.8987000000000003</v>
      </c>
      <c r="Q320" s="146">
        <v>4.4999999999999997E-3</v>
      </c>
      <c r="R320" s="146">
        <f t="shared" si="32"/>
        <v>9.0899999999999991E-3</v>
      </c>
      <c r="S320" s="146">
        <v>5.45E-2</v>
      </c>
      <c r="T320" s="147">
        <f t="shared" si="33"/>
        <v>0.11009000000000001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48" t="s">
        <v>117</v>
      </c>
      <c r="AT320" s="148" t="s">
        <v>113</v>
      </c>
      <c r="AU320" s="148" t="s">
        <v>79</v>
      </c>
      <c r="AY320" s="16" t="s">
        <v>111</v>
      </c>
      <c r="BE320" s="149">
        <f t="shared" si="34"/>
        <v>0</v>
      </c>
      <c r="BF320" s="149">
        <f t="shared" si="35"/>
        <v>0</v>
      </c>
      <c r="BG320" s="149">
        <f t="shared" si="36"/>
        <v>0</v>
      </c>
      <c r="BH320" s="149">
        <f t="shared" si="37"/>
        <v>0</v>
      </c>
      <c r="BI320" s="149">
        <f t="shared" si="38"/>
        <v>0</v>
      </c>
      <c r="BJ320" s="16" t="s">
        <v>77</v>
      </c>
      <c r="BK320" s="149">
        <f t="shared" si="39"/>
        <v>0</v>
      </c>
      <c r="BL320" s="16" t="s">
        <v>117</v>
      </c>
      <c r="BM320" s="148" t="s">
        <v>389</v>
      </c>
    </row>
    <row r="321" spans="1:65" s="2" customFormat="1" ht="24.15" customHeight="1">
      <c r="A321" s="28"/>
      <c r="B321" s="136"/>
      <c r="C321" s="165">
        <v>83</v>
      </c>
      <c r="D321" s="165" t="s">
        <v>255</v>
      </c>
      <c r="E321" s="166" t="s">
        <v>675</v>
      </c>
      <c r="F321" s="167" t="s">
        <v>703</v>
      </c>
      <c r="G321" s="168" t="s">
        <v>127</v>
      </c>
      <c r="H321" s="169">
        <v>1.01</v>
      </c>
      <c r="I321" s="170">
        <v>0</v>
      </c>
      <c r="J321" s="170">
        <f t="shared" si="30"/>
        <v>0</v>
      </c>
      <c r="K321" s="171"/>
      <c r="L321" s="172"/>
      <c r="M321" s="173" t="s">
        <v>1</v>
      </c>
      <c r="N321" s="174" t="s">
        <v>34</v>
      </c>
      <c r="O321" s="146">
        <v>0</v>
      </c>
      <c r="P321" s="146">
        <f t="shared" si="31"/>
        <v>0</v>
      </c>
      <c r="Q321" s="146">
        <v>4.2000000000000003E-2</v>
      </c>
      <c r="R321" s="146">
        <f t="shared" si="32"/>
        <v>4.2420000000000006E-2</v>
      </c>
      <c r="S321" s="146">
        <v>0</v>
      </c>
      <c r="T321" s="147">
        <f t="shared" si="33"/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148" t="s">
        <v>145</v>
      </c>
      <c r="AT321" s="148" t="s">
        <v>255</v>
      </c>
      <c r="AU321" s="148" t="s">
        <v>79</v>
      </c>
      <c r="AY321" s="16" t="s">
        <v>111</v>
      </c>
      <c r="BE321" s="149">
        <f t="shared" si="34"/>
        <v>0</v>
      </c>
      <c r="BF321" s="149">
        <f t="shared" si="35"/>
        <v>0</v>
      </c>
      <c r="BG321" s="149">
        <f t="shared" si="36"/>
        <v>0</v>
      </c>
      <c r="BH321" s="149">
        <f t="shared" si="37"/>
        <v>0</v>
      </c>
      <c r="BI321" s="149">
        <f t="shared" si="38"/>
        <v>0</v>
      </c>
      <c r="BJ321" s="16" t="s">
        <v>77</v>
      </c>
      <c r="BK321" s="149">
        <f t="shared" si="39"/>
        <v>0</v>
      </c>
      <c r="BL321" s="16" t="s">
        <v>117</v>
      </c>
      <c r="BM321" s="148" t="s">
        <v>390</v>
      </c>
    </row>
    <row r="322" spans="1:65" s="2" customFormat="1" ht="24.15" customHeight="1">
      <c r="A322" s="28"/>
      <c r="B322" s="136"/>
      <c r="C322" s="165">
        <v>84</v>
      </c>
      <c r="D322" s="165" t="s">
        <v>255</v>
      </c>
      <c r="E322" s="166" t="s">
        <v>674</v>
      </c>
      <c r="F322" s="167" t="s">
        <v>704</v>
      </c>
      <c r="G322" s="168" t="s">
        <v>127</v>
      </c>
      <c r="H322" s="169">
        <v>1.01</v>
      </c>
      <c r="I322" s="170">
        <v>0</v>
      </c>
      <c r="J322" s="170">
        <f t="shared" si="30"/>
        <v>0</v>
      </c>
      <c r="K322" s="171"/>
      <c r="L322" s="172"/>
      <c r="M322" s="173" t="s">
        <v>1</v>
      </c>
      <c r="N322" s="174" t="s">
        <v>34</v>
      </c>
      <c r="O322" s="146">
        <v>0</v>
      </c>
      <c r="P322" s="146">
        <f t="shared" si="31"/>
        <v>0</v>
      </c>
      <c r="Q322" s="146">
        <v>4.65E-2</v>
      </c>
      <c r="R322" s="146">
        <f t="shared" si="32"/>
        <v>4.6965E-2</v>
      </c>
      <c r="S322" s="146">
        <v>0</v>
      </c>
      <c r="T322" s="147">
        <f t="shared" si="33"/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48" t="s">
        <v>145</v>
      </c>
      <c r="AT322" s="148" t="s">
        <v>255</v>
      </c>
      <c r="AU322" s="148" t="s">
        <v>79</v>
      </c>
      <c r="AY322" s="16" t="s">
        <v>111</v>
      </c>
      <c r="BE322" s="149">
        <f t="shared" si="34"/>
        <v>0</v>
      </c>
      <c r="BF322" s="149">
        <f t="shared" si="35"/>
        <v>0</v>
      </c>
      <c r="BG322" s="149">
        <f t="shared" si="36"/>
        <v>0</v>
      </c>
      <c r="BH322" s="149">
        <f t="shared" si="37"/>
        <v>0</v>
      </c>
      <c r="BI322" s="149">
        <f t="shared" si="38"/>
        <v>0</v>
      </c>
      <c r="BJ322" s="16" t="s">
        <v>77</v>
      </c>
      <c r="BK322" s="149">
        <f t="shared" si="39"/>
        <v>0</v>
      </c>
      <c r="BL322" s="16" t="s">
        <v>117</v>
      </c>
      <c r="BM322" s="148" t="s">
        <v>391</v>
      </c>
    </row>
    <row r="323" spans="1:65" s="2" customFormat="1" ht="16.5" customHeight="1">
      <c r="A323" s="28"/>
      <c r="B323" s="136"/>
      <c r="C323" s="137">
        <v>85</v>
      </c>
      <c r="D323" s="137" t="s">
        <v>113</v>
      </c>
      <c r="E323" s="138" t="s">
        <v>392</v>
      </c>
      <c r="F323" s="139" t="s">
        <v>393</v>
      </c>
      <c r="G323" s="140" t="s">
        <v>394</v>
      </c>
      <c r="H323" s="141">
        <v>1</v>
      </c>
      <c r="I323" s="142">
        <v>0</v>
      </c>
      <c r="J323" s="142">
        <f t="shared" si="30"/>
        <v>0</v>
      </c>
      <c r="K323" s="143"/>
      <c r="L323" s="29"/>
      <c r="M323" s="144" t="s">
        <v>1</v>
      </c>
      <c r="N323" s="145" t="s">
        <v>34</v>
      </c>
      <c r="O323" s="146">
        <v>0</v>
      </c>
      <c r="P323" s="146">
        <f t="shared" si="31"/>
        <v>0</v>
      </c>
      <c r="Q323" s="146">
        <v>0</v>
      </c>
      <c r="R323" s="146">
        <f t="shared" si="32"/>
        <v>0</v>
      </c>
      <c r="S323" s="146">
        <v>0</v>
      </c>
      <c r="T323" s="147">
        <f t="shared" si="33"/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48" t="s">
        <v>117</v>
      </c>
      <c r="AT323" s="148" t="s">
        <v>113</v>
      </c>
      <c r="AU323" s="148" t="s">
        <v>79</v>
      </c>
      <c r="AY323" s="16" t="s">
        <v>111</v>
      </c>
      <c r="BE323" s="149">
        <f t="shared" si="34"/>
        <v>0</v>
      </c>
      <c r="BF323" s="149">
        <f t="shared" si="35"/>
        <v>0</v>
      </c>
      <c r="BG323" s="149">
        <f t="shared" si="36"/>
        <v>0</v>
      </c>
      <c r="BH323" s="149">
        <f t="shared" si="37"/>
        <v>0</v>
      </c>
      <c r="BI323" s="149">
        <f t="shared" si="38"/>
        <v>0</v>
      </c>
      <c r="BJ323" s="16" t="s">
        <v>77</v>
      </c>
      <c r="BK323" s="149">
        <f t="shared" si="39"/>
        <v>0</v>
      </c>
      <c r="BL323" s="16" t="s">
        <v>117</v>
      </c>
      <c r="BM323" s="148" t="s">
        <v>395</v>
      </c>
    </row>
    <row r="324" spans="1:65" s="2" customFormat="1" ht="37.950000000000003" customHeight="1">
      <c r="A324" s="28"/>
      <c r="B324" s="136"/>
      <c r="C324" s="137">
        <v>86</v>
      </c>
      <c r="D324" s="137" t="s">
        <v>113</v>
      </c>
      <c r="E324" s="138" t="s">
        <v>396</v>
      </c>
      <c r="F324" s="139" t="s">
        <v>397</v>
      </c>
      <c r="G324" s="140" t="s">
        <v>156</v>
      </c>
      <c r="H324" s="141">
        <v>1.5</v>
      </c>
      <c r="I324" s="142">
        <v>0</v>
      </c>
      <c r="J324" s="142">
        <f t="shared" si="30"/>
        <v>0</v>
      </c>
      <c r="K324" s="143"/>
      <c r="L324" s="29"/>
      <c r="M324" s="144" t="s">
        <v>1</v>
      </c>
      <c r="N324" s="145" t="s">
        <v>34</v>
      </c>
      <c r="O324" s="146">
        <v>0.124</v>
      </c>
      <c r="P324" s="146">
        <f t="shared" si="31"/>
        <v>0.186</v>
      </c>
      <c r="Q324" s="146">
        <v>0</v>
      </c>
      <c r="R324" s="146">
        <f t="shared" si="32"/>
        <v>0</v>
      </c>
      <c r="S324" s="146">
        <v>0</v>
      </c>
      <c r="T324" s="147">
        <f t="shared" si="33"/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48" t="s">
        <v>117</v>
      </c>
      <c r="AT324" s="148" t="s">
        <v>113</v>
      </c>
      <c r="AU324" s="148" t="s">
        <v>79</v>
      </c>
      <c r="AY324" s="16" t="s">
        <v>111</v>
      </c>
      <c r="BE324" s="149">
        <f t="shared" si="34"/>
        <v>0</v>
      </c>
      <c r="BF324" s="149">
        <f t="shared" si="35"/>
        <v>0</v>
      </c>
      <c r="BG324" s="149">
        <f t="shared" si="36"/>
        <v>0</v>
      </c>
      <c r="BH324" s="149">
        <f t="shared" si="37"/>
        <v>0</v>
      </c>
      <c r="BI324" s="149">
        <f t="shared" si="38"/>
        <v>0</v>
      </c>
      <c r="BJ324" s="16" t="s">
        <v>77</v>
      </c>
      <c r="BK324" s="149">
        <f t="shared" si="39"/>
        <v>0</v>
      </c>
      <c r="BL324" s="16" t="s">
        <v>117</v>
      </c>
      <c r="BM324" s="148" t="s">
        <v>398</v>
      </c>
    </row>
    <row r="325" spans="1:65" s="2" customFormat="1" ht="55.5" customHeight="1">
      <c r="A325" s="28"/>
      <c r="B325" s="136"/>
      <c r="C325" s="165">
        <v>87</v>
      </c>
      <c r="D325" s="165" t="s">
        <v>255</v>
      </c>
      <c r="E325" s="166" t="s">
        <v>673</v>
      </c>
      <c r="F325" s="167" t="s">
        <v>399</v>
      </c>
      <c r="G325" s="168" t="s">
        <v>156</v>
      </c>
      <c r="H325" s="169">
        <v>1.5229999999999999</v>
      </c>
      <c r="I325" s="170">
        <v>0</v>
      </c>
      <c r="J325" s="170">
        <f t="shared" si="30"/>
        <v>0</v>
      </c>
      <c r="K325" s="171"/>
      <c r="L325" s="172"/>
      <c r="M325" s="173" t="s">
        <v>1</v>
      </c>
      <c r="N325" s="174" t="s">
        <v>34</v>
      </c>
      <c r="O325" s="146">
        <v>0</v>
      </c>
      <c r="P325" s="146">
        <f t="shared" si="31"/>
        <v>0</v>
      </c>
      <c r="Q325" s="146">
        <v>2.7E-4</v>
      </c>
      <c r="R325" s="146">
        <f t="shared" si="32"/>
        <v>4.1120999999999996E-4</v>
      </c>
      <c r="S325" s="146">
        <v>0</v>
      </c>
      <c r="T325" s="147">
        <f t="shared" si="33"/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48" t="s">
        <v>145</v>
      </c>
      <c r="AT325" s="148" t="s">
        <v>255</v>
      </c>
      <c r="AU325" s="148" t="s">
        <v>79</v>
      </c>
      <c r="AY325" s="16" t="s">
        <v>111</v>
      </c>
      <c r="BE325" s="149">
        <f t="shared" si="34"/>
        <v>0</v>
      </c>
      <c r="BF325" s="149">
        <f t="shared" si="35"/>
        <v>0</v>
      </c>
      <c r="BG325" s="149">
        <f t="shared" si="36"/>
        <v>0</v>
      </c>
      <c r="BH325" s="149">
        <f t="shared" si="37"/>
        <v>0</v>
      </c>
      <c r="BI325" s="149">
        <f t="shared" si="38"/>
        <v>0</v>
      </c>
      <c r="BJ325" s="16" t="s">
        <v>77</v>
      </c>
      <c r="BK325" s="149">
        <f t="shared" si="39"/>
        <v>0</v>
      </c>
      <c r="BL325" s="16" t="s">
        <v>117</v>
      </c>
      <c r="BM325" s="148" t="s">
        <v>400</v>
      </c>
    </row>
    <row r="326" spans="1:65" s="13" customFormat="1">
      <c r="B326" s="150"/>
      <c r="D326" s="151" t="s">
        <v>119</v>
      </c>
      <c r="F326" s="153" t="s">
        <v>401</v>
      </c>
      <c r="H326" s="154">
        <v>1.5229999999999999</v>
      </c>
      <c r="L326" s="150"/>
      <c r="M326" s="155"/>
      <c r="N326" s="156"/>
      <c r="O326" s="156"/>
      <c r="P326" s="156"/>
      <c r="Q326" s="156"/>
      <c r="R326" s="156"/>
      <c r="S326" s="156"/>
      <c r="T326" s="157"/>
      <c r="AT326" s="152" t="s">
        <v>119</v>
      </c>
      <c r="AU326" s="152" t="s">
        <v>79</v>
      </c>
      <c r="AV326" s="13" t="s">
        <v>79</v>
      </c>
      <c r="AW326" s="13" t="s">
        <v>3</v>
      </c>
      <c r="AX326" s="13" t="s">
        <v>77</v>
      </c>
      <c r="AY326" s="152" t="s">
        <v>111</v>
      </c>
    </row>
    <row r="327" spans="1:65" s="2" customFormat="1" ht="37.950000000000003" customHeight="1">
      <c r="A327" s="28"/>
      <c r="B327" s="136"/>
      <c r="C327" s="137">
        <v>88</v>
      </c>
      <c r="D327" s="137" t="s">
        <v>113</v>
      </c>
      <c r="E327" s="138" t="s">
        <v>402</v>
      </c>
      <c r="F327" s="139" t="s">
        <v>403</v>
      </c>
      <c r="G327" s="140" t="s">
        <v>156</v>
      </c>
      <c r="H327" s="141">
        <v>9.5</v>
      </c>
      <c r="I327" s="142">
        <v>0</v>
      </c>
      <c r="J327" s="142">
        <f>ROUND(I327*H327,2)</f>
        <v>0</v>
      </c>
      <c r="K327" s="143"/>
      <c r="L327" s="29"/>
      <c r="M327" s="144" t="s">
        <v>1</v>
      </c>
      <c r="N327" s="145" t="s">
        <v>34</v>
      </c>
      <c r="O327" s="146">
        <v>0.23300000000000001</v>
      </c>
      <c r="P327" s="146">
        <f>O327*H327</f>
        <v>2.2135000000000002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48" t="s">
        <v>117</v>
      </c>
      <c r="AT327" s="148" t="s">
        <v>113</v>
      </c>
      <c r="AU327" s="148" t="s">
        <v>79</v>
      </c>
      <c r="AY327" s="16" t="s">
        <v>111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6" t="s">
        <v>77</v>
      </c>
      <c r="BK327" s="149">
        <f>ROUND(I327*H327,2)</f>
        <v>0</v>
      </c>
      <c r="BL327" s="16" t="s">
        <v>117</v>
      </c>
      <c r="BM327" s="148" t="s">
        <v>404</v>
      </c>
    </row>
    <row r="328" spans="1:65" s="2" customFormat="1" ht="24.15" customHeight="1">
      <c r="A328" s="28"/>
      <c r="B328" s="136"/>
      <c r="C328" s="165">
        <v>89</v>
      </c>
      <c r="D328" s="165" t="s">
        <v>255</v>
      </c>
      <c r="E328" s="166" t="s">
        <v>672</v>
      </c>
      <c r="F328" s="167" t="s">
        <v>405</v>
      </c>
      <c r="G328" s="168" t="s">
        <v>156</v>
      </c>
      <c r="H328" s="169">
        <v>9.6430000000000007</v>
      </c>
      <c r="I328" s="170">
        <v>0</v>
      </c>
      <c r="J328" s="170">
        <f>ROUND(I328*H328,2)</f>
        <v>0</v>
      </c>
      <c r="K328" s="171"/>
      <c r="L328" s="172"/>
      <c r="M328" s="173" t="s">
        <v>1</v>
      </c>
      <c r="N328" s="174" t="s">
        <v>34</v>
      </c>
      <c r="O328" s="146">
        <v>0</v>
      </c>
      <c r="P328" s="146">
        <f>O328*H328</f>
        <v>0</v>
      </c>
      <c r="Q328" s="146">
        <v>1.06E-3</v>
      </c>
      <c r="R328" s="146">
        <f>Q328*H328</f>
        <v>1.0221580000000001E-2</v>
      </c>
      <c r="S328" s="146">
        <v>0</v>
      </c>
      <c r="T328" s="147">
        <f>S328*H328</f>
        <v>0</v>
      </c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148" t="s">
        <v>145</v>
      </c>
      <c r="AT328" s="148" t="s">
        <v>255</v>
      </c>
      <c r="AU328" s="148" t="s">
        <v>79</v>
      </c>
      <c r="AY328" s="16" t="s">
        <v>111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6" t="s">
        <v>77</v>
      </c>
      <c r="BK328" s="149">
        <f>ROUND(I328*H328,2)</f>
        <v>0</v>
      </c>
      <c r="BL328" s="16" t="s">
        <v>117</v>
      </c>
      <c r="BM328" s="148" t="s">
        <v>406</v>
      </c>
    </row>
    <row r="329" spans="1:65" s="13" customFormat="1">
      <c r="B329" s="150"/>
      <c r="D329" s="151" t="s">
        <v>119</v>
      </c>
      <c r="F329" s="153" t="s">
        <v>407</v>
      </c>
      <c r="H329" s="154">
        <v>9.6430000000000007</v>
      </c>
      <c r="L329" s="150"/>
      <c r="M329" s="155"/>
      <c r="N329" s="156"/>
      <c r="O329" s="156"/>
      <c r="P329" s="156"/>
      <c r="Q329" s="156"/>
      <c r="R329" s="156"/>
      <c r="S329" s="156"/>
      <c r="T329" s="157"/>
      <c r="AT329" s="152" t="s">
        <v>119</v>
      </c>
      <c r="AU329" s="152" t="s">
        <v>79</v>
      </c>
      <c r="AV329" s="13" t="s">
        <v>79</v>
      </c>
      <c r="AW329" s="13" t="s">
        <v>3</v>
      </c>
      <c r="AX329" s="13" t="s">
        <v>77</v>
      </c>
      <c r="AY329" s="152" t="s">
        <v>111</v>
      </c>
    </row>
    <row r="330" spans="1:65" s="2" customFormat="1" ht="44.25" customHeight="1">
      <c r="A330" s="28"/>
      <c r="B330" s="136"/>
      <c r="C330" s="137">
        <v>90</v>
      </c>
      <c r="D330" s="137" t="s">
        <v>113</v>
      </c>
      <c r="E330" s="138" t="s">
        <v>408</v>
      </c>
      <c r="F330" s="139" t="s">
        <v>409</v>
      </c>
      <c r="G330" s="140" t="s">
        <v>127</v>
      </c>
      <c r="H330" s="141">
        <v>1</v>
      </c>
      <c r="I330" s="142">
        <v>0</v>
      </c>
      <c r="J330" s="142">
        <f t="shared" ref="J330:J373" si="40">ROUND(I330*H330,2)</f>
        <v>0</v>
      </c>
      <c r="K330" s="143"/>
      <c r="L330" s="29"/>
      <c r="M330" s="144" t="s">
        <v>1</v>
      </c>
      <c r="N330" s="145" t="s">
        <v>34</v>
      </c>
      <c r="O330" s="146">
        <v>0.56499999999999995</v>
      </c>
      <c r="P330" s="146">
        <f t="shared" ref="P330:P373" si="41">O330*H330</f>
        <v>0.56499999999999995</v>
      </c>
      <c r="Q330" s="146">
        <v>0</v>
      </c>
      <c r="R330" s="146">
        <f t="shared" ref="R330:R373" si="42">Q330*H330</f>
        <v>0</v>
      </c>
      <c r="S330" s="146">
        <v>0</v>
      </c>
      <c r="T330" s="147">
        <f t="shared" ref="T330:T373" si="43">S330*H330</f>
        <v>0</v>
      </c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R330" s="148" t="s">
        <v>117</v>
      </c>
      <c r="AT330" s="148" t="s">
        <v>113</v>
      </c>
      <c r="AU330" s="148" t="s">
        <v>79</v>
      </c>
      <c r="AY330" s="16" t="s">
        <v>111</v>
      </c>
      <c r="BE330" s="149">
        <f t="shared" ref="BE330:BE373" si="44">IF(N330="základní",J330,0)</f>
        <v>0</v>
      </c>
      <c r="BF330" s="149">
        <f t="shared" ref="BF330:BF373" si="45">IF(N330="snížená",J330,0)</f>
        <v>0</v>
      </c>
      <c r="BG330" s="149">
        <f t="shared" ref="BG330:BG373" si="46">IF(N330="zákl. přenesená",J330,0)</f>
        <v>0</v>
      </c>
      <c r="BH330" s="149">
        <f t="shared" ref="BH330:BH373" si="47">IF(N330="sníž. přenesená",J330,0)</f>
        <v>0</v>
      </c>
      <c r="BI330" s="149">
        <f t="shared" ref="BI330:BI373" si="48">IF(N330="nulová",J330,0)</f>
        <v>0</v>
      </c>
      <c r="BJ330" s="16" t="s">
        <v>77</v>
      </c>
      <c r="BK330" s="149">
        <f t="shared" ref="BK330:BK373" si="49">ROUND(I330*H330,2)</f>
        <v>0</v>
      </c>
      <c r="BL330" s="16" t="s">
        <v>117</v>
      </c>
      <c r="BM330" s="148" t="s">
        <v>410</v>
      </c>
    </row>
    <row r="331" spans="1:65" s="2" customFormat="1" ht="16.5" customHeight="1">
      <c r="A331" s="28"/>
      <c r="B331" s="136"/>
      <c r="C331" s="165">
        <v>91</v>
      </c>
      <c r="D331" s="165" t="s">
        <v>255</v>
      </c>
      <c r="E331" s="166" t="s">
        <v>671</v>
      </c>
      <c r="F331" s="167" t="s">
        <v>411</v>
      </c>
      <c r="G331" s="168" t="s">
        <v>127</v>
      </c>
      <c r="H331" s="169">
        <v>1</v>
      </c>
      <c r="I331" s="170">
        <v>0</v>
      </c>
      <c r="J331" s="170">
        <f t="shared" si="40"/>
        <v>0</v>
      </c>
      <c r="K331" s="171"/>
      <c r="L331" s="172"/>
      <c r="M331" s="173" t="s">
        <v>1</v>
      </c>
      <c r="N331" s="174" t="s">
        <v>34</v>
      </c>
      <c r="O331" s="146">
        <v>0</v>
      </c>
      <c r="P331" s="146">
        <f t="shared" si="41"/>
        <v>0</v>
      </c>
      <c r="Q331" s="146">
        <v>1.9000000000000001E-4</v>
      </c>
      <c r="R331" s="146">
        <f t="shared" si="42"/>
        <v>1.9000000000000001E-4</v>
      </c>
      <c r="S331" s="146">
        <v>0</v>
      </c>
      <c r="T331" s="147">
        <f t="shared" si="43"/>
        <v>0</v>
      </c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148" t="s">
        <v>145</v>
      </c>
      <c r="AT331" s="148" t="s">
        <v>255</v>
      </c>
      <c r="AU331" s="148" t="s">
        <v>79</v>
      </c>
      <c r="AY331" s="16" t="s">
        <v>111</v>
      </c>
      <c r="BE331" s="149">
        <f t="shared" si="44"/>
        <v>0</v>
      </c>
      <c r="BF331" s="149">
        <f t="shared" si="45"/>
        <v>0</v>
      </c>
      <c r="BG331" s="149">
        <f t="shared" si="46"/>
        <v>0</v>
      </c>
      <c r="BH331" s="149">
        <f t="shared" si="47"/>
        <v>0</v>
      </c>
      <c r="BI331" s="149">
        <f t="shared" si="48"/>
        <v>0</v>
      </c>
      <c r="BJ331" s="16" t="s">
        <v>77</v>
      </c>
      <c r="BK331" s="149">
        <f t="shared" si="49"/>
        <v>0</v>
      </c>
      <c r="BL331" s="16" t="s">
        <v>117</v>
      </c>
      <c r="BM331" s="148" t="s">
        <v>412</v>
      </c>
    </row>
    <row r="332" spans="1:65" s="2" customFormat="1" ht="16.5" customHeight="1">
      <c r="A332" s="28"/>
      <c r="B332" s="136"/>
      <c r="C332" s="165">
        <v>92</v>
      </c>
      <c r="D332" s="165" t="s">
        <v>255</v>
      </c>
      <c r="E332" s="166" t="s">
        <v>413</v>
      </c>
      <c r="F332" s="167" t="s">
        <v>414</v>
      </c>
      <c r="G332" s="168" t="s">
        <v>127</v>
      </c>
      <c r="H332" s="169">
        <v>1</v>
      </c>
      <c r="I332" s="170">
        <v>0</v>
      </c>
      <c r="J332" s="170">
        <f t="shared" si="40"/>
        <v>0</v>
      </c>
      <c r="K332" s="171"/>
      <c r="L332" s="172"/>
      <c r="M332" s="173" t="s">
        <v>1</v>
      </c>
      <c r="N332" s="174" t="s">
        <v>34</v>
      </c>
      <c r="O332" s="146">
        <v>0</v>
      </c>
      <c r="P332" s="146">
        <f t="shared" si="41"/>
        <v>0</v>
      </c>
      <c r="Q332" s="146">
        <v>0</v>
      </c>
      <c r="R332" s="146">
        <f t="shared" si="42"/>
        <v>0</v>
      </c>
      <c r="S332" s="146">
        <v>0</v>
      </c>
      <c r="T332" s="147">
        <f t="shared" si="43"/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48" t="s">
        <v>145</v>
      </c>
      <c r="AT332" s="148" t="s">
        <v>255</v>
      </c>
      <c r="AU332" s="148" t="s">
        <v>79</v>
      </c>
      <c r="AY332" s="16" t="s">
        <v>111</v>
      </c>
      <c r="BE332" s="149">
        <f t="shared" si="44"/>
        <v>0</v>
      </c>
      <c r="BF332" s="149">
        <f t="shared" si="45"/>
        <v>0</v>
      </c>
      <c r="BG332" s="149">
        <f t="shared" si="46"/>
        <v>0</v>
      </c>
      <c r="BH332" s="149">
        <f t="shared" si="47"/>
        <v>0</v>
      </c>
      <c r="BI332" s="149">
        <f t="shared" si="48"/>
        <v>0</v>
      </c>
      <c r="BJ332" s="16" t="s">
        <v>77</v>
      </c>
      <c r="BK332" s="149">
        <f t="shared" si="49"/>
        <v>0</v>
      </c>
      <c r="BL332" s="16" t="s">
        <v>117</v>
      </c>
      <c r="BM332" s="148" t="s">
        <v>415</v>
      </c>
    </row>
    <row r="333" spans="1:65" s="2" customFormat="1" ht="33" customHeight="1">
      <c r="A333" s="28"/>
      <c r="B333" s="136"/>
      <c r="C333" s="137">
        <v>93</v>
      </c>
      <c r="D333" s="137" t="s">
        <v>113</v>
      </c>
      <c r="E333" s="138" t="s">
        <v>416</v>
      </c>
      <c r="F333" s="139" t="s">
        <v>417</v>
      </c>
      <c r="G333" s="140" t="s">
        <v>127</v>
      </c>
      <c r="H333" s="141">
        <v>1</v>
      </c>
      <c r="I333" s="142">
        <v>0</v>
      </c>
      <c r="J333" s="142">
        <f t="shared" si="40"/>
        <v>0</v>
      </c>
      <c r="K333" s="143"/>
      <c r="L333" s="29"/>
      <c r="M333" s="144" t="s">
        <v>1</v>
      </c>
      <c r="N333" s="145" t="s">
        <v>34</v>
      </c>
      <c r="O333" s="146">
        <v>0.36599999999999999</v>
      </c>
      <c r="P333" s="146">
        <f t="shared" si="41"/>
        <v>0.36599999999999999</v>
      </c>
      <c r="Q333" s="146">
        <v>1.6000000000000001E-4</v>
      </c>
      <c r="R333" s="146">
        <f t="shared" si="42"/>
        <v>1.6000000000000001E-4</v>
      </c>
      <c r="S333" s="146">
        <v>0</v>
      </c>
      <c r="T333" s="147">
        <f t="shared" si="43"/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148" t="s">
        <v>117</v>
      </c>
      <c r="AT333" s="148" t="s">
        <v>113</v>
      </c>
      <c r="AU333" s="148" t="s">
        <v>79</v>
      </c>
      <c r="AY333" s="16" t="s">
        <v>111</v>
      </c>
      <c r="BE333" s="149">
        <f t="shared" si="44"/>
        <v>0</v>
      </c>
      <c r="BF333" s="149">
        <f t="shared" si="45"/>
        <v>0</v>
      </c>
      <c r="BG333" s="149">
        <f t="shared" si="46"/>
        <v>0</v>
      </c>
      <c r="BH333" s="149">
        <f t="shared" si="47"/>
        <v>0</v>
      </c>
      <c r="BI333" s="149">
        <f t="shared" si="48"/>
        <v>0</v>
      </c>
      <c r="BJ333" s="16" t="s">
        <v>77</v>
      </c>
      <c r="BK333" s="149">
        <f t="shared" si="49"/>
        <v>0</v>
      </c>
      <c r="BL333" s="16" t="s">
        <v>117</v>
      </c>
      <c r="BM333" s="148" t="s">
        <v>418</v>
      </c>
    </row>
    <row r="334" spans="1:65" s="2" customFormat="1" ht="24.15" customHeight="1">
      <c r="A334" s="28"/>
      <c r="B334" s="136"/>
      <c r="C334" s="165">
        <v>94</v>
      </c>
      <c r="D334" s="165" t="s">
        <v>255</v>
      </c>
      <c r="E334" s="166" t="s">
        <v>670</v>
      </c>
      <c r="F334" s="167" t="s">
        <v>419</v>
      </c>
      <c r="G334" s="168" t="s">
        <v>127</v>
      </c>
      <c r="H334" s="169">
        <v>1</v>
      </c>
      <c r="I334" s="170">
        <v>0</v>
      </c>
      <c r="J334" s="170">
        <f t="shared" si="40"/>
        <v>0</v>
      </c>
      <c r="K334" s="171"/>
      <c r="L334" s="172"/>
      <c r="M334" s="173" t="s">
        <v>1</v>
      </c>
      <c r="N334" s="174" t="s">
        <v>34</v>
      </c>
      <c r="O334" s="146">
        <v>0</v>
      </c>
      <c r="P334" s="146">
        <f t="shared" si="41"/>
        <v>0</v>
      </c>
      <c r="Q334" s="146">
        <v>2.31E-3</v>
      </c>
      <c r="R334" s="146">
        <f t="shared" si="42"/>
        <v>2.31E-3</v>
      </c>
      <c r="S334" s="146">
        <v>0</v>
      </c>
      <c r="T334" s="147">
        <f t="shared" si="43"/>
        <v>0</v>
      </c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R334" s="148" t="s">
        <v>145</v>
      </c>
      <c r="AT334" s="148" t="s">
        <v>255</v>
      </c>
      <c r="AU334" s="148" t="s">
        <v>79</v>
      </c>
      <c r="AY334" s="16" t="s">
        <v>111</v>
      </c>
      <c r="BE334" s="149">
        <f t="shared" si="44"/>
        <v>0</v>
      </c>
      <c r="BF334" s="149">
        <f t="shared" si="45"/>
        <v>0</v>
      </c>
      <c r="BG334" s="149">
        <f t="shared" si="46"/>
        <v>0</v>
      </c>
      <c r="BH334" s="149">
        <f t="shared" si="47"/>
        <v>0</v>
      </c>
      <c r="BI334" s="149">
        <f t="shared" si="48"/>
        <v>0</v>
      </c>
      <c r="BJ334" s="16" t="s">
        <v>77</v>
      </c>
      <c r="BK334" s="149">
        <f t="shared" si="49"/>
        <v>0</v>
      </c>
      <c r="BL334" s="16" t="s">
        <v>117</v>
      </c>
      <c r="BM334" s="148" t="s">
        <v>420</v>
      </c>
    </row>
    <row r="335" spans="1:65" s="2" customFormat="1" ht="24.15" customHeight="1">
      <c r="A335" s="28"/>
      <c r="B335" s="136"/>
      <c r="C335" s="165">
        <v>95</v>
      </c>
      <c r="D335" s="165" t="s">
        <v>255</v>
      </c>
      <c r="E335" s="166" t="s">
        <v>421</v>
      </c>
      <c r="F335" s="167" t="s">
        <v>422</v>
      </c>
      <c r="G335" s="168" t="s">
        <v>127</v>
      </c>
      <c r="H335" s="169">
        <v>1</v>
      </c>
      <c r="I335" s="170">
        <v>0</v>
      </c>
      <c r="J335" s="170">
        <f t="shared" si="40"/>
        <v>0</v>
      </c>
      <c r="K335" s="171"/>
      <c r="L335" s="172"/>
      <c r="M335" s="173" t="s">
        <v>1</v>
      </c>
      <c r="N335" s="174" t="s">
        <v>34</v>
      </c>
      <c r="O335" s="146">
        <v>0</v>
      </c>
      <c r="P335" s="146">
        <f t="shared" si="41"/>
        <v>0</v>
      </c>
      <c r="Q335" s="146">
        <v>3.5000000000000001E-3</v>
      </c>
      <c r="R335" s="146">
        <f t="shared" si="42"/>
        <v>3.5000000000000001E-3</v>
      </c>
      <c r="S335" s="146">
        <v>0</v>
      </c>
      <c r="T335" s="147">
        <f t="shared" si="43"/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48" t="s">
        <v>145</v>
      </c>
      <c r="AT335" s="148" t="s">
        <v>255</v>
      </c>
      <c r="AU335" s="148" t="s">
        <v>79</v>
      </c>
      <c r="AY335" s="16" t="s">
        <v>111</v>
      </c>
      <c r="BE335" s="149">
        <f t="shared" si="44"/>
        <v>0</v>
      </c>
      <c r="BF335" s="149">
        <f t="shared" si="45"/>
        <v>0</v>
      </c>
      <c r="BG335" s="149">
        <f t="shared" si="46"/>
        <v>0</v>
      </c>
      <c r="BH335" s="149">
        <f t="shared" si="47"/>
        <v>0</v>
      </c>
      <c r="BI335" s="149">
        <f t="shared" si="48"/>
        <v>0</v>
      </c>
      <c r="BJ335" s="16" t="s">
        <v>77</v>
      </c>
      <c r="BK335" s="149">
        <f t="shared" si="49"/>
        <v>0</v>
      </c>
      <c r="BL335" s="16" t="s">
        <v>117</v>
      </c>
      <c r="BM335" s="148" t="s">
        <v>423</v>
      </c>
    </row>
    <row r="336" spans="1:65" s="2" customFormat="1" ht="49.2" customHeight="1">
      <c r="A336" s="28"/>
      <c r="B336" s="136"/>
      <c r="C336" s="137">
        <v>96</v>
      </c>
      <c r="D336" s="137" t="s">
        <v>113</v>
      </c>
      <c r="E336" s="138" t="s">
        <v>424</v>
      </c>
      <c r="F336" s="139" t="s">
        <v>425</v>
      </c>
      <c r="G336" s="140" t="s">
        <v>127</v>
      </c>
      <c r="H336" s="141">
        <v>4</v>
      </c>
      <c r="I336" s="142">
        <v>0</v>
      </c>
      <c r="J336" s="142">
        <f t="shared" si="40"/>
        <v>0</v>
      </c>
      <c r="K336" s="143"/>
      <c r="L336" s="29"/>
      <c r="M336" s="144" t="s">
        <v>1</v>
      </c>
      <c r="N336" s="145" t="s">
        <v>34</v>
      </c>
      <c r="O336" s="146">
        <v>1.554</v>
      </c>
      <c r="P336" s="146">
        <f t="shared" si="41"/>
        <v>6.2160000000000002</v>
      </c>
      <c r="Q336" s="146">
        <v>1.6199999999999999E-3</v>
      </c>
      <c r="R336" s="146">
        <f t="shared" si="42"/>
        <v>6.4799999999999996E-3</v>
      </c>
      <c r="S336" s="146">
        <v>0</v>
      </c>
      <c r="T336" s="147">
        <f t="shared" si="43"/>
        <v>0</v>
      </c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148" t="s">
        <v>117</v>
      </c>
      <c r="AT336" s="148" t="s">
        <v>113</v>
      </c>
      <c r="AU336" s="148" t="s">
        <v>79</v>
      </c>
      <c r="AY336" s="16" t="s">
        <v>111</v>
      </c>
      <c r="BE336" s="149">
        <f t="shared" si="44"/>
        <v>0</v>
      </c>
      <c r="BF336" s="149">
        <f t="shared" si="45"/>
        <v>0</v>
      </c>
      <c r="BG336" s="149">
        <f t="shared" si="46"/>
        <v>0</v>
      </c>
      <c r="BH336" s="149">
        <f t="shared" si="47"/>
        <v>0</v>
      </c>
      <c r="BI336" s="149">
        <f t="shared" si="48"/>
        <v>0</v>
      </c>
      <c r="BJ336" s="16" t="s">
        <v>77</v>
      </c>
      <c r="BK336" s="149">
        <f t="shared" si="49"/>
        <v>0</v>
      </c>
      <c r="BL336" s="16" t="s">
        <v>117</v>
      </c>
      <c r="BM336" s="148" t="s">
        <v>426</v>
      </c>
    </row>
    <row r="337" spans="1:65" s="2" customFormat="1" ht="24.15" customHeight="1">
      <c r="A337" s="28"/>
      <c r="B337" s="136"/>
      <c r="C337" s="165">
        <v>97</v>
      </c>
      <c r="D337" s="165" t="s">
        <v>255</v>
      </c>
      <c r="E337" s="166" t="s">
        <v>427</v>
      </c>
      <c r="F337" s="167" t="s">
        <v>428</v>
      </c>
      <c r="G337" s="168" t="s">
        <v>127</v>
      </c>
      <c r="H337" s="169">
        <v>4</v>
      </c>
      <c r="I337" s="170">
        <v>0</v>
      </c>
      <c r="J337" s="170">
        <f t="shared" si="40"/>
        <v>0</v>
      </c>
      <c r="K337" s="171"/>
      <c r="L337" s="172"/>
      <c r="M337" s="173" t="s">
        <v>1</v>
      </c>
      <c r="N337" s="174" t="s">
        <v>34</v>
      </c>
      <c r="O337" s="146">
        <v>0</v>
      </c>
      <c r="P337" s="146">
        <f t="shared" si="41"/>
        <v>0</v>
      </c>
      <c r="Q337" s="146">
        <v>1.7999999999999999E-2</v>
      </c>
      <c r="R337" s="146">
        <f t="shared" si="42"/>
        <v>7.1999999999999995E-2</v>
      </c>
      <c r="S337" s="146">
        <v>0</v>
      </c>
      <c r="T337" s="147">
        <f t="shared" si="43"/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148" t="s">
        <v>145</v>
      </c>
      <c r="AT337" s="148" t="s">
        <v>255</v>
      </c>
      <c r="AU337" s="148" t="s">
        <v>79</v>
      </c>
      <c r="AY337" s="16" t="s">
        <v>111</v>
      </c>
      <c r="BE337" s="149">
        <f t="shared" si="44"/>
        <v>0</v>
      </c>
      <c r="BF337" s="149">
        <f t="shared" si="45"/>
        <v>0</v>
      </c>
      <c r="BG337" s="149">
        <f t="shared" si="46"/>
        <v>0</v>
      </c>
      <c r="BH337" s="149">
        <f t="shared" si="47"/>
        <v>0</v>
      </c>
      <c r="BI337" s="149">
        <f t="shared" si="48"/>
        <v>0</v>
      </c>
      <c r="BJ337" s="16" t="s">
        <v>77</v>
      </c>
      <c r="BK337" s="149">
        <f t="shared" si="49"/>
        <v>0</v>
      </c>
      <c r="BL337" s="16" t="s">
        <v>117</v>
      </c>
      <c r="BM337" s="148" t="s">
        <v>429</v>
      </c>
    </row>
    <row r="338" spans="1:65" s="2" customFormat="1" ht="24.15" customHeight="1">
      <c r="A338" s="28"/>
      <c r="B338" s="136"/>
      <c r="C338" s="165">
        <v>98</v>
      </c>
      <c r="D338" s="165" t="s">
        <v>255</v>
      </c>
      <c r="E338" s="166" t="s">
        <v>669</v>
      </c>
      <c r="F338" s="167" t="s">
        <v>430</v>
      </c>
      <c r="G338" s="168" t="s">
        <v>127</v>
      </c>
      <c r="H338" s="169">
        <v>4</v>
      </c>
      <c r="I338" s="170">
        <v>0</v>
      </c>
      <c r="J338" s="170">
        <f t="shared" si="40"/>
        <v>0</v>
      </c>
      <c r="K338" s="171"/>
      <c r="L338" s="172"/>
      <c r="M338" s="173" t="s">
        <v>1</v>
      </c>
      <c r="N338" s="174" t="s">
        <v>34</v>
      </c>
      <c r="O338" s="146">
        <v>0</v>
      </c>
      <c r="P338" s="146">
        <f t="shared" si="41"/>
        <v>0</v>
      </c>
      <c r="Q338" s="146">
        <v>3.5000000000000001E-3</v>
      </c>
      <c r="R338" s="146">
        <f t="shared" si="42"/>
        <v>1.4E-2</v>
      </c>
      <c r="S338" s="146">
        <v>0</v>
      </c>
      <c r="T338" s="147">
        <f t="shared" si="43"/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48" t="s">
        <v>145</v>
      </c>
      <c r="AT338" s="148" t="s">
        <v>255</v>
      </c>
      <c r="AU338" s="148" t="s">
        <v>79</v>
      </c>
      <c r="AY338" s="16" t="s">
        <v>111</v>
      </c>
      <c r="BE338" s="149">
        <f t="shared" si="44"/>
        <v>0</v>
      </c>
      <c r="BF338" s="149">
        <f t="shared" si="45"/>
        <v>0</v>
      </c>
      <c r="BG338" s="149">
        <f t="shared" si="46"/>
        <v>0</v>
      </c>
      <c r="BH338" s="149">
        <f t="shared" si="47"/>
        <v>0</v>
      </c>
      <c r="BI338" s="149">
        <f t="shared" si="48"/>
        <v>0</v>
      </c>
      <c r="BJ338" s="16" t="s">
        <v>77</v>
      </c>
      <c r="BK338" s="149">
        <f t="shared" si="49"/>
        <v>0</v>
      </c>
      <c r="BL338" s="16" t="s">
        <v>117</v>
      </c>
      <c r="BM338" s="148" t="s">
        <v>431</v>
      </c>
    </row>
    <row r="339" spans="1:65" s="2" customFormat="1" ht="24.15" customHeight="1">
      <c r="A339" s="28"/>
      <c r="B339" s="136"/>
      <c r="C339" s="137">
        <v>99</v>
      </c>
      <c r="D339" s="137" t="s">
        <v>113</v>
      </c>
      <c r="E339" s="138" t="s">
        <v>432</v>
      </c>
      <c r="F339" s="139" t="s">
        <v>433</v>
      </c>
      <c r="G339" s="140" t="s">
        <v>127</v>
      </c>
      <c r="H339" s="141">
        <v>4</v>
      </c>
      <c r="I339" s="142">
        <v>0</v>
      </c>
      <c r="J339" s="142">
        <f t="shared" si="40"/>
        <v>0</v>
      </c>
      <c r="K339" s="143"/>
      <c r="L339" s="29"/>
      <c r="M339" s="144" t="s">
        <v>1</v>
      </c>
      <c r="N339" s="145" t="s">
        <v>34</v>
      </c>
      <c r="O339" s="146">
        <v>1.333</v>
      </c>
      <c r="P339" s="146">
        <f t="shared" si="41"/>
        <v>5.3319999999999999</v>
      </c>
      <c r="Q339" s="146">
        <v>1.3600000000000001E-3</v>
      </c>
      <c r="R339" s="146">
        <f t="shared" si="42"/>
        <v>5.4400000000000004E-3</v>
      </c>
      <c r="S339" s="146">
        <v>0</v>
      </c>
      <c r="T339" s="147">
        <f t="shared" si="43"/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148" t="s">
        <v>117</v>
      </c>
      <c r="AT339" s="148" t="s">
        <v>113</v>
      </c>
      <c r="AU339" s="148" t="s">
        <v>79</v>
      </c>
      <c r="AY339" s="16" t="s">
        <v>111</v>
      </c>
      <c r="BE339" s="149">
        <f t="shared" si="44"/>
        <v>0</v>
      </c>
      <c r="BF339" s="149">
        <f t="shared" si="45"/>
        <v>0</v>
      </c>
      <c r="BG339" s="149">
        <f t="shared" si="46"/>
        <v>0</v>
      </c>
      <c r="BH339" s="149">
        <f t="shared" si="47"/>
        <v>0</v>
      </c>
      <c r="BI339" s="149">
        <f t="shared" si="48"/>
        <v>0</v>
      </c>
      <c r="BJ339" s="16" t="s">
        <v>77</v>
      </c>
      <c r="BK339" s="149">
        <f t="shared" si="49"/>
        <v>0</v>
      </c>
      <c r="BL339" s="16" t="s">
        <v>117</v>
      </c>
      <c r="BM339" s="148" t="s">
        <v>434</v>
      </c>
    </row>
    <row r="340" spans="1:65" s="2" customFormat="1" ht="24.15" customHeight="1">
      <c r="A340" s="28"/>
      <c r="B340" s="136"/>
      <c r="C340" s="165">
        <v>100</v>
      </c>
      <c r="D340" s="165" t="s">
        <v>255</v>
      </c>
      <c r="E340" s="166" t="s">
        <v>435</v>
      </c>
      <c r="F340" s="167" t="s">
        <v>436</v>
      </c>
      <c r="G340" s="168" t="s">
        <v>127</v>
      </c>
      <c r="H340" s="169">
        <v>4</v>
      </c>
      <c r="I340" s="170">
        <v>0</v>
      </c>
      <c r="J340" s="170">
        <f t="shared" si="40"/>
        <v>0</v>
      </c>
      <c r="K340" s="171"/>
      <c r="L340" s="172"/>
      <c r="M340" s="173" t="s">
        <v>1</v>
      </c>
      <c r="N340" s="174" t="s">
        <v>34</v>
      </c>
      <c r="O340" s="146">
        <v>0</v>
      </c>
      <c r="P340" s="146">
        <f t="shared" si="41"/>
        <v>0</v>
      </c>
      <c r="Q340" s="146">
        <v>4.2999999999999997E-2</v>
      </c>
      <c r="R340" s="146">
        <f t="shared" si="42"/>
        <v>0.17199999999999999</v>
      </c>
      <c r="S340" s="146">
        <v>0</v>
      </c>
      <c r="T340" s="147">
        <f t="shared" si="43"/>
        <v>0</v>
      </c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R340" s="148" t="s">
        <v>145</v>
      </c>
      <c r="AT340" s="148" t="s">
        <v>255</v>
      </c>
      <c r="AU340" s="148" t="s">
        <v>79</v>
      </c>
      <c r="AY340" s="16" t="s">
        <v>111</v>
      </c>
      <c r="BE340" s="149">
        <f t="shared" si="44"/>
        <v>0</v>
      </c>
      <c r="BF340" s="149">
        <f t="shared" si="45"/>
        <v>0</v>
      </c>
      <c r="BG340" s="149">
        <f t="shared" si="46"/>
        <v>0</v>
      </c>
      <c r="BH340" s="149">
        <f t="shared" si="47"/>
        <v>0</v>
      </c>
      <c r="BI340" s="149">
        <f t="shared" si="48"/>
        <v>0</v>
      </c>
      <c r="BJ340" s="16" t="s">
        <v>77</v>
      </c>
      <c r="BK340" s="149">
        <f t="shared" si="49"/>
        <v>0</v>
      </c>
      <c r="BL340" s="16" t="s">
        <v>117</v>
      </c>
      <c r="BM340" s="148" t="s">
        <v>437</v>
      </c>
    </row>
    <row r="341" spans="1:65" s="2" customFormat="1" ht="49.2" customHeight="1">
      <c r="A341" s="28"/>
      <c r="B341" s="136"/>
      <c r="C341" s="137">
        <v>101</v>
      </c>
      <c r="D341" s="137" t="s">
        <v>113</v>
      </c>
      <c r="E341" s="138" t="s">
        <v>438</v>
      </c>
      <c r="F341" s="139" t="s">
        <v>439</v>
      </c>
      <c r="G341" s="140" t="s">
        <v>127</v>
      </c>
      <c r="H341" s="141">
        <v>2</v>
      </c>
      <c r="I341" s="142">
        <v>0</v>
      </c>
      <c r="J341" s="142">
        <f t="shared" si="40"/>
        <v>0</v>
      </c>
      <c r="K341" s="143"/>
      <c r="L341" s="29"/>
      <c r="M341" s="144" t="s">
        <v>1</v>
      </c>
      <c r="N341" s="145" t="s">
        <v>34</v>
      </c>
      <c r="O341" s="146">
        <v>1.8660000000000001</v>
      </c>
      <c r="P341" s="146">
        <f t="shared" si="41"/>
        <v>3.7320000000000002</v>
      </c>
      <c r="Q341" s="146">
        <v>1.65E-3</v>
      </c>
      <c r="R341" s="146">
        <f t="shared" si="42"/>
        <v>3.3E-3</v>
      </c>
      <c r="S341" s="146">
        <v>0</v>
      </c>
      <c r="T341" s="147">
        <f t="shared" si="43"/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48" t="s">
        <v>117</v>
      </c>
      <c r="AT341" s="148" t="s">
        <v>113</v>
      </c>
      <c r="AU341" s="148" t="s">
        <v>79</v>
      </c>
      <c r="AY341" s="16" t="s">
        <v>111</v>
      </c>
      <c r="BE341" s="149">
        <f t="shared" si="44"/>
        <v>0</v>
      </c>
      <c r="BF341" s="149">
        <f t="shared" si="45"/>
        <v>0</v>
      </c>
      <c r="BG341" s="149">
        <f t="shared" si="46"/>
        <v>0</v>
      </c>
      <c r="BH341" s="149">
        <f t="shared" si="47"/>
        <v>0</v>
      </c>
      <c r="BI341" s="149">
        <f t="shared" si="48"/>
        <v>0</v>
      </c>
      <c r="BJ341" s="16" t="s">
        <v>77</v>
      </c>
      <c r="BK341" s="149">
        <f t="shared" si="49"/>
        <v>0</v>
      </c>
      <c r="BL341" s="16" t="s">
        <v>117</v>
      </c>
      <c r="BM341" s="148" t="s">
        <v>440</v>
      </c>
    </row>
    <row r="342" spans="1:65" s="2" customFormat="1" ht="24.15" customHeight="1">
      <c r="A342" s="28"/>
      <c r="B342" s="136"/>
      <c r="C342" s="165">
        <v>102</v>
      </c>
      <c r="D342" s="165" t="s">
        <v>255</v>
      </c>
      <c r="E342" s="166" t="s">
        <v>441</v>
      </c>
      <c r="F342" s="167" t="s">
        <v>442</v>
      </c>
      <c r="G342" s="168" t="s">
        <v>127</v>
      </c>
      <c r="H342" s="169">
        <v>2</v>
      </c>
      <c r="I342" s="170">
        <v>0</v>
      </c>
      <c r="J342" s="170">
        <f t="shared" si="40"/>
        <v>0</v>
      </c>
      <c r="K342" s="171"/>
      <c r="L342" s="172"/>
      <c r="M342" s="173" t="s">
        <v>1</v>
      </c>
      <c r="N342" s="174" t="s">
        <v>34</v>
      </c>
      <c r="O342" s="146">
        <v>0</v>
      </c>
      <c r="P342" s="146">
        <f t="shared" si="41"/>
        <v>0</v>
      </c>
      <c r="Q342" s="146">
        <v>2.3E-2</v>
      </c>
      <c r="R342" s="146">
        <f t="shared" si="42"/>
        <v>4.5999999999999999E-2</v>
      </c>
      <c r="S342" s="146">
        <v>0</v>
      </c>
      <c r="T342" s="147">
        <f t="shared" si="43"/>
        <v>0</v>
      </c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R342" s="148" t="s">
        <v>145</v>
      </c>
      <c r="AT342" s="148" t="s">
        <v>255</v>
      </c>
      <c r="AU342" s="148" t="s">
        <v>79</v>
      </c>
      <c r="AY342" s="16" t="s">
        <v>111</v>
      </c>
      <c r="BE342" s="149">
        <f t="shared" si="44"/>
        <v>0</v>
      </c>
      <c r="BF342" s="149">
        <f t="shared" si="45"/>
        <v>0</v>
      </c>
      <c r="BG342" s="149">
        <f t="shared" si="46"/>
        <v>0</v>
      </c>
      <c r="BH342" s="149">
        <f t="shared" si="47"/>
        <v>0</v>
      </c>
      <c r="BI342" s="149">
        <f t="shared" si="48"/>
        <v>0</v>
      </c>
      <c r="BJ342" s="16" t="s">
        <v>77</v>
      </c>
      <c r="BK342" s="149">
        <f t="shared" si="49"/>
        <v>0</v>
      </c>
      <c r="BL342" s="16" t="s">
        <v>117</v>
      </c>
      <c r="BM342" s="148" t="s">
        <v>443</v>
      </c>
    </row>
    <row r="343" spans="1:65" s="2" customFormat="1" ht="21.75" customHeight="1">
      <c r="A343" s="28"/>
      <c r="B343" s="136"/>
      <c r="C343" s="165">
        <v>103</v>
      </c>
      <c r="D343" s="165" t="s">
        <v>255</v>
      </c>
      <c r="E343" s="166" t="s">
        <v>444</v>
      </c>
      <c r="F343" s="167" t="s">
        <v>445</v>
      </c>
      <c r="G343" s="168" t="s">
        <v>127</v>
      </c>
      <c r="H343" s="169">
        <v>2</v>
      </c>
      <c r="I343" s="170">
        <v>0</v>
      </c>
      <c r="J343" s="170">
        <f t="shared" si="40"/>
        <v>0</v>
      </c>
      <c r="K343" s="171"/>
      <c r="L343" s="172"/>
      <c r="M343" s="173" t="s">
        <v>1</v>
      </c>
      <c r="N343" s="174" t="s">
        <v>34</v>
      </c>
      <c r="O343" s="146">
        <v>0</v>
      </c>
      <c r="P343" s="146">
        <f t="shared" si="41"/>
        <v>0</v>
      </c>
      <c r="Q343" s="146">
        <v>4.0000000000000001E-3</v>
      </c>
      <c r="R343" s="146">
        <f t="shared" si="42"/>
        <v>8.0000000000000002E-3</v>
      </c>
      <c r="S343" s="146">
        <v>0</v>
      </c>
      <c r="T343" s="147">
        <f t="shared" si="43"/>
        <v>0</v>
      </c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148" t="s">
        <v>145</v>
      </c>
      <c r="AT343" s="148" t="s">
        <v>255</v>
      </c>
      <c r="AU343" s="148" t="s">
        <v>79</v>
      </c>
      <c r="AY343" s="16" t="s">
        <v>111</v>
      </c>
      <c r="BE343" s="149">
        <f t="shared" si="44"/>
        <v>0</v>
      </c>
      <c r="BF343" s="149">
        <f t="shared" si="45"/>
        <v>0</v>
      </c>
      <c r="BG343" s="149">
        <f t="shared" si="46"/>
        <v>0</v>
      </c>
      <c r="BH343" s="149">
        <f t="shared" si="47"/>
        <v>0</v>
      </c>
      <c r="BI343" s="149">
        <f t="shared" si="48"/>
        <v>0</v>
      </c>
      <c r="BJ343" s="16" t="s">
        <v>77</v>
      </c>
      <c r="BK343" s="149">
        <f t="shared" si="49"/>
        <v>0</v>
      </c>
      <c r="BL343" s="16" t="s">
        <v>117</v>
      </c>
      <c r="BM343" s="148" t="s">
        <v>446</v>
      </c>
    </row>
    <row r="344" spans="1:65" s="2" customFormat="1" ht="49.2" customHeight="1">
      <c r="A344" s="28"/>
      <c r="B344" s="136"/>
      <c r="C344" s="137">
        <v>104</v>
      </c>
      <c r="D344" s="137" t="s">
        <v>113</v>
      </c>
      <c r="E344" s="138" t="s">
        <v>447</v>
      </c>
      <c r="F344" s="139" t="s">
        <v>448</v>
      </c>
      <c r="G344" s="140" t="s">
        <v>127</v>
      </c>
      <c r="H344" s="141">
        <v>1</v>
      </c>
      <c r="I344" s="142">
        <v>0</v>
      </c>
      <c r="J344" s="142">
        <f t="shared" si="40"/>
        <v>0</v>
      </c>
      <c r="K344" s="143"/>
      <c r="L344" s="29"/>
      <c r="M344" s="144" t="s">
        <v>1</v>
      </c>
      <c r="N344" s="145" t="s">
        <v>34</v>
      </c>
      <c r="O344" s="146">
        <v>2.1280000000000001</v>
      </c>
      <c r="P344" s="146">
        <f t="shared" si="41"/>
        <v>2.1280000000000001</v>
      </c>
      <c r="Q344" s="146">
        <v>2.96E-3</v>
      </c>
      <c r="R344" s="146">
        <f t="shared" si="42"/>
        <v>2.96E-3</v>
      </c>
      <c r="S344" s="146">
        <v>0</v>
      </c>
      <c r="T344" s="147">
        <f t="shared" si="43"/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48" t="s">
        <v>117</v>
      </c>
      <c r="AT344" s="148" t="s">
        <v>113</v>
      </c>
      <c r="AU344" s="148" t="s">
        <v>79</v>
      </c>
      <c r="AY344" s="16" t="s">
        <v>111</v>
      </c>
      <c r="BE344" s="149">
        <f t="shared" si="44"/>
        <v>0</v>
      </c>
      <c r="BF344" s="149">
        <f t="shared" si="45"/>
        <v>0</v>
      </c>
      <c r="BG344" s="149">
        <f t="shared" si="46"/>
        <v>0</v>
      </c>
      <c r="BH344" s="149">
        <f t="shared" si="47"/>
        <v>0</v>
      </c>
      <c r="BI344" s="149">
        <f t="shared" si="48"/>
        <v>0</v>
      </c>
      <c r="BJ344" s="16" t="s">
        <v>77</v>
      </c>
      <c r="BK344" s="149">
        <f t="shared" si="49"/>
        <v>0</v>
      </c>
      <c r="BL344" s="16" t="s">
        <v>117</v>
      </c>
      <c r="BM344" s="148" t="s">
        <v>449</v>
      </c>
    </row>
    <row r="345" spans="1:65" s="2" customFormat="1" ht="24.15" customHeight="1">
      <c r="A345" s="28"/>
      <c r="B345" s="136"/>
      <c r="C345" s="165">
        <v>105</v>
      </c>
      <c r="D345" s="165" t="s">
        <v>255</v>
      </c>
      <c r="E345" s="166" t="s">
        <v>450</v>
      </c>
      <c r="F345" s="167" t="s">
        <v>451</v>
      </c>
      <c r="G345" s="168" t="s">
        <v>127</v>
      </c>
      <c r="H345" s="169">
        <v>1</v>
      </c>
      <c r="I345" s="170">
        <v>0</v>
      </c>
      <c r="J345" s="170">
        <f t="shared" si="40"/>
        <v>0</v>
      </c>
      <c r="K345" s="171"/>
      <c r="L345" s="172"/>
      <c r="M345" s="173" t="s">
        <v>1</v>
      </c>
      <c r="N345" s="174" t="s">
        <v>34</v>
      </c>
      <c r="O345" s="146">
        <v>0</v>
      </c>
      <c r="P345" s="146">
        <f t="shared" si="41"/>
        <v>0</v>
      </c>
      <c r="Q345" s="146">
        <v>4.5999999999999999E-2</v>
      </c>
      <c r="R345" s="146">
        <f t="shared" si="42"/>
        <v>4.5999999999999999E-2</v>
      </c>
      <c r="S345" s="146">
        <v>0</v>
      </c>
      <c r="T345" s="147">
        <f t="shared" si="43"/>
        <v>0</v>
      </c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148" t="s">
        <v>145</v>
      </c>
      <c r="AT345" s="148" t="s">
        <v>255</v>
      </c>
      <c r="AU345" s="148" t="s">
        <v>79</v>
      </c>
      <c r="AY345" s="16" t="s">
        <v>111</v>
      </c>
      <c r="BE345" s="149">
        <f t="shared" si="44"/>
        <v>0</v>
      </c>
      <c r="BF345" s="149">
        <f t="shared" si="45"/>
        <v>0</v>
      </c>
      <c r="BG345" s="149">
        <f t="shared" si="46"/>
        <v>0</v>
      </c>
      <c r="BH345" s="149">
        <f t="shared" si="47"/>
        <v>0</v>
      </c>
      <c r="BI345" s="149">
        <f t="shared" si="48"/>
        <v>0</v>
      </c>
      <c r="BJ345" s="16" t="s">
        <v>77</v>
      </c>
      <c r="BK345" s="149">
        <f t="shared" si="49"/>
        <v>0</v>
      </c>
      <c r="BL345" s="16" t="s">
        <v>117</v>
      </c>
      <c r="BM345" s="148" t="s">
        <v>452</v>
      </c>
    </row>
    <row r="346" spans="1:65" s="2" customFormat="1" ht="24.15" customHeight="1">
      <c r="A346" s="28"/>
      <c r="B346" s="136"/>
      <c r="C346" s="165">
        <v>106</v>
      </c>
      <c r="D346" s="165" t="s">
        <v>255</v>
      </c>
      <c r="E346" s="166" t="s">
        <v>453</v>
      </c>
      <c r="F346" s="167" t="s">
        <v>454</v>
      </c>
      <c r="G346" s="168" t="s">
        <v>127</v>
      </c>
      <c r="H346" s="169">
        <v>1</v>
      </c>
      <c r="I346" s="170">
        <v>0</v>
      </c>
      <c r="J346" s="170">
        <f t="shared" si="40"/>
        <v>0</v>
      </c>
      <c r="K346" s="171"/>
      <c r="L346" s="172"/>
      <c r="M346" s="173" t="s">
        <v>1</v>
      </c>
      <c r="N346" s="174" t="s">
        <v>34</v>
      </c>
      <c r="O346" s="146">
        <v>0</v>
      </c>
      <c r="P346" s="146">
        <f t="shared" si="41"/>
        <v>0</v>
      </c>
      <c r="Q346" s="146">
        <v>4.0000000000000001E-3</v>
      </c>
      <c r="R346" s="146">
        <f t="shared" si="42"/>
        <v>4.0000000000000001E-3</v>
      </c>
      <c r="S346" s="146">
        <v>0</v>
      </c>
      <c r="T346" s="147">
        <f t="shared" si="43"/>
        <v>0</v>
      </c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148" t="s">
        <v>145</v>
      </c>
      <c r="AT346" s="148" t="s">
        <v>255</v>
      </c>
      <c r="AU346" s="148" t="s">
        <v>79</v>
      </c>
      <c r="AY346" s="16" t="s">
        <v>111</v>
      </c>
      <c r="BE346" s="149">
        <f t="shared" si="44"/>
        <v>0</v>
      </c>
      <c r="BF346" s="149">
        <f t="shared" si="45"/>
        <v>0</v>
      </c>
      <c r="BG346" s="149">
        <f t="shared" si="46"/>
        <v>0</v>
      </c>
      <c r="BH346" s="149">
        <f t="shared" si="47"/>
        <v>0</v>
      </c>
      <c r="BI346" s="149">
        <f t="shared" si="48"/>
        <v>0</v>
      </c>
      <c r="BJ346" s="16" t="s">
        <v>77</v>
      </c>
      <c r="BK346" s="149">
        <f t="shared" si="49"/>
        <v>0</v>
      </c>
      <c r="BL346" s="16" t="s">
        <v>117</v>
      </c>
      <c r="BM346" s="148" t="s">
        <v>455</v>
      </c>
    </row>
    <row r="347" spans="1:65" s="2" customFormat="1" ht="44.25" customHeight="1">
      <c r="A347" s="28"/>
      <c r="B347" s="136"/>
      <c r="C347" s="137">
        <v>107</v>
      </c>
      <c r="D347" s="137" t="s">
        <v>113</v>
      </c>
      <c r="E347" s="138" t="s">
        <v>456</v>
      </c>
      <c r="F347" s="139" t="s">
        <v>457</v>
      </c>
      <c r="G347" s="140" t="s">
        <v>127</v>
      </c>
      <c r="H347" s="141">
        <v>1</v>
      </c>
      <c r="I347" s="142">
        <v>0</v>
      </c>
      <c r="J347" s="142">
        <f t="shared" si="40"/>
        <v>0</v>
      </c>
      <c r="K347" s="143"/>
      <c r="L347" s="29"/>
      <c r="M347" s="144" t="s">
        <v>1</v>
      </c>
      <c r="N347" s="145" t="s">
        <v>34</v>
      </c>
      <c r="O347" s="146">
        <v>3.5920000000000001</v>
      </c>
      <c r="P347" s="146">
        <f t="shared" si="41"/>
        <v>3.5920000000000001</v>
      </c>
      <c r="Q347" s="146">
        <v>0</v>
      </c>
      <c r="R347" s="146">
        <f t="shared" si="42"/>
        <v>0</v>
      </c>
      <c r="S347" s="146">
        <v>0</v>
      </c>
      <c r="T347" s="147">
        <f t="shared" si="43"/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48" t="s">
        <v>117</v>
      </c>
      <c r="AT347" s="148" t="s">
        <v>113</v>
      </c>
      <c r="AU347" s="148" t="s">
        <v>79</v>
      </c>
      <c r="AY347" s="16" t="s">
        <v>111</v>
      </c>
      <c r="BE347" s="149">
        <f t="shared" si="44"/>
        <v>0</v>
      </c>
      <c r="BF347" s="149">
        <f t="shared" si="45"/>
        <v>0</v>
      </c>
      <c r="BG347" s="149">
        <f t="shared" si="46"/>
        <v>0</v>
      </c>
      <c r="BH347" s="149">
        <f t="shared" si="47"/>
        <v>0</v>
      </c>
      <c r="BI347" s="149">
        <f t="shared" si="48"/>
        <v>0</v>
      </c>
      <c r="BJ347" s="16" t="s">
        <v>77</v>
      </c>
      <c r="BK347" s="149">
        <f t="shared" si="49"/>
        <v>0</v>
      </c>
      <c r="BL347" s="16" t="s">
        <v>117</v>
      </c>
      <c r="BM347" s="148" t="s">
        <v>458</v>
      </c>
    </row>
    <row r="348" spans="1:65" s="2" customFormat="1" ht="33" customHeight="1">
      <c r="A348" s="28"/>
      <c r="B348" s="136"/>
      <c r="C348" s="165">
        <v>108</v>
      </c>
      <c r="D348" s="165" t="s">
        <v>255</v>
      </c>
      <c r="E348" s="166" t="s">
        <v>459</v>
      </c>
      <c r="F348" s="167" t="s">
        <v>460</v>
      </c>
      <c r="G348" s="168" t="s">
        <v>127</v>
      </c>
      <c r="H348" s="169">
        <v>1</v>
      </c>
      <c r="I348" s="170">
        <v>0</v>
      </c>
      <c r="J348" s="170">
        <f t="shared" si="40"/>
        <v>0</v>
      </c>
      <c r="K348" s="171"/>
      <c r="L348" s="172"/>
      <c r="M348" s="173" t="s">
        <v>1</v>
      </c>
      <c r="N348" s="174" t="s">
        <v>34</v>
      </c>
      <c r="O348" s="146">
        <v>0</v>
      </c>
      <c r="P348" s="146">
        <f t="shared" si="41"/>
        <v>0</v>
      </c>
      <c r="Q348" s="146">
        <v>2.0999999999999999E-3</v>
      </c>
      <c r="R348" s="146">
        <f t="shared" si="42"/>
        <v>2.0999999999999999E-3</v>
      </c>
      <c r="S348" s="146">
        <v>0</v>
      </c>
      <c r="T348" s="147">
        <f t="shared" si="43"/>
        <v>0</v>
      </c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R348" s="148" t="s">
        <v>145</v>
      </c>
      <c r="AT348" s="148" t="s">
        <v>255</v>
      </c>
      <c r="AU348" s="148" t="s">
        <v>79</v>
      </c>
      <c r="AY348" s="16" t="s">
        <v>111</v>
      </c>
      <c r="BE348" s="149">
        <f t="shared" si="44"/>
        <v>0</v>
      </c>
      <c r="BF348" s="149">
        <f t="shared" si="45"/>
        <v>0</v>
      </c>
      <c r="BG348" s="149">
        <f t="shared" si="46"/>
        <v>0</v>
      </c>
      <c r="BH348" s="149">
        <f t="shared" si="47"/>
        <v>0</v>
      </c>
      <c r="BI348" s="149">
        <f t="shared" si="48"/>
        <v>0</v>
      </c>
      <c r="BJ348" s="16" t="s">
        <v>77</v>
      </c>
      <c r="BK348" s="149">
        <f t="shared" si="49"/>
        <v>0</v>
      </c>
      <c r="BL348" s="16" t="s">
        <v>117</v>
      </c>
      <c r="BM348" s="148" t="s">
        <v>461</v>
      </c>
    </row>
    <row r="349" spans="1:65" s="2" customFormat="1" ht="49.2" customHeight="1">
      <c r="A349" s="28"/>
      <c r="B349" s="136"/>
      <c r="C349" s="137">
        <v>109</v>
      </c>
      <c r="D349" s="137" t="s">
        <v>113</v>
      </c>
      <c r="E349" s="138" t="s">
        <v>462</v>
      </c>
      <c r="F349" s="139" t="s">
        <v>463</v>
      </c>
      <c r="G349" s="140" t="s">
        <v>127</v>
      </c>
      <c r="H349" s="141">
        <v>2</v>
      </c>
      <c r="I349" s="142">
        <v>0</v>
      </c>
      <c r="J349" s="142">
        <f t="shared" si="40"/>
        <v>0</v>
      </c>
      <c r="K349" s="143"/>
      <c r="L349" s="29"/>
      <c r="M349" s="144" t="s">
        <v>1</v>
      </c>
      <c r="N349" s="145" t="s">
        <v>34</v>
      </c>
      <c r="O349" s="146">
        <v>2.7160000000000002</v>
      </c>
      <c r="P349" s="146">
        <f t="shared" si="41"/>
        <v>5.4320000000000004</v>
      </c>
      <c r="Q349" s="146">
        <v>3.0100000000000001E-3</v>
      </c>
      <c r="R349" s="146">
        <f t="shared" si="42"/>
        <v>6.0200000000000002E-3</v>
      </c>
      <c r="S349" s="146">
        <v>0</v>
      </c>
      <c r="T349" s="147">
        <f t="shared" si="43"/>
        <v>0</v>
      </c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148" t="s">
        <v>117</v>
      </c>
      <c r="AT349" s="148" t="s">
        <v>113</v>
      </c>
      <c r="AU349" s="148" t="s">
        <v>79</v>
      </c>
      <c r="AY349" s="16" t="s">
        <v>111</v>
      </c>
      <c r="BE349" s="149">
        <f t="shared" si="44"/>
        <v>0</v>
      </c>
      <c r="BF349" s="149">
        <f t="shared" si="45"/>
        <v>0</v>
      </c>
      <c r="BG349" s="149">
        <f t="shared" si="46"/>
        <v>0</v>
      </c>
      <c r="BH349" s="149">
        <f t="shared" si="47"/>
        <v>0</v>
      </c>
      <c r="BI349" s="149">
        <f t="shared" si="48"/>
        <v>0</v>
      </c>
      <c r="BJ349" s="16" t="s">
        <v>77</v>
      </c>
      <c r="BK349" s="149">
        <f t="shared" si="49"/>
        <v>0</v>
      </c>
      <c r="BL349" s="16" t="s">
        <v>117</v>
      </c>
      <c r="BM349" s="148" t="s">
        <v>464</v>
      </c>
    </row>
    <row r="350" spans="1:65" s="2" customFormat="1" ht="24.15" customHeight="1">
      <c r="A350" s="28"/>
      <c r="B350" s="136"/>
      <c r="C350" s="165">
        <v>110</v>
      </c>
      <c r="D350" s="165" t="s">
        <v>255</v>
      </c>
      <c r="E350" s="166" t="s">
        <v>465</v>
      </c>
      <c r="F350" s="167" t="s">
        <v>466</v>
      </c>
      <c r="G350" s="168" t="s">
        <v>127</v>
      </c>
      <c r="H350" s="169">
        <v>2</v>
      </c>
      <c r="I350" s="170">
        <v>0</v>
      </c>
      <c r="J350" s="170">
        <f t="shared" si="40"/>
        <v>0</v>
      </c>
      <c r="K350" s="171"/>
      <c r="L350" s="172"/>
      <c r="M350" s="173" t="s">
        <v>1</v>
      </c>
      <c r="N350" s="174" t="s">
        <v>34</v>
      </c>
      <c r="O350" s="146">
        <v>0</v>
      </c>
      <c r="P350" s="146">
        <f t="shared" si="41"/>
        <v>0</v>
      </c>
      <c r="Q350" s="146">
        <v>6.5000000000000002E-2</v>
      </c>
      <c r="R350" s="146">
        <f t="shared" si="42"/>
        <v>0.13</v>
      </c>
      <c r="S350" s="146">
        <v>0</v>
      </c>
      <c r="T350" s="147">
        <f t="shared" si="43"/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48" t="s">
        <v>145</v>
      </c>
      <c r="AT350" s="148" t="s">
        <v>255</v>
      </c>
      <c r="AU350" s="148" t="s">
        <v>79</v>
      </c>
      <c r="AY350" s="16" t="s">
        <v>111</v>
      </c>
      <c r="BE350" s="149">
        <f t="shared" si="44"/>
        <v>0</v>
      </c>
      <c r="BF350" s="149">
        <f t="shared" si="45"/>
        <v>0</v>
      </c>
      <c r="BG350" s="149">
        <f t="shared" si="46"/>
        <v>0</v>
      </c>
      <c r="BH350" s="149">
        <f t="shared" si="47"/>
        <v>0</v>
      </c>
      <c r="BI350" s="149">
        <f t="shared" si="48"/>
        <v>0</v>
      </c>
      <c r="BJ350" s="16" t="s">
        <v>77</v>
      </c>
      <c r="BK350" s="149">
        <f t="shared" si="49"/>
        <v>0</v>
      </c>
      <c r="BL350" s="16" t="s">
        <v>117</v>
      </c>
      <c r="BM350" s="148" t="s">
        <v>467</v>
      </c>
    </row>
    <row r="351" spans="1:65" s="2" customFormat="1" ht="21.75" customHeight="1">
      <c r="A351" s="28"/>
      <c r="B351" s="136"/>
      <c r="C351" s="165">
        <v>111</v>
      </c>
      <c r="D351" s="165" t="s">
        <v>255</v>
      </c>
      <c r="E351" s="166" t="s">
        <v>468</v>
      </c>
      <c r="F351" s="167" t="s">
        <v>469</v>
      </c>
      <c r="G351" s="168" t="s">
        <v>127</v>
      </c>
      <c r="H351" s="169">
        <v>2</v>
      </c>
      <c r="I351" s="170">
        <v>0</v>
      </c>
      <c r="J351" s="170">
        <f t="shared" si="40"/>
        <v>0</v>
      </c>
      <c r="K351" s="171"/>
      <c r="L351" s="172"/>
      <c r="M351" s="173" t="s">
        <v>1</v>
      </c>
      <c r="N351" s="174" t="s">
        <v>34</v>
      </c>
      <c r="O351" s="146">
        <v>0</v>
      </c>
      <c r="P351" s="146">
        <f t="shared" si="41"/>
        <v>0</v>
      </c>
      <c r="Q351" s="146">
        <v>4.4999999999999997E-3</v>
      </c>
      <c r="R351" s="146">
        <f t="shared" si="42"/>
        <v>8.9999999999999993E-3</v>
      </c>
      <c r="S351" s="146">
        <v>0</v>
      </c>
      <c r="T351" s="147">
        <f t="shared" si="43"/>
        <v>0</v>
      </c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148" t="s">
        <v>145</v>
      </c>
      <c r="AT351" s="148" t="s">
        <v>255</v>
      </c>
      <c r="AU351" s="148" t="s">
        <v>79</v>
      </c>
      <c r="AY351" s="16" t="s">
        <v>111</v>
      </c>
      <c r="BE351" s="149">
        <f t="shared" si="44"/>
        <v>0</v>
      </c>
      <c r="BF351" s="149">
        <f t="shared" si="45"/>
        <v>0</v>
      </c>
      <c r="BG351" s="149">
        <f t="shared" si="46"/>
        <v>0</v>
      </c>
      <c r="BH351" s="149">
        <f t="shared" si="47"/>
        <v>0</v>
      </c>
      <c r="BI351" s="149">
        <f t="shared" si="48"/>
        <v>0</v>
      </c>
      <c r="BJ351" s="16" t="s">
        <v>77</v>
      </c>
      <c r="BK351" s="149">
        <f t="shared" si="49"/>
        <v>0</v>
      </c>
      <c r="BL351" s="16" t="s">
        <v>117</v>
      </c>
      <c r="BM351" s="148" t="s">
        <v>470</v>
      </c>
    </row>
    <row r="352" spans="1:65" s="2" customFormat="1" ht="16.5" customHeight="1">
      <c r="A352" s="28"/>
      <c r="B352" s="136"/>
      <c r="C352" s="137">
        <v>112</v>
      </c>
      <c r="D352" s="137" t="s">
        <v>113</v>
      </c>
      <c r="E352" s="138" t="s">
        <v>471</v>
      </c>
      <c r="F352" s="139" t="s">
        <v>472</v>
      </c>
      <c r="G352" s="140" t="s">
        <v>394</v>
      </c>
      <c r="H352" s="141">
        <v>1</v>
      </c>
      <c r="I352" s="142">
        <v>0</v>
      </c>
      <c r="J352" s="142">
        <f t="shared" si="40"/>
        <v>0</v>
      </c>
      <c r="K352" s="143"/>
      <c r="L352" s="29"/>
      <c r="M352" s="144" t="s">
        <v>1</v>
      </c>
      <c r="N352" s="145" t="s">
        <v>34</v>
      </c>
      <c r="O352" s="146">
        <v>0</v>
      </c>
      <c r="P352" s="146">
        <f t="shared" si="41"/>
        <v>0</v>
      </c>
      <c r="Q352" s="146">
        <v>0</v>
      </c>
      <c r="R352" s="146">
        <f t="shared" si="42"/>
        <v>0</v>
      </c>
      <c r="S352" s="146">
        <v>0</v>
      </c>
      <c r="T352" s="147">
        <f t="shared" si="43"/>
        <v>0</v>
      </c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R352" s="148" t="s">
        <v>117</v>
      </c>
      <c r="AT352" s="148" t="s">
        <v>113</v>
      </c>
      <c r="AU352" s="148" t="s">
        <v>79</v>
      </c>
      <c r="AY352" s="16" t="s">
        <v>111</v>
      </c>
      <c r="BE352" s="149">
        <f t="shared" si="44"/>
        <v>0</v>
      </c>
      <c r="BF352" s="149">
        <f t="shared" si="45"/>
        <v>0</v>
      </c>
      <c r="BG352" s="149">
        <f t="shared" si="46"/>
        <v>0</v>
      </c>
      <c r="BH352" s="149">
        <f t="shared" si="47"/>
        <v>0</v>
      </c>
      <c r="BI352" s="149">
        <f t="shared" si="48"/>
        <v>0</v>
      </c>
      <c r="BJ352" s="16" t="s">
        <v>77</v>
      </c>
      <c r="BK352" s="149">
        <f t="shared" si="49"/>
        <v>0</v>
      </c>
      <c r="BL352" s="16" t="s">
        <v>117</v>
      </c>
      <c r="BM352" s="148" t="s">
        <v>473</v>
      </c>
    </row>
    <row r="353" spans="1:65" s="2" customFormat="1" ht="21.75" customHeight="1">
      <c r="A353" s="28"/>
      <c r="B353" s="136"/>
      <c r="C353" s="137">
        <v>113</v>
      </c>
      <c r="D353" s="137" t="s">
        <v>113</v>
      </c>
      <c r="E353" s="138" t="s">
        <v>474</v>
      </c>
      <c r="F353" s="139" t="s">
        <v>475</v>
      </c>
      <c r="G353" s="140" t="s">
        <v>156</v>
      </c>
      <c r="H353" s="141">
        <v>77.5</v>
      </c>
      <c r="I353" s="142">
        <v>0</v>
      </c>
      <c r="J353" s="142">
        <f t="shared" si="40"/>
        <v>0</v>
      </c>
      <c r="K353" s="143"/>
      <c r="L353" s="29"/>
      <c r="M353" s="144" t="s">
        <v>1</v>
      </c>
      <c r="N353" s="145" t="s">
        <v>34</v>
      </c>
      <c r="O353" s="146">
        <v>4.3999999999999997E-2</v>
      </c>
      <c r="P353" s="146">
        <f t="shared" si="41"/>
        <v>3.4099999999999997</v>
      </c>
      <c r="Q353" s="146">
        <v>0</v>
      </c>
      <c r="R353" s="146">
        <f t="shared" si="42"/>
        <v>0</v>
      </c>
      <c r="S353" s="146">
        <v>0</v>
      </c>
      <c r="T353" s="147">
        <f t="shared" si="43"/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48" t="s">
        <v>117</v>
      </c>
      <c r="AT353" s="148" t="s">
        <v>113</v>
      </c>
      <c r="AU353" s="148" t="s">
        <v>79</v>
      </c>
      <c r="AY353" s="16" t="s">
        <v>111</v>
      </c>
      <c r="BE353" s="149">
        <f t="shared" si="44"/>
        <v>0</v>
      </c>
      <c r="BF353" s="149">
        <f t="shared" si="45"/>
        <v>0</v>
      </c>
      <c r="BG353" s="149">
        <f t="shared" si="46"/>
        <v>0</v>
      </c>
      <c r="BH353" s="149">
        <f t="shared" si="47"/>
        <v>0</v>
      </c>
      <c r="BI353" s="149">
        <f t="shared" si="48"/>
        <v>0</v>
      </c>
      <c r="BJ353" s="16" t="s">
        <v>77</v>
      </c>
      <c r="BK353" s="149">
        <f t="shared" si="49"/>
        <v>0</v>
      </c>
      <c r="BL353" s="16" t="s">
        <v>117</v>
      </c>
      <c r="BM353" s="148" t="s">
        <v>476</v>
      </c>
    </row>
    <row r="354" spans="1:65" s="2" customFormat="1" ht="24.15" customHeight="1">
      <c r="A354" s="28"/>
      <c r="B354" s="136"/>
      <c r="C354" s="137">
        <v>114</v>
      </c>
      <c r="D354" s="137" t="s">
        <v>113</v>
      </c>
      <c r="E354" s="138" t="s">
        <v>477</v>
      </c>
      <c r="F354" s="139" t="s">
        <v>478</v>
      </c>
      <c r="G354" s="140" t="s">
        <v>156</v>
      </c>
      <c r="H354" s="141">
        <v>77.5</v>
      </c>
      <c r="I354" s="142">
        <v>0</v>
      </c>
      <c r="J354" s="142">
        <f t="shared" si="40"/>
        <v>0</v>
      </c>
      <c r="K354" s="143"/>
      <c r="L354" s="29"/>
      <c r="M354" s="144" t="s">
        <v>1</v>
      </c>
      <c r="N354" s="145" t="s">
        <v>34</v>
      </c>
      <c r="O354" s="146">
        <v>7.9000000000000001E-2</v>
      </c>
      <c r="P354" s="146">
        <f t="shared" si="41"/>
        <v>6.1225000000000005</v>
      </c>
      <c r="Q354" s="146">
        <v>0</v>
      </c>
      <c r="R354" s="146">
        <f t="shared" si="42"/>
        <v>0</v>
      </c>
      <c r="S354" s="146">
        <v>0</v>
      </c>
      <c r="T354" s="147">
        <f t="shared" si="43"/>
        <v>0</v>
      </c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R354" s="148" t="s">
        <v>117</v>
      </c>
      <c r="AT354" s="148" t="s">
        <v>113</v>
      </c>
      <c r="AU354" s="148" t="s">
        <v>79</v>
      </c>
      <c r="AY354" s="16" t="s">
        <v>111</v>
      </c>
      <c r="BE354" s="149">
        <f t="shared" si="44"/>
        <v>0</v>
      </c>
      <c r="BF354" s="149">
        <f t="shared" si="45"/>
        <v>0</v>
      </c>
      <c r="BG354" s="149">
        <f t="shared" si="46"/>
        <v>0</v>
      </c>
      <c r="BH354" s="149">
        <f t="shared" si="47"/>
        <v>0</v>
      </c>
      <c r="BI354" s="149">
        <f t="shared" si="48"/>
        <v>0</v>
      </c>
      <c r="BJ354" s="16" t="s">
        <v>77</v>
      </c>
      <c r="BK354" s="149">
        <f t="shared" si="49"/>
        <v>0</v>
      </c>
      <c r="BL354" s="16" t="s">
        <v>117</v>
      </c>
      <c r="BM354" s="148" t="s">
        <v>479</v>
      </c>
    </row>
    <row r="355" spans="1:65" s="2" customFormat="1" ht="21.75" customHeight="1">
      <c r="A355" s="28"/>
      <c r="B355" s="136"/>
      <c r="C355" s="137">
        <v>115</v>
      </c>
      <c r="D355" s="137" t="s">
        <v>113</v>
      </c>
      <c r="E355" s="138" t="s">
        <v>480</v>
      </c>
      <c r="F355" s="139" t="s">
        <v>481</v>
      </c>
      <c r="G355" s="140" t="s">
        <v>156</v>
      </c>
      <c r="H355" s="141">
        <v>304.39999999999998</v>
      </c>
      <c r="I355" s="142">
        <v>0</v>
      </c>
      <c r="J355" s="142">
        <f t="shared" si="40"/>
        <v>0</v>
      </c>
      <c r="K355" s="143"/>
      <c r="L355" s="29"/>
      <c r="M355" s="144" t="s">
        <v>1</v>
      </c>
      <c r="N355" s="145" t="s">
        <v>34</v>
      </c>
      <c r="O355" s="146">
        <v>5.5E-2</v>
      </c>
      <c r="P355" s="146">
        <f t="shared" si="41"/>
        <v>16.741999999999997</v>
      </c>
      <c r="Q355" s="146">
        <v>0</v>
      </c>
      <c r="R355" s="146">
        <f t="shared" si="42"/>
        <v>0</v>
      </c>
      <c r="S355" s="146">
        <v>0</v>
      </c>
      <c r="T355" s="147">
        <f t="shared" si="43"/>
        <v>0</v>
      </c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148" t="s">
        <v>117</v>
      </c>
      <c r="AT355" s="148" t="s">
        <v>113</v>
      </c>
      <c r="AU355" s="148" t="s">
        <v>79</v>
      </c>
      <c r="AY355" s="16" t="s">
        <v>111</v>
      </c>
      <c r="BE355" s="149">
        <f t="shared" si="44"/>
        <v>0</v>
      </c>
      <c r="BF355" s="149">
        <f t="shared" si="45"/>
        <v>0</v>
      </c>
      <c r="BG355" s="149">
        <f t="shared" si="46"/>
        <v>0</v>
      </c>
      <c r="BH355" s="149">
        <f t="shared" si="47"/>
        <v>0</v>
      </c>
      <c r="BI355" s="149">
        <f t="shared" si="48"/>
        <v>0</v>
      </c>
      <c r="BJ355" s="16" t="s">
        <v>77</v>
      </c>
      <c r="BK355" s="149">
        <f t="shared" si="49"/>
        <v>0</v>
      </c>
      <c r="BL355" s="16" t="s">
        <v>117</v>
      </c>
      <c r="BM355" s="148" t="s">
        <v>482</v>
      </c>
    </row>
    <row r="356" spans="1:65" s="2" customFormat="1" ht="24.15" customHeight="1">
      <c r="A356" s="28"/>
      <c r="B356" s="136"/>
      <c r="C356" s="137">
        <v>116</v>
      </c>
      <c r="D356" s="137" t="s">
        <v>113</v>
      </c>
      <c r="E356" s="138" t="s">
        <v>483</v>
      </c>
      <c r="F356" s="139" t="s">
        <v>484</v>
      </c>
      <c r="G356" s="140" t="s">
        <v>156</v>
      </c>
      <c r="H356" s="141">
        <v>304.39999999999998</v>
      </c>
      <c r="I356" s="142">
        <v>0</v>
      </c>
      <c r="J356" s="142">
        <f t="shared" si="40"/>
        <v>0</v>
      </c>
      <c r="K356" s="143"/>
      <c r="L356" s="29"/>
      <c r="M356" s="144" t="s">
        <v>1</v>
      </c>
      <c r="N356" s="145" t="s">
        <v>34</v>
      </c>
      <c r="O356" s="146">
        <v>0.124</v>
      </c>
      <c r="P356" s="146">
        <f t="shared" si="41"/>
        <v>37.745599999999996</v>
      </c>
      <c r="Q356" s="146">
        <v>0</v>
      </c>
      <c r="R356" s="146">
        <f t="shared" si="42"/>
        <v>0</v>
      </c>
      <c r="S356" s="146">
        <v>0</v>
      </c>
      <c r="T356" s="147">
        <f t="shared" si="43"/>
        <v>0</v>
      </c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48" t="s">
        <v>117</v>
      </c>
      <c r="AT356" s="148" t="s">
        <v>113</v>
      </c>
      <c r="AU356" s="148" t="s">
        <v>79</v>
      </c>
      <c r="AY356" s="16" t="s">
        <v>111</v>
      </c>
      <c r="BE356" s="149">
        <f t="shared" si="44"/>
        <v>0</v>
      </c>
      <c r="BF356" s="149">
        <f t="shared" si="45"/>
        <v>0</v>
      </c>
      <c r="BG356" s="149">
        <f t="shared" si="46"/>
        <v>0</v>
      </c>
      <c r="BH356" s="149">
        <f t="shared" si="47"/>
        <v>0</v>
      </c>
      <c r="BI356" s="149">
        <f t="shared" si="48"/>
        <v>0</v>
      </c>
      <c r="BJ356" s="16" t="s">
        <v>77</v>
      </c>
      <c r="BK356" s="149">
        <f t="shared" si="49"/>
        <v>0</v>
      </c>
      <c r="BL356" s="16" t="s">
        <v>117</v>
      </c>
      <c r="BM356" s="148" t="s">
        <v>485</v>
      </c>
    </row>
    <row r="357" spans="1:65" s="2" customFormat="1" ht="24.15" customHeight="1">
      <c r="A357" s="28"/>
      <c r="B357" s="136"/>
      <c r="C357" s="137">
        <v>117</v>
      </c>
      <c r="D357" s="137" t="s">
        <v>113</v>
      </c>
      <c r="E357" s="138" t="s">
        <v>486</v>
      </c>
      <c r="F357" s="139" t="s">
        <v>487</v>
      </c>
      <c r="G357" s="140" t="s">
        <v>127</v>
      </c>
      <c r="H357" s="141">
        <v>4</v>
      </c>
      <c r="I357" s="142">
        <v>0</v>
      </c>
      <c r="J357" s="142">
        <f t="shared" si="40"/>
        <v>0</v>
      </c>
      <c r="K357" s="143"/>
      <c r="L357" s="29"/>
      <c r="M357" s="144" t="s">
        <v>1</v>
      </c>
      <c r="N357" s="145" t="s">
        <v>34</v>
      </c>
      <c r="O357" s="146">
        <v>10.3</v>
      </c>
      <c r="P357" s="146">
        <f t="shared" si="41"/>
        <v>41.2</v>
      </c>
      <c r="Q357" s="146">
        <v>0.45937</v>
      </c>
      <c r="R357" s="146">
        <f t="shared" si="42"/>
        <v>1.83748</v>
      </c>
      <c r="S357" s="146">
        <v>0</v>
      </c>
      <c r="T357" s="147">
        <f t="shared" si="43"/>
        <v>0</v>
      </c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148" t="s">
        <v>117</v>
      </c>
      <c r="AT357" s="148" t="s">
        <v>113</v>
      </c>
      <c r="AU357" s="148" t="s">
        <v>79</v>
      </c>
      <c r="AY357" s="16" t="s">
        <v>111</v>
      </c>
      <c r="BE357" s="149">
        <f t="shared" si="44"/>
        <v>0</v>
      </c>
      <c r="BF357" s="149">
        <f t="shared" si="45"/>
        <v>0</v>
      </c>
      <c r="BG357" s="149">
        <f t="shared" si="46"/>
        <v>0</v>
      </c>
      <c r="BH357" s="149">
        <f t="shared" si="47"/>
        <v>0</v>
      </c>
      <c r="BI357" s="149">
        <f t="shared" si="48"/>
        <v>0</v>
      </c>
      <c r="BJ357" s="16" t="s">
        <v>77</v>
      </c>
      <c r="BK357" s="149">
        <f t="shared" si="49"/>
        <v>0</v>
      </c>
      <c r="BL357" s="16" t="s">
        <v>117</v>
      </c>
      <c r="BM357" s="148" t="s">
        <v>488</v>
      </c>
    </row>
    <row r="358" spans="1:65" s="2" customFormat="1" ht="16.5" customHeight="1">
      <c r="A358" s="28"/>
      <c r="B358" s="136"/>
      <c r="C358" s="137">
        <v>118</v>
      </c>
      <c r="D358" s="137" t="s">
        <v>113</v>
      </c>
      <c r="E358" s="138" t="s">
        <v>489</v>
      </c>
      <c r="F358" s="139" t="s">
        <v>490</v>
      </c>
      <c r="G358" s="140" t="s">
        <v>127</v>
      </c>
      <c r="H358" s="141">
        <v>14</v>
      </c>
      <c r="I358" s="142">
        <v>0</v>
      </c>
      <c r="J358" s="142">
        <f t="shared" si="40"/>
        <v>0</v>
      </c>
      <c r="K358" s="143"/>
      <c r="L358" s="29"/>
      <c r="M358" s="144" t="s">
        <v>1</v>
      </c>
      <c r="N358" s="145" t="s">
        <v>34</v>
      </c>
      <c r="O358" s="146">
        <v>0</v>
      </c>
      <c r="P358" s="146">
        <f t="shared" si="41"/>
        <v>0</v>
      </c>
      <c r="Q358" s="146">
        <v>0</v>
      </c>
      <c r="R358" s="146">
        <f t="shared" si="42"/>
        <v>0</v>
      </c>
      <c r="S358" s="146">
        <v>0</v>
      </c>
      <c r="T358" s="147">
        <f t="shared" si="43"/>
        <v>0</v>
      </c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R358" s="148" t="s">
        <v>117</v>
      </c>
      <c r="AT358" s="148" t="s">
        <v>113</v>
      </c>
      <c r="AU358" s="148" t="s">
        <v>79</v>
      </c>
      <c r="AY358" s="16" t="s">
        <v>111</v>
      </c>
      <c r="BE358" s="149">
        <f t="shared" si="44"/>
        <v>0</v>
      </c>
      <c r="BF358" s="149">
        <f t="shared" si="45"/>
        <v>0</v>
      </c>
      <c r="BG358" s="149">
        <f t="shared" si="46"/>
        <v>0</v>
      </c>
      <c r="BH358" s="149">
        <f t="shared" si="47"/>
        <v>0</v>
      </c>
      <c r="BI358" s="149">
        <f t="shared" si="48"/>
        <v>0</v>
      </c>
      <c r="BJ358" s="16" t="s">
        <v>77</v>
      </c>
      <c r="BK358" s="149">
        <f t="shared" si="49"/>
        <v>0</v>
      </c>
      <c r="BL358" s="16" t="s">
        <v>117</v>
      </c>
      <c r="BM358" s="148" t="s">
        <v>491</v>
      </c>
    </row>
    <row r="359" spans="1:65" s="2" customFormat="1" ht="16.5" customHeight="1">
      <c r="A359" s="28"/>
      <c r="B359" s="136"/>
      <c r="C359" s="165">
        <v>119</v>
      </c>
      <c r="D359" s="165" t="s">
        <v>255</v>
      </c>
      <c r="E359" s="166" t="s">
        <v>492</v>
      </c>
      <c r="F359" s="167" t="s">
        <v>493</v>
      </c>
      <c r="G359" s="168" t="s">
        <v>127</v>
      </c>
      <c r="H359" s="169">
        <v>83</v>
      </c>
      <c r="I359" s="170">
        <v>0</v>
      </c>
      <c r="J359" s="170">
        <f t="shared" si="40"/>
        <v>0</v>
      </c>
      <c r="K359" s="171"/>
      <c r="L359" s="172"/>
      <c r="M359" s="173" t="s">
        <v>1</v>
      </c>
      <c r="N359" s="174" t="s">
        <v>34</v>
      </c>
      <c r="O359" s="146">
        <v>0</v>
      </c>
      <c r="P359" s="146">
        <f t="shared" si="41"/>
        <v>0</v>
      </c>
      <c r="Q359" s="146">
        <v>0</v>
      </c>
      <c r="R359" s="146">
        <f t="shared" si="42"/>
        <v>0</v>
      </c>
      <c r="S359" s="146">
        <v>0</v>
      </c>
      <c r="T359" s="147">
        <f t="shared" si="43"/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48" t="s">
        <v>145</v>
      </c>
      <c r="AT359" s="148" t="s">
        <v>255</v>
      </c>
      <c r="AU359" s="148" t="s">
        <v>79</v>
      </c>
      <c r="AY359" s="16" t="s">
        <v>111</v>
      </c>
      <c r="BE359" s="149">
        <f t="shared" si="44"/>
        <v>0</v>
      </c>
      <c r="BF359" s="149">
        <f t="shared" si="45"/>
        <v>0</v>
      </c>
      <c r="BG359" s="149">
        <f t="shared" si="46"/>
        <v>0</v>
      </c>
      <c r="BH359" s="149">
        <f t="shared" si="47"/>
        <v>0</v>
      </c>
      <c r="BI359" s="149">
        <f t="shared" si="48"/>
        <v>0</v>
      </c>
      <c r="BJ359" s="16" t="s">
        <v>77</v>
      </c>
      <c r="BK359" s="149">
        <f t="shared" si="49"/>
        <v>0</v>
      </c>
      <c r="BL359" s="16" t="s">
        <v>117</v>
      </c>
      <c r="BM359" s="148" t="s">
        <v>494</v>
      </c>
    </row>
    <row r="360" spans="1:65" s="2" customFormat="1" ht="16.5" customHeight="1">
      <c r="A360" s="28"/>
      <c r="B360" s="136"/>
      <c r="C360" s="165">
        <v>120</v>
      </c>
      <c r="D360" s="165" t="s">
        <v>255</v>
      </c>
      <c r="E360" s="166" t="s">
        <v>495</v>
      </c>
      <c r="F360" s="167" t="s">
        <v>667</v>
      </c>
      <c r="G360" s="168" t="s">
        <v>127</v>
      </c>
      <c r="H360" s="169">
        <v>15</v>
      </c>
      <c r="I360" s="170">
        <v>0</v>
      </c>
      <c r="J360" s="170">
        <f t="shared" si="40"/>
        <v>0</v>
      </c>
      <c r="K360" s="171"/>
      <c r="L360" s="172"/>
      <c r="M360" s="173" t="s">
        <v>1</v>
      </c>
      <c r="N360" s="174" t="s">
        <v>34</v>
      </c>
      <c r="O360" s="146">
        <v>0</v>
      </c>
      <c r="P360" s="146">
        <f t="shared" si="41"/>
        <v>0</v>
      </c>
      <c r="Q360" s="146">
        <v>0</v>
      </c>
      <c r="R360" s="146">
        <f t="shared" si="42"/>
        <v>0</v>
      </c>
      <c r="S360" s="146">
        <v>0</v>
      </c>
      <c r="T360" s="147">
        <f t="shared" si="43"/>
        <v>0</v>
      </c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R360" s="148" t="s">
        <v>145</v>
      </c>
      <c r="AT360" s="148" t="s">
        <v>255</v>
      </c>
      <c r="AU360" s="148" t="s">
        <v>79</v>
      </c>
      <c r="AY360" s="16" t="s">
        <v>111</v>
      </c>
      <c r="BE360" s="149">
        <f t="shared" si="44"/>
        <v>0</v>
      </c>
      <c r="BF360" s="149">
        <f t="shared" si="45"/>
        <v>0</v>
      </c>
      <c r="BG360" s="149">
        <f t="shared" si="46"/>
        <v>0</v>
      </c>
      <c r="BH360" s="149">
        <f t="shared" si="47"/>
        <v>0</v>
      </c>
      <c r="BI360" s="149">
        <f t="shared" si="48"/>
        <v>0</v>
      </c>
      <c r="BJ360" s="16" t="s">
        <v>77</v>
      </c>
      <c r="BK360" s="149">
        <f t="shared" si="49"/>
        <v>0</v>
      </c>
      <c r="BL360" s="16" t="s">
        <v>117</v>
      </c>
      <c r="BM360" s="148" t="s">
        <v>496</v>
      </c>
    </row>
    <row r="361" spans="1:65" s="2" customFormat="1" ht="30" customHeight="1">
      <c r="A361" s="28"/>
      <c r="B361" s="136"/>
      <c r="C361" s="137">
        <v>121</v>
      </c>
      <c r="D361" s="137" t="s">
        <v>113</v>
      </c>
      <c r="E361" s="138" t="s">
        <v>497</v>
      </c>
      <c r="F361" s="139" t="s">
        <v>668</v>
      </c>
      <c r="G361" s="140" t="s">
        <v>394</v>
      </c>
      <c r="H361" s="141">
        <v>1</v>
      </c>
      <c r="I361" s="142">
        <v>0</v>
      </c>
      <c r="J361" s="142">
        <f t="shared" si="40"/>
        <v>0</v>
      </c>
      <c r="K361" s="143"/>
      <c r="L361" s="29"/>
      <c r="M361" s="144" t="s">
        <v>1</v>
      </c>
      <c r="N361" s="145" t="s">
        <v>34</v>
      </c>
      <c r="O361" s="146">
        <v>0</v>
      </c>
      <c r="P361" s="146">
        <f t="shared" si="41"/>
        <v>0</v>
      </c>
      <c r="Q361" s="146">
        <v>0</v>
      </c>
      <c r="R361" s="146">
        <f t="shared" si="42"/>
        <v>0</v>
      </c>
      <c r="S361" s="146">
        <v>0</v>
      </c>
      <c r="T361" s="147">
        <f t="shared" si="43"/>
        <v>0</v>
      </c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148" t="s">
        <v>117</v>
      </c>
      <c r="AT361" s="148" t="s">
        <v>113</v>
      </c>
      <c r="AU361" s="148" t="s">
        <v>79</v>
      </c>
      <c r="AY361" s="16" t="s">
        <v>111</v>
      </c>
      <c r="BE361" s="149">
        <f t="shared" si="44"/>
        <v>0</v>
      </c>
      <c r="BF361" s="149">
        <f t="shared" si="45"/>
        <v>0</v>
      </c>
      <c r="BG361" s="149">
        <f t="shared" si="46"/>
        <v>0</v>
      </c>
      <c r="BH361" s="149">
        <f t="shared" si="47"/>
        <v>0</v>
      </c>
      <c r="BI361" s="149">
        <f t="shared" si="48"/>
        <v>0</v>
      </c>
      <c r="BJ361" s="16" t="s">
        <v>77</v>
      </c>
      <c r="BK361" s="149">
        <f t="shared" si="49"/>
        <v>0</v>
      </c>
      <c r="BL361" s="16" t="s">
        <v>117</v>
      </c>
      <c r="BM361" s="148" t="s">
        <v>498</v>
      </c>
    </row>
    <row r="362" spans="1:65" s="2" customFormat="1" ht="21.75" customHeight="1">
      <c r="A362" s="28"/>
      <c r="B362" s="136"/>
      <c r="C362" s="137">
        <v>122</v>
      </c>
      <c r="D362" s="137" t="s">
        <v>113</v>
      </c>
      <c r="E362" s="138" t="s">
        <v>499</v>
      </c>
      <c r="F362" s="139" t="s">
        <v>665</v>
      </c>
      <c r="G362" s="140" t="s">
        <v>394</v>
      </c>
      <c r="H362" s="141">
        <v>1</v>
      </c>
      <c r="I362" s="142">
        <v>0</v>
      </c>
      <c r="J362" s="142">
        <f t="shared" si="40"/>
        <v>0</v>
      </c>
      <c r="K362" s="143"/>
      <c r="L362" s="29"/>
      <c r="M362" s="144" t="s">
        <v>1</v>
      </c>
      <c r="N362" s="145" t="s">
        <v>34</v>
      </c>
      <c r="O362" s="146">
        <v>0</v>
      </c>
      <c r="P362" s="146">
        <f t="shared" si="41"/>
        <v>0</v>
      </c>
      <c r="Q362" s="146">
        <v>0</v>
      </c>
      <c r="R362" s="146">
        <f t="shared" si="42"/>
        <v>0</v>
      </c>
      <c r="S362" s="146">
        <v>0</v>
      </c>
      <c r="T362" s="147">
        <f t="shared" si="43"/>
        <v>0</v>
      </c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48" t="s">
        <v>117</v>
      </c>
      <c r="AT362" s="148" t="s">
        <v>113</v>
      </c>
      <c r="AU362" s="148" t="s">
        <v>79</v>
      </c>
      <c r="AY362" s="16" t="s">
        <v>111</v>
      </c>
      <c r="BE362" s="149">
        <f t="shared" si="44"/>
        <v>0</v>
      </c>
      <c r="BF362" s="149">
        <f t="shared" si="45"/>
        <v>0</v>
      </c>
      <c r="BG362" s="149">
        <f t="shared" si="46"/>
        <v>0</v>
      </c>
      <c r="BH362" s="149">
        <f t="shared" si="47"/>
        <v>0</v>
      </c>
      <c r="BI362" s="149">
        <f t="shared" si="48"/>
        <v>0</v>
      </c>
      <c r="BJ362" s="16" t="s">
        <v>77</v>
      </c>
      <c r="BK362" s="149">
        <f t="shared" si="49"/>
        <v>0</v>
      </c>
      <c r="BL362" s="16" t="s">
        <v>117</v>
      </c>
      <c r="BM362" s="148" t="s">
        <v>500</v>
      </c>
    </row>
    <row r="363" spans="1:65" s="2" customFormat="1" ht="16.5" customHeight="1">
      <c r="A363" s="28"/>
      <c r="B363" s="136"/>
      <c r="C363" s="137">
        <v>123</v>
      </c>
      <c r="D363" s="137" t="s">
        <v>113</v>
      </c>
      <c r="E363" s="138" t="s">
        <v>501</v>
      </c>
      <c r="F363" s="139" t="s">
        <v>666</v>
      </c>
      <c r="G363" s="140" t="s">
        <v>394</v>
      </c>
      <c r="H363" s="141">
        <v>1</v>
      </c>
      <c r="I363" s="142">
        <v>0</v>
      </c>
      <c r="J363" s="142">
        <f t="shared" si="40"/>
        <v>0</v>
      </c>
      <c r="K363" s="143"/>
      <c r="L363" s="29"/>
      <c r="M363" s="144" t="s">
        <v>1</v>
      </c>
      <c r="N363" s="145" t="s">
        <v>34</v>
      </c>
      <c r="O363" s="146">
        <v>0</v>
      </c>
      <c r="P363" s="146">
        <f t="shared" si="41"/>
        <v>0</v>
      </c>
      <c r="Q363" s="146">
        <v>0</v>
      </c>
      <c r="R363" s="146">
        <f t="shared" si="42"/>
        <v>0</v>
      </c>
      <c r="S363" s="146">
        <v>0</v>
      </c>
      <c r="T363" s="147">
        <f t="shared" si="43"/>
        <v>0</v>
      </c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148" t="s">
        <v>117</v>
      </c>
      <c r="AT363" s="148" t="s">
        <v>113</v>
      </c>
      <c r="AU363" s="148" t="s">
        <v>79</v>
      </c>
      <c r="AY363" s="16" t="s">
        <v>111</v>
      </c>
      <c r="BE363" s="149">
        <f t="shared" si="44"/>
        <v>0</v>
      </c>
      <c r="BF363" s="149">
        <f t="shared" si="45"/>
        <v>0</v>
      </c>
      <c r="BG363" s="149">
        <f t="shared" si="46"/>
        <v>0</v>
      </c>
      <c r="BH363" s="149">
        <f t="shared" si="47"/>
        <v>0</v>
      </c>
      <c r="BI363" s="149">
        <f t="shared" si="48"/>
        <v>0</v>
      </c>
      <c r="BJ363" s="16" t="s">
        <v>77</v>
      </c>
      <c r="BK363" s="149">
        <f t="shared" si="49"/>
        <v>0</v>
      </c>
      <c r="BL363" s="16" t="s">
        <v>117</v>
      </c>
      <c r="BM363" s="148" t="s">
        <v>502</v>
      </c>
    </row>
    <row r="364" spans="1:65" s="2" customFormat="1" ht="25.5" customHeight="1">
      <c r="A364" s="28"/>
      <c r="B364" s="136"/>
      <c r="C364" s="137">
        <v>124</v>
      </c>
      <c r="D364" s="137" t="s">
        <v>113</v>
      </c>
      <c r="E364" s="138" t="s">
        <v>503</v>
      </c>
      <c r="F364" s="139" t="s">
        <v>504</v>
      </c>
      <c r="G364" s="140" t="s">
        <v>127</v>
      </c>
      <c r="H364" s="141">
        <v>10</v>
      </c>
      <c r="I364" s="142">
        <v>0</v>
      </c>
      <c r="J364" s="142">
        <f t="shared" si="40"/>
        <v>0</v>
      </c>
      <c r="K364" s="143"/>
      <c r="L364" s="29"/>
      <c r="M364" s="144" t="s">
        <v>1</v>
      </c>
      <c r="N364" s="145" t="s">
        <v>34</v>
      </c>
      <c r="O364" s="146">
        <v>0.86299999999999999</v>
      </c>
      <c r="P364" s="146">
        <f t="shared" si="41"/>
        <v>8.629999999999999</v>
      </c>
      <c r="Q364" s="146">
        <v>0.12303</v>
      </c>
      <c r="R364" s="146">
        <f t="shared" si="42"/>
        <v>1.2302999999999999</v>
      </c>
      <c r="S364" s="146">
        <v>0</v>
      </c>
      <c r="T364" s="147">
        <f t="shared" si="43"/>
        <v>0</v>
      </c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R364" s="148" t="s">
        <v>117</v>
      </c>
      <c r="AT364" s="148" t="s">
        <v>113</v>
      </c>
      <c r="AU364" s="148" t="s">
        <v>79</v>
      </c>
      <c r="AY364" s="16" t="s">
        <v>111</v>
      </c>
      <c r="BE364" s="149">
        <f t="shared" si="44"/>
        <v>0</v>
      </c>
      <c r="BF364" s="149">
        <f t="shared" si="45"/>
        <v>0</v>
      </c>
      <c r="BG364" s="149">
        <f t="shared" si="46"/>
        <v>0</v>
      </c>
      <c r="BH364" s="149">
        <f t="shared" si="47"/>
        <v>0</v>
      </c>
      <c r="BI364" s="149">
        <f t="shared" si="48"/>
        <v>0</v>
      </c>
      <c r="BJ364" s="16" t="s">
        <v>77</v>
      </c>
      <c r="BK364" s="149">
        <f t="shared" si="49"/>
        <v>0</v>
      </c>
      <c r="BL364" s="16" t="s">
        <v>117</v>
      </c>
      <c r="BM364" s="148" t="s">
        <v>505</v>
      </c>
    </row>
    <row r="365" spans="1:65" s="2" customFormat="1" ht="24.15" customHeight="1">
      <c r="A365" s="28"/>
      <c r="B365" s="136"/>
      <c r="C365" s="165">
        <v>125</v>
      </c>
      <c r="D365" s="165" t="s">
        <v>255</v>
      </c>
      <c r="E365" s="166" t="s">
        <v>506</v>
      </c>
      <c r="F365" s="167" t="s">
        <v>507</v>
      </c>
      <c r="G365" s="168" t="s">
        <v>127</v>
      </c>
      <c r="H365" s="169">
        <v>10</v>
      </c>
      <c r="I365" s="170">
        <v>0</v>
      </c>
      <c r="J365" s="170">
        <f t="shared" si="40"/>
        <v>0</v>
      </c>
      <c r="K365" s="171"/>
      <c r="L365" s="172"/>
      <c r="M365" s="173" t="s">
        <v>1</v>
      </c>
      <c r="N365" s="174" t="s">
        <v>34</v>
      </c>
      <c r="O365" s="146">
        <v>0</v>
      </c>
      <c r="P365" s="146">
        <f t="shared" si="41"/>
        <v>0</v>
      </c>
      <c r="Q365" s="146">
        <v>1.3299999999999999E-2</v>
      </c>
      <c r="R365" s="146">
        <f t="shared" si="42"/>
        <v>0.13300000000000001</v>
      </c>
      <c r="S365" s="146">
        <v>0</v>
      </c>
      <c r="T365" s="147">
        <f t="shared" si="43"/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48" t="s">
        <v>145</v>
      </c>
      <c r="AT365" s="148" t="s">
        <v>255</v>
      </c>
      <c r="AU365" s="148" t="s">
        <v>79</v>
      </c>
      <c r="AY365" s="16" t="s">
        <v>111</v>
      </c>
      <c r="BE365" s="149">
        <f t="shared" si="44"/>
        <v>0</v>
      </c>
      <c r="BF365" s="149">
        <f t="shared" si="45"/>
        <v>0</v>
      </c>
      <c r="BG365" s="149">
        <f t="shared" si="46"/>
        <v>0</v>
      </c>
      <c r="BH365" s="149">
        <f t="shared" si="47"/>
        <v>0</v>
      </c>
      <c r="BI365" s="149">
        <f t="shared" si="48"/>
        <v>0</v>
      </c>
      <c r="BJ365" s="16" t="s">
        <v>77</v>
      </c>
      <c r="BK365" s="149">
        <f t="shared" si="49"/>
        <v>0</v>
      </c>
      <c r="BL365" s="16" t="s">
        <v>117</v>
      </c>
      <c r="BM365" s="148" t="s">
        <v>508</v>
      </c>
    </row>
    <row r="366" spans="1:65" s="2" customFormat="1" ht="16.5" customHeight="1">
      <c r="A366" s="28"/>
      <c r="B366" s="136"/>
      <c r="C366" s="165">
        <v>126</v>
      </c>
      <c r="D366" s="165" t="s">
        <v>255</v>
      </c>
      <c r="E366" s="166" t="s">
        <v>509</v>
      </c>
      <c r="F366" s="167" t="s">
        <v>510</v>
      </c>
      <c r="G366" s="168" t="s">
        <v>127</v>
      </c>
      <c r="H366" s="169">
        <v>10</v>
      </c>
      <c r="I366" s="170">
        <v>0</v>
      </c>
      <c r="J366" s="170">
        <f t="shared" si="40"/>
        <v>0</v>
      </c>
      <c r="K366" s="171"/>
      <c r="L366" s="172"/>
      <c r="M366" s="173" t="s">
        <v>1</v>
      </c>
      <c r="N366" s="174" t="s">
        <v>34</v>
      </c>
      <c r="O366" s="146">
        <v>0</v>
      </c>
      <c r="P366" s="146">
        <f t="shared" si="41"/>
        <v>0</v>
      </c>
      <c r="Q366" s="146">
        <v>0</v>
      </c>
      <c r="R366" s="146">
        <f t="shared" si="42"/>
        <v>0</v>
      </c>
      <c r="S366" s="146">
        <v>0</v>
      </c>
      <c r="T366" s="147">
        <f t="shared" si="43"/>
        <v>0</v>
      </c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R366" s="148" t="s">
        <v>145</v>
      </c>
      <c r="AT366" s="148" t="s">
        <v>255</v>
      </c>
      <c r="AU366" s="148" t="s">
        <v>79</v>
      </c>
      <c r="AY366" s="16" t="s">
        <v>111</v>
      </c>
      <c r="BE366" s="149">
        <f t="shared" si="44"/>
        <v>0</v>
      </c>
      <c r="BF366" s="149">
        <f t="shared" si="45"/>
        <v>0</v>
      </c>
      <c r="BG366" s="149">
        <f t="shared" si="46"/>
        <v>0</v>
      </c>
      <c r="BH366" s="149">
        <f t="shared" si="47"/>
        <v>0</v>
      </c>
      <c r="BI366" s="149">
        <f t="shared" si="48"/>
        <v>0</v>
      </c>
      <c r="BJ366" s="16" t="s">
        <v>77</v>
      </c>
      <c r="BK366" s="149">
        <f t="shared" si="49"/>
        <v>0</v>
      </c>
      <c r="BL366" s="16" t="s">
        <v>117</v>
      </c>
      <c r="BM366" s="148" t="s">
        <v>511</v>
      </c>
    </row>
    <row r="367" spans="1:65" s="2" customFormat="1" ht="16.5" customHeight="1">
      <c r="A367" s="28"/>
      <c r="B367" s="136"/>
      <c r="C367" s="137">
        <v>127</v>
      </c>
      <c r="D367" s="137" t="s">
        <v>113</v>
      </c>
      <c r="E367" s="138" t="s">
        <v>512</v>
      </c>
      <c r="F367" s="139" t="s">
        <v>513</v>
      </c>
      <c r="G367" s="140" t="s">
        <v>127</v>
      </c>
      <c r="H367" s="141">
        <v>4</v>
      </c>
      <c r="I367" s="142">
        <v>0</v>
      </c>
      <c r="J367" s="142">
        <f t="shared" si="40"/>
        <v>0</v>
      </c>
      <c r="K367" s="143"/>
      <c r="L367" s="29"/>
      <c r="M367" s="144" t="s">
        <v>1</v>
      </c>
      <c r="N367" s="145" t="s">
        <v>34</v>
      </c>
      <c r="O367" s="146">
        <v>1.1819999999999999</v>
      </c>
      <c r="P367" s="146">
        <f t="shared" si="41"/>
        <v>4.7279999999999998</v>
      </c>
      <c r="Q367" s="146">
        <v>0.32906000000000002</v>
      </c>
      <c r="R367" s="146">
        <f t="shared" si="42"/>
        <v>1.3162400000000001</v>
      </c>
      <c r="S367" s="146">
        <v>0</v>
      </c>
      <c r="T367" s="147">
        <f t="shared" si="43"/>
        <v>0</v>
      </c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48" t="s">
        <v>117</v>
      </c>
      <c r="AT367" s="148" t="s">
        <v>113</v>
      </c>
      <c r="AU367" s="148" t="s">
        <v>79</v>
      </c>
      <c r="AY367" s="16" t="s">
        <v>111</v>
      </c>
      <c r="BE367" s="149">
        <f t="shared" si="44"/>
        <v>0</v>
      </c>
      <c r="BF367" s="149">
        <f t="shared" si="45"/>
        <v>0</v>
      </c>
      <c r="BG367" s="149">
        <f t="shared" si="46"/>
        <v>0</v>
      </c>
      <c r="BH367" s="149">
        <f t="shared" si="47"/>
        <v>0</v>
      </c>
      <c r="BI367" s="149">
        <f t="shared" si="48"/>
        <v>0</v>
      </c>
      <c r="BJ367" s="16" t="s">
        <v>77</v>
      </c>
      <c r="BK367" s="149">
        <f t="shared" si="49"/>
        <v>0</v>
      </c>
      <c r="BL367" s="16" t="s">
        <v>117</v>
      </c>
      <c r="BM367" s="148" t="s">
        <v>514</v>
      </c>
    </row>
    <row r="368" spans="1:65" s="2" customFormat="1" ht="16.5" customHeight="1">
      <c r="A368" s="28"/>
      <c r="B368" s="136"/>
      <c r="C368" s="165">
        <v>128</v>
      </c>
      <c r="D368" s="165" t="s">
        <v>255</v>
      </c>
      <c r="E368" s="166" t="s">
        <v>515</v>
      </c>
      <c r="F368" s="167" t="s">
        <v>516</v>
      </c>
      <c r="G368" s="168" t="s">
        <v>127</v>
      </c>
      <c r="H368" s="169">
        <v>4</v>
      </c>
      <c r="I368" s="170">
        <v>0</v>
      </c>
      <c r="J368" s="170">
        <f t="shared" si="40"/>
        <v>0</v>
      </c>
      <c r="K368" s="171"/>
      <c r="L368" s="172"/>
      <c r="M368" s="173" t="s">
        <v>1</v>
      </c>
      <c r="N368" s="174" t="s">
        <v>34</v>
      </c>
      <c r="O368" s="146">
        <v>0</v>
      </c>
      <c r="P368" s="146">
        <f t="shared" si="41"/>
        <v>0</v>
      </c>
      <c r="Q368" s="146">
        <v>2.9499999999999998E-2</v>
      </c>
      <c r="R368" s="146">
        <f t="shared" si="42"/>
        <v>0.11799999999999999</v>
      </c>
      <c r="S368" s="146">
        <v>0</v>
      </c>
      <c r="T368" s="147">
        <f t="shared" si="43"/>
        <v>0</v>
      </c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R368" s="148" t="s">
        <v>145</v>
      </c>
      <c r="AT368" s="148" t="s">
        <v>255</v>
      </c>
      <c r="AU368" s="148" t="s">
        <v>79</v>
      </c>
      <c r="AY368" s="16" t="s">
        <v>111</v>
      </c>
      <c r="BE368" s="149">
        <f t="shared" si="44"/>
        <v>0</v>
      </c>
      <c r="BF368" s="149">
        <f t="shared" si="45"/>
        <v>0</v>
      </c>
      <c r="BG368" s="149">
        <f t="shared" si="46"/>
        <v>0</v>
      </c>
      <c r="BH368" s="149">
        <f t="shared" si="47"/>
        <v>0</v>
      </c>
      <c r="BI368" s="149">
        <f t="shared" si="48"/>
        <v>0</v>
      </c>
      <c r="BJ368" s="16" t="s">
        <v>77</v>
      </c>
      <c r="BK368" s="149">
        <f t="shared" si="49"/>
        <v>0</v>
      </c>
      <c r="BL368" s="16" t="s">
        <v>117</v>
      </c>
      <c r="BM368" s="148" t="s">
        <v>517</v>
      </c>
    </row>
    <row r="369" spans="1:65" s="2" customFormat="1" ht="16.5" customHeight="1">
      <c r="A369" s="28"/>
      <c r="B369" s="136"/>
      <c r="C369" s="165">
        <v>129</v>
      </c>
      <c r="D369" s="165" t="s">
        <v>255</v>
      </c>
      <c r="E369" s="166" t="s">
        <v>518</v>
      </c>
      <c r="F369" s="167" t="s">
        <v>519</v>
      </c>
      <c r="G369" s="168" t="s">
        <v>127</v>
      </c>
      <c r="H369" s="169">
        <v>4</v>
      </c>
      <c r="I369" s="170">
        <v>0</v>
      </c>
      <c r="J369" s="170">
        <f t="shared" si="40"/>
        <v>0</v>
      </c>
      <c r="K369" s="171"/>
      <c r="L369" s="172"/>
      <c r="M369" s="173" t="s">
        <v>1</v>
      </c>
      <c r="N369" s="174" t="s">
        <v>34</v>
      </c>
      <c r="O369" s="146">
        <v>0</v>
      </c>
      <c r="P369" s="146">
        <f t="shared" si="41"/>
        <v>0</v>
      </c>
      <c r="Q369" s="146">
        <v>0</v>
      </c>
      <c r="R369" s="146">
        <f t="shared" si="42"/>
        <v>0</v>
      </c>
      <c r="S369" s="146">
        <v>0</v>
      </c>
      <c r="T369" s="147">
        <f t="shared" si="43"/>
        <v>0</v>
      </c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48" t="s">
        <v>145</v>
      </c>
      <c r="AT369" s="148" t="s">
        <v>255</v>
      </c>
      <c r="AU369" s="148" t="s">
        <v>79</v>
      </c>
      <c r="AY369" s="16" t="s">
        <v>111</v>
      </c>
      <c r="BE369" s="149">
        <f t="shared" si="44"/>
        <v>0</v>
      </c>
      <c r="BF369" s="149">
        <f t="shared" si="45"/>
        <v>0</v>
      </c>
      <c r="BG369" s="149">
        <f t="shared" si="46"/>
        <v>0</v>
      </c>
      <c r="BH369" s="149">
        <f t="shared" si="47"/>
        <v>0</v>
      </c>
      <c r="BI369" s="149">
        <f t="shared" si="48"/>
        <v>0</v>
      </c>
      <c r="BJ369" s="16" t="s">
        <v>77</v>
      </c>
      <c r="BK369" s="149">
        <f t="shared" si="49"/>
        <v>0</v>
      </c>
      <c r="BL369" s="16" t="s">
        <v>117</v>
      </c>
      <c r="BM369" s="148" t="s">
        <v>520</v>
      </c>
    </row>
    <row r="370" spans="1:65" s="2" customFormat="1" ht="16.5" customHeight="1">
      <c r="A370" s="28"/>
      <c r="B370" s="136"/>
      <c r="C370" s="165">
        <v>130</v>
      </c>
      <c r="D370" s="165" t="s">
        <v>255</v>
      </c>
      <c r="E370" s="166" t="s">
        <v>521</v>
      </c>
      <c r="F370" s="167" t="s">
        <v>522</v>
      </c>
      <c r="G370" s="168" t="s">
        <v>127</v>
      </c>
      <c r="H370" s="169">
        <v>4</v>
      </c>
      <c r="I370" s="170">
        <v>0</v>
      </c>
      <c r="J370" s="170">
        <f t="shared" si="40"/>
        <v>0</v>
      </c>
      <c r="K370" s="171"/>
      <c r="L370" s="172"/>
      <c r="M370" s="173" t="s">
        <v>1</v>
      </c>
      <c r="N370" s="174" t="s">
        <v>34</v>
      </c>
      <c r="O370" s="146">
        <v>0</v>
      </c>
      <c r="P370" s="146">
        <f t="shared" si="41"/>
        <v>0</v>
      </c>
      <c r="Q370" s="146">
        <v>0</v>
      </c>
      <c r="R370" s="146">
        <f t="shared" si="42"/>
        <v>0</v>
      </c>
      <c r="S370" s="146">
        <v>0</v>
      </c>
      <c r="T370" s="147">
        <f t="shared" si="43"/>
        <v>0</v>
      </c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R370" s="148" t="s">
        <v>145</v>
      </c>
      <c r="AT370" s="148" t="s">
        <v>255</v>
      </c>
      <c r="AU370" s="148" t="s">
        <v>79</v>
      </c>
      <c r="AY370" s="16" t="s">
        <v>111</v>
      </c>
      <c r="BE370" s="149">
        <f t="shared" si="44"/>
        <v>0</v>
      </c>
      <c r="BF370" s="149">
        <f t="shared" si="45"/>
        <v>0</v>
      </c>
      <c r="BG370" s="149">
        <f t="shared" si="46"/>
        <v>0</v>
      </c>
      <c r="BH370" s="149">
        <f t="shared" si="47"/>
        <v>0</v>
      </c>
      <c r="BI370" s="149">
        <f t="shared" si="48"/>
        <v>0</v>
      </c>
      <c r="BJ370" s="16" t="s">
        <v>77</v>
      </c>
      <c r="BK370" s="149">
        <f t="shared" si="49"/>
        <v>0</v>
      </c>
      <c r="BL370" s="16" t="s">
        <v>117</v>
      </c>
      <c r="BM370" s="148" t="s">
        <v>523</v>
      </c>
    </row>
    <row r="371" spans="1:65" s="2" customFormat="1" ht="33" customHeight="1">
      <c r="A371" s="28"/>
      <c r="B371" s="136"/>
      <c r="C371" s="137">
        <v>131</v>
      </c>
      <c r="D371" s="137" t="s">
        <v>113</v>
      </c>
      <c r="E371" s="138" t="s">
        <v>524</v>
      </c>
      <c r="F371" s="139" t="s">
        <v>525</v>
      </c>
      <c r="G371" s="140" t="s">
        <v>127</v>
      </c>
      <c r="H371" s="141">
        <v>8</v>
      </c>
      <c r="I371" s="142">
        <v>0</v>
      </c>
      <c r="J371" s="142">
        <f t="shared" si="40"/>
        <v>0</v>
      </c>
      <c r="K371" s="143"/>
      <c r="L371" s="29"/>
      <c r="M371" s="144" t="s">
        <v>1</v>
      </c>
      <c r="N371" s="145" t="s">
        <v>34</v>
      </c>
      <c r="O371" s="146">
        <v>0.40300000000000002</v>
      </c>
      <c r="P371" s="146">
        <f t="shared" si="41"/>
        <v>3.2240000000000002</v>
      </c>
      <c r="Q371" s="146">
        <v>1.6000000000000001E-4</v>
      </c>
      <c r="R371" s="146">
        <f t="shared" si="42"/>
        <v>1.2800000000000001E-3</v>
      </c>
      <c r="S371" s="146">
        <v>0</v>
      </c>
      <c r="T371" s="147">
        <f t="shared" si="43"/>
        <v>0</v>
      </c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48" t="s">
        <v>117</v>
      </c>
      <c r="AT371" s="148" t="s">
        <v>113</v>
      </c>
      <c r="AU371" s="148" t="s">
        <v>79</v>
      </c>
      <c r="AY371" s="16" t="s">
        <v>111</v>
      </c>
      <c r="BE371" s="149">
        <f t="shared" si="44"/>
        <v>0</v>
      </c>
      <c r="BF371" s="149">
        <f t="shared" si="45"/>
        <v>0</v>
      </c>
      <c r="BG371" s="149">
        <f t="shared" si="46"/>
        <v>0</v>
      </c>
      <c r="BH371" s="149">
        <f t="shared" si="47"/>
        <v>0</v>
      </c>
      <c r="BI371" s="149">
        <f t="shared" si="48"/>
        <v>0</v>
      </c>
      <c r="BJ371" s="16" t="s">
        <v>77</v>
      </c>
      <c r="BK371" s="149">
        <f t="shared" si="49"/>
        <v>0</v>
      </c>
      <c r="BL371" s="16" t="s">
        <v>117</v>
      </c>
      <c r="BM371" s="148" t="s">
        <v>526</v>
      </c>
    </row>
    <row r="372" spans="1:65" s="2" customFormat="1" ht="16.5" customHeight="1">
      <c r="A372" s="28"/>
      <c r="B372" s="136"/>
      <c r="C372" s="137">
        <v>132</v>
      </c>
      <c r="D372" s="137" t="s">
        <v>113</v>
      </c>
      <c r="E372" s="138" t="s">
        <v>527</v>
      </c>
      <c r="F372" s="139" t="s">
        <v>528</v>
      </c>
      <c r="G372" s="140" t="s">
        <v>156</v>
      </c>
      <c r="H372" s="141">
        <v>785.8</v>
      </c>
      <c r="I372" s="142">
        <v>0</v>
      </c>
      <c r="J372" s="142">
        <f t="shared" si="40"/>
        <v>0</v>
      </c>
      <c r="K372" s="143"/>
      <c r="L372" s="29"/>
      <c r="M372" s="144" t="s">
        <v>1</v>
      </c>
      <c r="N372" s="145" t="s">
        <v>34</v>
      </c>
      <c r="O372" s="146">
        <v>5.3999999999999999E-2</v>
      </c>
      <c r="P372" s="146">
        <f t="shared" si="41"/>
        <v>42.433199999999999</v>
      </c>
      <c r="Q372" s="146">
        <v>1.9000000000000001E-4</v>
      </c>
      <c r="R372" s="146">
        <f t="shared" si="42"/>
        <v>0.14930199999999999</v>
      </c>
      <c r="S372" s="146">
        <v>0</v>
      </c>
      <c r="T372" s="147">
        <f t="shared" si="43"/>
        <v>0</v>
      </c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R372" s="148" t="s">
        <v>117</v>
      </c>
      <c r="AT372" s="148" t="s">
        <v>113</v>
      </c>
      <c r="AU372" s="148" t="s">
        <v>79</v>
      </c>
      <c r="AY372" s="16" t="s">
        <v>111</v>
      </c>
      <c r="BE372" s="149">
        <f t="shared" si="44"/>
        <v>0</v>
      </c>
      <c r="BF372" s="149">
        <f t="shared" si="45"/>
        <v>0</v>
      </c>
      <c r="BG372" s="149">
        <f t="shared" si="46"/>
        <v>0</v>
      </c>
      <c r="BH372" s="149">
        <f t="shared" si="47"/>
        <v>0</v>
      </c>
      <c r="BI372" s="149">
        <f t="shared" si="48"/>
        <v>0</v>
      </c>
      <c r="BJ372" s="16" t="s">
        <v>77</v>
      </c>
      <c r="BK372" s="149">
        <f t="shared" si="49"/>
        <v>0</v>
      </c>
      <c r="BL372" s="16" t="s">
        <v>117</v>
      </c>
      <c r="BM372" s="148" t="s">
        <v>529</v>
      </c>
    </row>
    <row r="373" spans="1:65" s="2" customFormat="1" ht="21.75" customHeight="1">
      <c r="A373" s="28"/>
      <c r="B373" s="136"/>
      <c r="C373" s="137">
        <v>132</v>
      </c>
      <c r="D373" s="137" t="s">
        <v>113</v>
      </c>
      <c r="E373" s="138" t="s">
        <v>530</v>
      </c>
      <c r="F373" s="139" t="s">
        <v>531</v>
      </c>
      <c r="G373" s="140" t="s">
        <v>156</v>
      </c>
      <c r="H373" s="141">
        <v>392.9</v>
      </c>
      <c r="I373" s="142">
        <v>0</v>
      </c>
      <c r="J373" s="142">
        <f t="shared" si="40"/>
        <v>0</v>
      </c>
      <c r="K373" s="143"/>
      <c r="L373" s="29"/>
      <c r="M373" s="144" t="s">
        <v>1</v>
      </c>
      <c r="N373" s="145" t="s">
        <v>34</v>
      </c>
      <c r="O373" s="146">
        <v>2.1999999999999999E-2</v>
      </c>
      <c r="P373" s="146">
        <f t="shared" si="41"/>
        <v>8.6437999999999988</v>
      </c>
      <c r="Q373" s="146">
        <v>6.0000000000000002E-5</v>
      </c>
      <c r="R373" s="146">
        <f t="shared" si="42"/>
        <v>2.3573999999999998E-2</v>
      </c>
      <c r="S373" s="146">
        <v>0</v>
      </c>
      <c r="T373" s="147">
        <f t="shared" si="43"/>
        <v>0</v>
      </c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48" t="s">
        <v>117</v>
      </c>
      <c r="AT373" s="148" t="s">
        <v>113</v>
      </c>
      <c r="AU373" s="148" t="s">
        <v>79</v>
      </c>
      <c r="AY373" s="16" t="s">
        <v>111</v>
      </c>
      <c r="BE373" s="149">
        <f t="shared" si="44"/>
        <v>0</v>
      </c>
      <c r="BF373" s="149">
        <f t="shared" si="45"/>
        <v>0</v>
      </c>
      <c r="BG373" s="149">
        <f t="shared" si="46"/>
        <v>0</v>
      </c>
      <c r="BH373" s="149">
        <f t="shared" si="47"/>
        <v>0</v>
      </c>
      <c r="BI373" s="149">
        <f t="shared" si="48"/>
        <v>0</v>
      </c>
      <c r="BJ373" s="16" t="s">
        <v>77</v>
      </c>
      <c r="BK373" s="149">
        <f t="shared" si="49"/>
        <v>0</v>
      </c>
      <c r="BL373" s="16" t="s">
        <v>117</v>
      </c>
      <c r="BM373" s="148" t="s">
        <v>532</v>
      </c>
    </row>
    <row r="374" spans="1:65" s="12" customFormat="1" ht="22.95" customHeight="1">
      <c r="B374" s="124"/>
      <c r="D374" s="125" t="s">
        <v>68</v>
      </c>
      <c r="E374" s="134" t="s">
        <v>149</v>
      </c>
      <c r="F374" s="134" t="s">
        <v>533</v>
      </c>
      <c r="J374" s="135">
        <f>BK374</f>
        <v>0</v>
      </c>
      <c r="L374" s="124"/>
      <c r="M374" s="128"/>
      <c r="N374" s="129"/>
      <c r="O374" s="129"/>
      <c r="P374" s="130">
        <f>SUM(P375:P381)</f>
        <v>7.3000000000000007</v>
      </c>
      <c r="Q374" s="129"/>
      <c r="R374" s="130">
        <f>SUM(R375:R381)</f>
        <v>1.8000000000000002E-3</v>
      </c>
      <c r="S374" s="129"/>
      <c r="T374" s="131">
        <f>SUM(T375:T381)</f>
        <v>0</v>
      </c>
      <c r="AR374" s="125" t="s">
        <v>77</v>
      </c>
      <c r="AT374" s="132" t="s">
        <v>68</v>
      </c>
      <c r="AU374" s="132" t="s">
        <v>77</v>
      </c>
      <c r="AY374" s="125" t="s">
        <v>111</v>
      </c>
      <c r="BK374" s="133">
        <f>SUM(BK375:BK381)</f>
        <v>0</v>
      </c>
    </row>
    <row r="375" spans="1:65" s="2" customFormat="1" ht="55.5" customHeight="1">
      <c r="A375" s="28"/>
      <c r="B375" s="136"/>
      <c r="C375" s="137">
        <v>134</v>
      </c>
      <c r="D375" s="137" t="s">
        <v>113</v>
      </c>
      <c r="E375" s="138" t="s">
        <v>534</v>
      </c>
      <c r="F375" s="139" t="s">
        <v>535</v>
      </c>
      <c r="G375" s="140" t="s">
        <v>156</v>
      </c>
      <c r="H375" s="141">
        <v>20</v>
      </c>
      <c r="I375" s="142">
        <v>0</v>
      </c>
      <c r="J375" s="142">
        <f t="shared" ref="J375:J381" si="50">ROUND(I375*H375,2)</f>
        <v>0</v>
      </c>
      <c r="K375" s="143"/>
      <c r="L375" s="29"/>
      <c r="M375" s="144" t="s">
        <v>1</v>
      </c>
      <c r="N375" s="145" t="s">
        <v>34</v>
      </c>
      <c r="O375" s="146">
        <v>0.21</v>
      </c>
      <c r="P375" s="146">
        <f t="shared" ref="P375:P381" si="51">O375*H375</f>
        <v>4.2</v>
      </c>
      <c r="Q375" s="146">
        <v>9.0000000000000006E-5</v>
      </c>
      <c r="R375" s="146">
        <f t="shared" ref="R375:R381" si="52">Q375*H375</f>
        <v>1.8000000000000002E-3</v>
      </c>
      <c r="S375" s="146">
        <v>0</v>
      </c>
      <c r="T375" s="147">
        <f t="shared" ref="T375:T381" si="53">S375*H375</f>
        <v>0</v>
      </c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R375" s="148" t="s">
        <v>117</v>
      </c>
      <c r="AT375" s="148" t="s">
        <v>113</v>
      </c>
      <c r="AU375" s="148" t="s">
        <v>79</v>
      </c>
      <c r="AY375" s="16" t="s">
        <v>111</v>
      </c>
      <c r="BE375" s="149">
        <f t="shared" ref="BE375:BE381" si="54">IF(N375="základní",J375,0)</f>
        <v>0</v>
      </c>
      <c r="BF375" s="149">
        <f t="shared" ref="BF375:BF381" si="55">IF(N375="snížená",J375,0)</f>
        <v>0</v>
      </c>
      <c r="BG375" s="149">
        <f t="shared" ref="BG375:BG381" si="56">IF(N375="zákl. přenesená",J375,0)</f>
        <v>0</v>
      </c>
      <c r="BH375" s="149">
        <f t="shared" ref="BH375:BH381" si="57">IF(N375="sníž. přenesená",J375,0)</f>
        <v>0</v>
      </c>
      <c r="BI375" s="149">
        <f t="shared" ref="BI375:BI381" si="58">IF(N375="nulová",J375,0)</f>
        <v>0</v>
      </c>
      <c r="BJ375" s="16" t="s">
        <v>77</v>
      </c>
      <c r="BK375" s="149">
        <f t="shared" ref="BK375:BK381" si="59">ROUND(I375*H375,2)</f>
        <v>0</v>
      </c>
      <c r="BL375" s="16" t="s">
        <v>117</v>
      </c>
      <c r="BM375" s="148" t="s">
        <v>536</v>
      </c>
    </row>
    <row r="376" spans="1:65" s="2" customFormat="1" ht="24.15" customHeight="1">
      <c r="A376" s="28"/>
      <c r="B376" s="136"/>
      <c r="C376" s="137">
        <v>135</v>
      </c>
      <c r="D376" s="137" t="s">
        <v>113</v>
      </c>
      <c r="E376" s="138" t="s">
        <v>537</v>
      </c>
      <c r="F376" s="139" t="s">
        <v>538</v>
      </c>
      <c r="G376" s="140" t="s">
        <v>156</v>
      </c>
      <c r="H376" s="141">
        <v>20</v>
      </c>
      <c r="I376" s="142">
        <v>0</v>
      </c>
      <c r="J376" s="142">
        <f t="shared" si="50"/>
        <v>0</v>
      </c>
      <c r="K376" s="143"/>
      <c r="L376" s="29"/>
      <c r="M376" s="144" t="s">
        <v>1</v>
      </c>
      <c r="N376" s="145" t="s">
        <v>34</v>
      </c>
      <c r="O376" s="146">
        <v>0.155</v>
      </c>
      <c r="P376" s="146">
        <f t="shared" si="51"/>
        <v>3.1</v>
      </c>
      <c r="Q376" s="146">
        <v>0</v>
      </c>
      <c r="R376" s="146">
        <f t="shared" si="52"/>
        <v>0</v>
      </c>
      <c r="S376" s="146">
        <v>0</v>
      </c>
      <c r="T376" s="147">
        <f t="shared" si="53"/>
        <v>0</v>
      </c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48" t="s">
        <v>117</v>
      </c>
      <c r="AT376" s="148" t="s">
        <v>113</v>
      </c>
      <c r="AU376" s="148" t="s">
        <v>79</v>
      </c>
      <c r="AY376" s="16" t="s">
        <v>111</v>
      </c>
      <c r="BE376" s="149">
        <f t="shared" si="54"/>
        <v>0</v>
      </c>
      <c r="BF376" s="149">
        <f t="shared" si="55"/>
        <v>0</v>
      </c>
      <c r="BG376" s="149">
        <f t="shared" si="56"/>
        <v>0</v>
      </c>
      <c r="BH376" s="149">
        <f t="shared" si="57"/>
        <v>0</v>
      </c>
      <c r="BI376" s="149">
        <f t="shared" si="58"/>
        <v>0</v>
      </c>
      <c r="BJ376" s="16" t="s">
        <v>77</v>
      </c>
      <c r="BK376" s="149">
        <f t="shared" si="59"/>
        <v>0</v>
      </c>
      <c r="BL376" s="16" t="s">
        <v>117</v>
      </c>
      <c r="BM376" s="148" t="s">
        <v>539</v>
      </c>
    </row>
    <row r="377" spans="1:65" s="2" customFormat="1" ht="24.15" customHeight="1">
      <c r="A377" s="28"/>
      <c r="B377" s="136"/>
      <c r="C377" s="137">
        <v>136</v>
      </c>
      <c r="D377" s="137" t="s">
        <v>113</v>
      </c>
      <c r="E377" s="138" t="s">
        <v>540</v>
      </c>
      <c r="F377" s="139" t="s">
        <v>541</v>
      </c>
      <c r="G377" s="140" t="s">
        <v>165</v>
      </c>
      <c r="H377" s="141">
        <v>2</v>
      </c>
      <c r="I377" s="142">
        <v>0</v>
      </c>
      <c r="J377" s="142">
        <f t="shared" si="50"/>
        <v>0</v>
      </c>
      <c r="K377" s="143"/>
      <c r="L377" s="29"/>
      <c r="M377" s="144" t="s">
        <v>1</v>
      </c>
      <c r="N377" s="145" t="s">
        <v>34</v>
      </c>
      <c r="O377" s="146">
        <v>0</v>
      </c>
      <c r="P377" s="146">
        <f t="shared" si="51"/>
        <v>0</v>
      </c>
      <c r="Q377" s="146">
        <v>0</v>
      </c>
      <c r="R377" s="146">
        <f t="shared" si="52"/>
        <v>0</v>
      </c>
      <c r="S377" s="146">
        <v>0</v>
      </c>
      <c r="T377" s="147">
        <f t="shared" si="53"/>
        <v>0</v>
      </c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R377" s="148" t="s">
        <v>117</v>
      </c>
      <c r="AT377" s="148" t="s">
        <v>113</v>
      </c>
      <c r="AU377" s="148" t="s">
        <v>79</v>
      </c>
      <c r="AY377" s="16" t="s">
        <v>111</v>
      </c>
      <c r="BE377" s="149">
        <f t="shared" si="54"/>
        <v>0</v>
      </c>
      <c r="BF377" s="149">
        <f t="shared" si="55"/>
        <v>0</v>
      </c>
      <c r="BG377" s="149">
        <f t="shared" si="56"/>
        <v>0</v>
      </c>
      <c r="BH377" s="149">
        <f t="shared" si="57"/>
        <v>0</v>
      </c>
      <c r="BI377" s="149">
        <f t="shared" si="58"/>
        <v>0</v>
      </c>
      <c r="BJ377" s="16" t="s">
        <v>77</v>
      </c>
      <c r="BK377" s="149">
        <f t="shared" si="59"/>
        <v>0</v>
      </c>
      <c r="BL377" s="16" t="s">
        <v>117</v>
      </c>
      <c r="BM377" s="148" t="s">
        <v>542</v>
      </c>
    </row>
    <row r="378" spans="1:65" s="2" customFormat="1" ht="16.5" customHeight="1">
      <c r="A378" s="28"/>
      <c r="B378" s="136"/>
      <c r="C378" s="137">
        <v>137</v>
      </c>
      <c r="D378" s="137" t="s">
        <v>113</v>
      </c>
      <c r="E378" s="138" t="s">
        <v>543</v>
      </c>
      <c r="F378" s="139" t="s">
        <v>544</v>
      </c>
      <c r="G378" s="140" t="s">
        <v>127</v>
      </c>
      <c r="H378" s="141">
        <v>6</v>
      </c>
      <c r="I378" s="142">
        <v>0</v>
      </c>
      <c r="J378" s="142">
        <f t="shared" si="50"/>
        <v>0</v>
      </c>
      <c r="K378" s="143"/>
      <c r="L378" s="29"/>
      <c r="M378" s="144" t="s">
        <v>1</v>
      </c>
      <c r="N378" s="145" t="s">
        <v>34</v>
      </c>
      <c r="O378" s="146">
        <v>0</v>
      </c>
      <c r="P378" s="146">
        <f t="shared" si="51"/>
        <v>0</v>
      </c>
      <c r="Q378" s="146">
        <v>0</v>
      </c>
      <c r="R378" s="146">
        <f t="shared" si="52"/>
        <v>0</v>
      </c>
      <c r="S378" s="146">
        <v>0</v>
      </c>
      <c r="T378" s="147">
        <f t="shared" si="53"/>
        <v>0</v>
      </c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R378" s="148" t="s">
        <v>117</v>
      </c>
      <c r="AT378" s="148" t="s">
        <v>113</v>
      </c>
      <c r="AU378" s="148" t="s">
        <v>79</v>
      </c>
      <c r="AY378" s="16" t="s">
        <v>111</v>
      </c>
      <c r="BE378" s="149">
        <f t="shared" si="54"/>
        <v>0</v>
      </c>
      <c r="BF378" s="149">
        <f t="shared" si="55"/>
        <v>0</v>
      </c>
      <c r="BG378" s="149">
        <f t="shared" si="56"/>
        <v>0</v>
      </c>
      <c r="BH378" s="149">
        <f t="shared" si="57"/>
        <v>0</v>
      </c>
      <c r="BI378" s="149">
        <f t="shared" si="58"/>
        <v>0</v>
      </c>
      <c r="BJ378" s="16" t="s">
        <v>77</v>
      </c>
      <c r="BK378" s="149">
        <f t="shared" si="59"/>
        <v>0</v>
      </c>
      <c r="BL378" s="16" t="s">
        <v>117</v>
      </c>
      <c r="BM378" s="148" t="s">
        <v>545</v>
      </c>
    </row>
    <row r="379" spans="1:65" s="2" customFormat="1" ht="16.5" customHeight="1">
      <c r="A379" s="28"/>
      <c r="B379" s="136"/>
      <c r="C379" s="137">
        <v>138</v>
      </c>
      <c r="D379" s="137" t="s">
        <v>113</v>
      </c>
      <c r="E379" s="138" t="s">
        <v>546</v>
      </c>
      <c r="F379" s="139" t="s">
        <v>547</v>
      </c>
      <c r="G379" s="140" t="s">
        <v>394</v>
      </c>
      <c r="H379" s="141">
        <v>1</v>
      </c>
      <c r="I379" s="142">
        <v>0</v>
      </c>
      <c r="J379" s="142">
        <f t="shared" si="50"/>
        <v>0</v>
      </c>
      <c r="K379" s="143"/>
      <c r="L379" s="29"/>
      <c r="M379" s="144" t="s">
        <v>1</v>
      </c>
      <c r="N379" s="145" t="s">
        <v>34</v>
      </c>
      <c r="O379" s="146">
        <v>0</v>
      </c>
      <c r="P379" s="146">
        <f t="shared" si="51"/>
        <v>0</v>
      </c>
      <c r="Q379" s="146">
        <v>0</v>
      </c>
      <c r="R379" s="146">
        <f t="shared" si="52"/>
        <v>0</v>
      </c>
      <c r="S379" s="146">
        <v>0</v>
      </c>
      <c r="T379" s="147">
        <f t="shared" si="53"/>
        <v>0</v>
      </c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48" t="s">
        <v>117</v>
      </c>
      <c r="AT379" s="148" t="s">
        <v>113</v>
      </c>
      <c r="AU379" s="148" t="s">
        <v>79</v>
      </c>
      <c r="AY379" s="16" t="s">
        <v>111</v>
      </c>
      <c r="BE379" s="149">
        <f t="shared" si="54"/>
        <v>0</v>
      </c>
      <c r="BF379" s="149">
        <f t="shared" si="55"/>
        <v>0</v>
      </c>
      <c r="BG379" s="149">
        <f t="shared" si="56"/>
        <v>0</v>
      </c>
      <c r="BH379" s="149">
        <f t="shared" si="57"/>
        <v>0</v>
      </c>
      <c r="BI379" s="149">
        <f t="shared" si="58"/>
        <v>0</v>
      </c>
      <c r="BJ379" s="16" t="s">
        <v>77</v>
      </c>
      <c r="BK379" s="149">
        <f t="shared" si="59"/>
        <v>0</v>
      </c>
      <c r="BL379" s="16" t="s">
        <v>117</v>
      </c>
      <c r="BM379" s="148" t="s">
        <v>548</v>
      </c>
    </row>
    <row r="380" spans="1:65" s="2" customFormat="1" ht="16.5" customHeight="1">
      <c r="A380" s="28"/>
      <c r="B380" s="136"/>
      <c r="C380" s="137">
        <v>139</v>
      </c>
      <c r="D380" s="137" t="s">
        <v>113</v>
      </c>
      <c r="E380" s="138" t="s">
        <v>549</v>
      </c>
      <c r="F380" s="139" t="s">
        <v>661</v>
      </c>
      <c r="G380" s="140" t="s">
        <v>394</v>
      </c>
      <c r="H380" s="141">
        <v>1</v>
      </c>
      <c r="I380" s="142">
        <v>0</v>
      </c>
      <c r="J380" s="142">
        <f t="shared" si="50"/>
        <v>0</v>
      </c>
      <c r="K380" s="143"/>
      <c r="L380" s="29"/>
      <c r="M380" s="144" t="s">
        <v>1</v>
      </c>
      <c r="N380" s="145" t="s">
        <v>34</v>
      </c>
      <c r="O380" s="146">
        <v>0</v>
      </c>
      <c r="P380" s="146">
        <f t="shared" si="51"/>
        <v>0</v>
      </c>
      <c r="Q380" s="146">
        <v>0</v>
      </c>
      <c r="R380" s="146">
        <f t="shared" si="52"/>
        <v>0</v>
      </c>
      <c r="S380" s="146">
        <v>0</v>
      </c>
      <c r="T380" s="147">
        <f t="shared" si="53"/>
        <v>0</v>
      </c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R380" s="148" t="s">
        <v>117</v>
      </c>
      <c r="AT380" s="148" t="s">
        <v>113</v>
      </c>
      <c r="AU380" s="148" t="s">
        <v>79</v>
      </c>
      <c r="AY380" s="16" t="s">
        <v>111</v>
      </c>
      <c r="BE380" s="149">
        <f t="shared" si="54"/>
        <v>0</v>
      </c>
      <c r="BF380" s="149">
        <f t="shared" si="55"/>
        <v>0</v>
      </c>
      <c r="BG380" s="149">
        <f t="shared" si="56"/>
        <v>0</v>
      </c>
      <c r="BH380" s="149">
        <f t="shared" si="57"/>
        <v>0</v>
      </c>
      <c r="BI380" s="149">
        <f t="shared" si="58"/>
        <v>0</v>
      </c>
      <c r="BJ380" s="16" t="s">
        <v>77</v>
      </c>
      <c r="BK380" s="149">
        <f t="shared" si="59"/>
        <v>0</v>
      </c>
      <c r="BL380" s="16" t="s">
        <v>117</v>
      </c>
      <c r="BM380" s="148" t="s">
        <v>550</v>
      </c>
    </row>
    <row r="381" spans="1:65" s="2" customFormat="1" ht="16.5" customHeight="1">
      <c r="A381" s="28"/>
      <c r="B381" s="136"/>
      <c r="C381" s="137">
        <v>140</v>
      </c>
      <c r="D381" s="137" t="s">
        <v>113</v>
      </c>
      <c r="E381" s="138" t="s">
        <v>551</v>
      </c>
      <c r="F381" s="139" t="s">
        <v>662</v>
      </c>
      <c r="G381" s="140" t="s">
        <v>394</v>
      </c>
      <c r="H381" s="141">
        <v>1</v>
      </c>
      <c r="I381" s="142">
        <v>0</v>
      </c>
      <c r="J381" s="142">
        <f t="shared" si="50"/>
        <v>0</v>
      </c>
      <c r="K381" s="143"/>
      <c r="L381" s="29"/>
      <c r="M381" s="144" t="s">
        <v>1</v>
      </c>
      <c r="N381" s="145" t="s">
        <v>34</v>
      </c>
      <c r="O381" s="146">
        <v>0</v>
      </c>
      <c r="P381" s="146">
        <f t="shared" si="51"/>
        <v>0</v>
      </c>
      <c r="Q381" s="146">
        <v>0</v>
      </c>
      <c r="R381" s="146">
        <f t="shared" si="52"/>
        <v>0</v>
      </c>
      <c r="S381" s="146">
        <v>0</v>
      </c>
      <c r="T381" s="147">
        <f t="shared" si="53"/>
        <v>0</v>
      </c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R381" s="148" t="s">
        <v>117</v>
      </c>
      <c r="AT381" s="148" t="s">
        <v>113</v>
      </c>
      <c r="AU381" s="148" t="s">
        <v>79</v>
      </c>
      <c r="AY381" s="16" t="s">
        <v>111</v>
      </c>
      <c r="BE381" s="149">
        <f t="shared" si="54"/>
        <v>0</v>
      </c>
      <c r="BF381" s="149">
        <f t="shared" si="55"/>
        <v>0</v>
      </c>
      <c r="BG381" s="149">
        <f t="shared" si="56"/>
        <v>0</v>
      </c>
      <c r="BH381" s="149">
        <f t="shared" si="57"/>
        <v>0</v>
      </c>
      <c r="BI381" s="149">
        <f t="shared" si="58"/>
        <v>0</v>
      </c>
      <c r="BJ381" s="16" t="s">
        <v>77</v>
      </c>
      <c r="BK381" s="149">
        <f t="shared" si="59"/>
        <v>0</v>
      </c>
      <c r="BL381" s="16" t="s">
        <v>117</v>
      </c>
      <c r="BM381" s="148" t="s">
        <v>552</v>
      </c>
    </row>
    <row r="382" spans="1:65" s="12" customFormat="1" ht="22.95" customHeight="1">
      <c r="B382" s="124"/>
      <c r="D382" s="125" t="s">
        <v>68</v>
      </c>
      <c r="E382" s="134" t="s">
        <v>553</v>
      </c>
      <c r="F382" s="134" t="s">
        <v>554</v>
      </c>
      <c r="J382" s="135">
        <f>BK382</f>
        <v>0</v>
      </c>
      <c r="L382" s="124"/>
      <c r="M382" s="128"/>
      <c r="N382" s="129"/>
      <c r="O382" s="129"/>
      <c r="P382" s="130">
        <f>SUM(P383:P388)</f>
        <v>13.22603</v>
      </c>
      <c r="Q382" s="129"/>
      <c r="R382" s="130">
        <f>SUM(R383:R388)</f>
        <v>0</v>
      </c>
      <c r="S382" s="129"/>
      <c r="T382" s="131">
        <f>SUM(T383:T388)</f>
        <v>0</v>
      </c>
      <c r="AR382" s="125" t="s">
        <v>77</v>
      </c>
      <c r="AT382" s="132" t="s">
        <v>68</v>
      </c>
      <c r="AU382" s="132" t="s">
        <v>77</v>
      </c>
      <c r="AY382" s="125" t="s">
        <v>111</v>
      </c>
      <c r="BK382" s="133">
        <f>SUM(BK383:BK388)</f>
        <v>0</v>
      </c>
    </row>
    <row r="383" spans="1:65" s="2" customFormat="1" ht="37.950000000000003" customHeight="1">
      <c r="A383" s="28"/>
      <c r="B383" s="136"/>
      <c r="C383" s="137">
        <v>141</v>
      </c>
      <c r="D383" s="137" t="s">
        <v>113</v>
      </c>
      <c r="E383" s="138" t="s">
        <v>555</v>
      </c>
      <c r="F383" s="139" t="s">
        <v>556</v>
      </c>
      <c r="G383" s="140" t="s">
        <v>240</v>
      </c>
      <c r="H383" s="141">
        <v>228.035</v>
      </c>
      <c r="I383" s="142">
        <v>0</v>
      </c>
      <c r="J383" s="142">
        <f>ROUND(I383*H383,2)</f>
        <v>0</v>
      </c>
      <c r="K383" s="143"/>
      <c r="L383" s="29"/>
      <c r="M383" s="144" t="s">
        <v>1</v>
      </c>
      <c r="N383" s="145" t="s">
        <v>34</v>
      </c>
      <c r="O383" s="146">
        <v>0.03</v>
      </c>
      <c r="P383" s="146">
        <f>O383*H383</f>
        <v>6.8410500000000001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R383" s="148" t="s">
        <v>117</v>
      </c>
      <c r="AT383" s="148" t="s">
        <v>113</v>
      </c>
      <c r="AU383" s="148" t="s">
        <v>79</v>
      </c>
      <c r="AY383" s="16" t="s">
        <v>111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6" t="s">
        <v>77</v>
      </c>
      <c r="BK383" s="149">
        <f>ROUND(I383*H383,2)</f>
        <v>0</v>
      </c>
      <c r="BL383" s="16" t="s">
        <v>117</v>
      </c>
      <c r="BM383" s="148" t="s">
        <v>557</v>
      </c>
    </row>
    <row r="384" spans="1:65" s="2" customFormat="1" ht="37.950000000000003" customHeight="1">
      <c r="A384" s="28"/>
      <c r="B384" s="136"/>
      <c r="C384" s="137">
        <v>142</v>
      </c>
      <c r="D384" s="137" t="s">
        <v>113</v>
      </c>
      <c r="E384" s="138" t="s">
        <v>558</v>
      </c>
      <c r="F384" s="139" t="s">
        <v>559</v>
      </c>
      <c r="G384" s="140" t="s">
        <v>240</v>
      </c>
      <c r="H384" s="141">
        <v>3192.49</v>
      </c>
      <c r="I384" s="142">
        <v>0</v>
      </c>
      <c r="J384" s="142">
        <f>ROUND(I384*H384,2)</f>
        <v>0</v>
      </c>
      <c r="K384" s="143"/>
      <c r="L384" s="29"/>
      <c r="M384" s="144" t="s">
        <v>1</v>
      </c>
      <c r="N384" s="145" t="s">
        <v>34</v>
      </c>
      <c r="O384" s="146">
        <v>2E-3</v>
      </c>
      <c r="P384" s="146">
        <f>O384*H384</f>
        <v>6.3849799999999997</v>
      </c>
      <c r="Q384" s="146">
        <v>0</v>
      </c>
      <c r="R384" s="146">
        <f>Q384*H384</f>
        <v>0</v>
      </c>
      <c r="S384" s="146">
        <v>0</v>
      </c>
      <c r="T384" s="147">
        <f>S384*H384</f>
        <v>0</v>
      </c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R384" s="148" t="s">
        <v>117</v>
      </c>
      <c r="AT384" s="148" t="s">
        <v>113</v>
      </c>
      <c r="AU384" s="148" t="s">
        <v>79</v>
      </c>
      <c r="AY384" s="16" t="s">
        <v>111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6" t="s">
        <v>77</v>
      </c>
      <c r="BK384" s="149">
        <f>ROUND(I384*H384,2)</f>
        <v>0</v>
      </c>
      <c r="BL384" s="16" t="s">
        <v>117</v>
      </c>
      <c r="BM384" s="148" t="s">
        <v>560</v>
      </c>
    </row>
    <row r="385" spans="1:65" s="13" customFormat="1">
      <c r="B385" s="150"/>
      <c r="D385" s="151" t="s">
        <v>119</v>
      </c>
      <c r="F385" s="153" t="s">
        <v>561</v>
      </c>
      <c r="H385" s="154">
        <v>3192.49</v>
      </c>
      <c r="L385" s="150"/>
      <c r="M385" s="155"/>
      <c r="N385" s="156"/>
      <c r="O385" s="156"/>
      <c r="P385" s="156"/>
      <c r="Q385" s="156"/>
      <c r="R385" s="156"/>
      <c r="S385" s="156"/>
      <c r="T385" s="157"/>
      <c r="AT385" s="152" t="s">
        <v>119</v>
      </c>
      <c r="AU385" s="152" t="s">
        <v>79</v>
      </c>
      <c r="AV385" s="13" t="s">
        <v>79</v>
      </c>
      <c r="AW385" s="13" t="s">
        <v>3</v>
      </c>
      <c r="AX385" s="13" t="s">
        <v>77</v>
      </c>
      <c r="AY385" s="152" t="s">
        <v>111</v>
      </c>
    </row>
    <row r="386" spans="1:65" s="2" customFormat="1" ht="44.25" customHeight="1">
      <c r="A386" s="28"/>
      <c r="B386" s="136"/>
      <c r="C386" s="137">
        <v>143</v>
      </c>
      <c r="D386" s="137" t="s">
        <v>113</v>
      </c>
      <c r="E386" s="138" t="s">
        <v>562</v>
      </c>
      <c r="F386" s="139" t="s">
        <v>563</v>
      </c>
      <c r="G386" s="140" t="s">
        <v>240</v>
      </c>
      <c r="H386" s="141">
        <v>4.6399999999999997</v>
      </c>
      <c r="I386" s="142">
        <v>0</v>
      </c>
      <c r="J386" s="142">
        <f>ROUND(I386*H386,2)</f>
        <v>0</v>
      </c>
      <c r="K386" s="143"/>
      <c r="L386" s="29"/>
      <c r="M386" s="144" t="s">
        <v>1</v>
      </c>
      <c r="N386" s="145" t="s">
        <v>34</v>
      </c>
      <c r="O386" s="146">
        <v>0</v>
      </c>
      <c r="P386" s="146">
        <f>O386*H386</f>
        <v>0</v>
      </c>
      <c r="Q386" s="146">
        <v>0</v>
      </c>
      <c r="R386" s="146">
        <f>Q386*H386</f>
        <v>0</v>
      </c>
      <c r="S386" s="146">
        <v>0</v>
      </c>
      <c r="T386" s="147">
        <f>S386*H386</f>
        <v>0</v>
      </c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R386" s="148" t="s">
        <v>117</v>
      </c>
      <c r="AT386" s="148" t="s">
        <v>113</v>
      </c>
      <c r="AU386" s="148" t="s">
        <v>79</v>
      </c>
      <c r="AY386" s="16" t="s">
        <v>111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6" t="s">
        <v>77</v>
      </c>
      <c r="BK386" s="149">
        <f>ROUND(I386*H386,2)</f>
        <v>0</v>
      </c>
      <c r="BL386" s="16" t="s">
        <v>117</v>
      </c>
      <c r="BM386" s="148" t="s">
        <v>564</v>
      </c>
    </row>
    <row r="387" spans="1:65" s="2" customFormat="1" ht="44.25" customHeight="1">
      <c r="A387" s="28"/>
      <c r="B387" s="136"/>
      <c r="C387" s="137">
        <v>144</v>
      </c>
      <c r="D387" s="137" t="s">
        <v>113</v>
      </c>
      <c r="E387" s="138" t="s">
        <v>565</v>
      </c>
      <c r="F387" s="139" t="s">
        <v>239</v>
      </c>
      <c r="G387" s="140" t="s">
        <v>240</v>
      </c>
      <c r="H387" s="141">
        <v>218.79300000000001</v>
      </c>
      <c r="I387" s="142">
        <v>0</v>
      </c>
      <c r="J387" s="142">
        <f>ROUND(I387*H387,2)</f>
        <v>0</v>
      </c>
      <c r="K387" s="143"/>
      <c r="L387" s="29"/>
      <c r="M387" s="144" t="s">
        <v>1</v>
      </c>
      <c r="N387" s="145" t="s">
        <v>34</v>
      </c>
      <c r="O387" s="146">
        <v>0</v>
      </c>
      <c r="P387" s="146">
        <f>O387*H387</f>
        <v>0</v>
      </c>
      <c r="Q387" s="146">
        <v>0</v>
      </c>
      <c r="R387" s="146">
        <f>Q387*H387</f>
        <v>0</v>
      </c>
      <c r="S387" s="146">
        <v>0</v>
      </c>
      <c r="T387" s="147">
        <f>S387*H387</f>
        <v>0</v>
      </c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R387" s="148" t="s">
        <v>117</v>
      </c>
      <c r="AT387" s="148" t="s">
        <v>113</v>
      </c>
      <c r="AU387" s="148" t="s">
        <v>79</v>
      </c>
      <c r="AY387" s="16" t="s">
        <v>111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6" t="s">
        <v>77</v>
      </c>
      <c r="BK387" s="149">
        <f>ROUND(I387*H387,2)</f>
        <v>0</v>
      </c>
      <c r="BL387" s="16" t="s">
        <v>117</v>
      </c>
      <c r="BM387" s="148" t="s">
        <v>566</v>
      </c>
    </row>
    <row r="388" spans="1:65" s="2" customFormat="1" ht="44.25" customHeight="1">
      <c r="A388" s="28"/>
      <c r="B388" s="136"/>
      <c r="C388" s="137">
        <v>145</v>
      </c>
      <c r="D388" s="137" t="s">
        <v>113</v>
      </c>
      <c r="E388" s="138" t="s">
        <v>567</v>
      </c>
      <c r="F388" s="139" t="s">
        <v>568</v>
      </c>
      <c r="G388" s="140" t="s">
        <v>240</v>
      </c>
      <c r="H388" s="141">
        <v>4.5999999999999996</v>
      </c>
      <c r="I388" s="142">
        <v>0</v>
      </c>
      <c r="J388" s="142">
        <f>ROUND(I388*H388,2)</f>
        <v>0</v>
      </c>
      <c r="K388" s="143"/>
      <c r="L388" s="29"/>
      <c r="M388" s="144" t="s">
        <v>1</v>
      </c>
      <c r="N388" s="145" t="s">
        <v>34</v>
      </c>
      <c r="O388" s="146">
        <v>0</v>
      </c>
      <c r="P388" s="146">
        <f>O388*H388</f>
        <v>0</v>
      </c>
      <c r="Q388" s="146">
        <v>0</v>
      </c>
      <c r="R388" s="146">
        <f>Q388*H388</f>
        <v>0</v>
      </c>
      <c r="S388" s="146">
        <v>0</v>
      </c>
      <c r="T388" s="147">
        <f>S388*H388</f>
        <v>0</v>
      </c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R388" s="148" t="s">
        <v>117</v>
      </c>
      <c r="AT388" s="148" t="s">
        <v>113</v>
      </c>
      <c r="AU388" s="148" t="s">
        <v>79</v>
      </c>
      <c r="AY388" s="16" t="s">
        <v>111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16" t="s">
        <v>77</v>
      </c>
      <c r="BK388" s="149">
        <f>ROUND(I388*H388,2)</f>
        <v>0</v>
      </c>
      <c r="BL388" s="16" t="s">
        <v>117</v>
      </c>
      <c r="BM388" s="148" t="s">
        <v>569</v>
      </c>
    </row>
    <row r="389" spans="1:65" s="12" customFormat="1" ht="22.95" customHeight="1">
      <c r="B389" s="124"/>
      <c r="D389" s="125" t="s">
        <v>68</v>
      </c>
      <c r="E389" s="134" t="s">
        <v>570</v>
      </c>
      <c r="F389" s="134" t="s">
        <v>571</v>
      </c>
      <c r="J389" s="135">
        <f>BK389</f>
        <v>0</v>
      </c>
      <c r="L389" s="124"/>
      <c r="M389" s="128"/>
      <c r="N389" s="129"/>
      <c r="O389" s="129"/>
      <c r="P389" s="130">
        <f>P390</f>
        <v>1705.724712</v>
      </c>
      <c r="Q389" s="129"/>
      <c r="R389" s="130">
        <f>R390</f>
        <v>0</v>
      </c>
      <c r="S389" s="129"/>
      <c r="T389" s="131">
        <f>T390</f>
        <v>0</v>
      </c>
      <c r="AR389" s="125" t="s">
        <v>77</v>
      </c>
      <c r="AT389" s="132" t="s">
        <v>68</v>
      </c>
      <c r="AU389" s="132" t="s">
        <v>77</v>
      </c>
      <c r="AY389" s="125" t="s">
        <v>111</v>
      </c>
      <c r="BK389" s="133">
        <f>BK390</f>
        <v>0</v>
      </c>
    </row>
    <row r="390" spans="1:65" s="2" customFormat="1" ht="37.950000000000003" customHeight="1">
      <c r="A390" s="28"/>
      <c r="B390" s="136"/>
      <c r="C390" s="137">
        <v>146</v>
      </c>
      <c r="D390" s="137" t="s">
        <v>113</v>
      </c>
      <c r="E390" s="138" t="s">
        <v>572</v>
      </c>
      <c r="F390" s="139" t="s">
        <v>573</v>
      </c>
      <c r="G390" s="140" t="s">
        <v>240</v>
      </c>
      <c r="H390" s="141">
        <v>2060.0540000000001</v>
      </c>
      <c r="I390" s="142">
        <v>0</v>
      </c>
      <c r="J390" s="142">
        <f>ROUND(I390*H390,2)</f>
        <v>0</v>
      </c>
      <c r="K390" s="143"/>
      <c r="L390" s="29"/>
      <c r="M390" s="144" t="s">
        <v>1</v>
      </c>
      <c r="N390" s="145" t="s">
        <v>34</v>
      </c>
      <c r="O390" s="146">
        <v>0.82799999999999996</v>
      </c>
      <c r="P390" s="146">
        <f>O390*H390</f>
        <v>1705.724712</v>
      </c>
      <c r="Q390" s="146">
        <v>0</v>
      </c>
      <c r="R390" s="146">
        <f>Q390*H390</f>
        <v>0</v>
      </c>
      <c r="S390" s="146">
        <v>0</v>
      </c>
      <c r="T390" s="147">
        <f>S390*H390</f>
        <v>0</v>
      </c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R390" s="148" t="s">
        <v>117</v>
      </c>
      <c r="AT390" s="148" t="s">
        <v>113</v>
      </c>
      <c r="AU390" s="148" t="s">
        <v>79</v>
      </c>
      <c r="AY390" s="16" t="s">
        <v>111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6" t="s">
        <v>77</v>
      </c>
      <c r="BK390" s="149">
        <f>ROUND(I390*H390,2)</f>
        <v>0</v>
      </c>
      <c r="BL390" s="16" t="s">
        <v>117</v>
      </c>
      <c r="BM390" s="148" t="s">
        <v>574</v>
      </c>
    </row>
    <row r="391" spans="1:65" s="12" customFormat="1" ht="25.95" customHeight="1">
      <c r="B391" s="124"/>
      <c r="D391" s="125" t="s">
        <v>68</v>
      </c>
      <c r="E391" s="126" t="s">
        <v>575</v>
      </c>
      <c r="F391" s="126" t="s">
        <v>576</v>
      </c>
      <c r="J391" s="127">
        <f>BK391</f>
        <v>0</v>
      </c>
      <c r="L391" s="124"/>
      <c r="M391" s="128"/>
      <c r="N391" s="129"/>
      <c r="O391" s="129"/>
      <c r="P391" s="130">
        <f>SUM(P392:P399)</f>
        <v>0</v>
      </c>
      <c r="Q391" s="129"/>
      <c r="R391" s="130">
        <f>SUM(R392:R399)</f>
        <v>0</v>
      </c>
      <c r="S391" s="129"/>
      <c r="T391" s="131">
        <f>SUM(T392:T399)</f>
        <v>0</v>
      </c>
      <c r="AR391" s="125" t="s">
        <v>132</v>
      </c>
      <c r="AT391" s="132" t="s">
        <v>68</v>
      </c>
      <c r="AU391" s="132" t="s">
        <v>69</v>
      </c>
      <c r="AY391" s="125" t="s">
        <v>111</v>
      </c>
      <c r="BK391" s="133">
        <f>SUM(BK392:BK399)</f>
        <v>0</v>
      </c>
    </row>
    <row r="392" spans="1:65" s="2" customFormat="1" ht="16.5" customHeight="1">
      <c r="A392" s="28"/>
      <c r="B392" s="136"/>
      <c r="C392" s="137">
        <v>147</v>
      </c>
      <c r="D392" s="137" t="s">
        <v>113</v>
      </c>
      <c r="E392" s="138" t="s">
        <v>577</v>
      </c>
      <c r="F392" s="139" t="s">
        <v>578</v>
      </c>
      <c r="G392" s="140" t="s">
        <v>394</v>
      </c>
      <c r="H392" s="141">
        <v>1</v>
      </c>
      <c r="I392" s="142">
        <v>0</v>
      </c>
      <c r="J392" s="142">
        <f t="shared" ref="J392:J399" si="60">ROUND(I392*H392,2)</f>
        <v>0</v>
      </c>
      <c r="K392" s="143"/>
      <c r="L392" s="29"/>
      <c r="M392" s="144" t="s">
        <v>1</v>
      </c>
      <c r="N392" s="145" t="s">
        <v>34</v>
      </c>
      <c r="O392" s="146">
        <v>0</v>
      </c>
      <c r="P392" s="146">
        <f t="shared" ref="P392:P399" si="61">O392*H392</f>
        <v>0</v>
      </c>
      <c r="Q392" s="146">
        <v>0</v>
      </c>
      <c r="R392" s="146">
        <f t="shared" ref="R392:R399" si="62">Q392*H392</f>
        <v>0</v>
      </c>
      <c r="S392" s="146">
        <v>0</v>
      </c>
      <c r="T392" s="147">
        <f t="shared" ref="T392:T399" si="63">S392*H392</f>
        <v>0</v>
      </c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R392" s="148" t="s">
        <v>117</v>
      </c>
      <c r="AT392" s="148" t="s">
        <v>113</v>
      </c>
      <c r="AU392" s="148" t="s">
        <v>77</v>
      </c>
      <c r="AY392" s="16" t="s">
        <v>111</v>
      </c>
      <c r="BE392" s="149">
        <f t="shared" ref="BE392:BE399" si="64">IF(N392="základní",J392,0)</f>
        <v>0</v>
      </c>
      <c r="BF392" s="149">
        <f t="shared" ref="BF392:BF399" si="65">IF(N392="snížená",J392,0)</f>
        <v>0</v>
      </c>
      <c r="BG392" s="149">
        <f t="shared" ref="BG392:BG399" si="66">IF(N392="zákl. přenesená",J392,0)</f>
        <v>0</v>
      </c>
      <c r="BH392" s="149">
        <f t="shared" ref="BH392:BH399" si="67">IF(N392="sníž. přenesená",J392,0)</f>
        <v>0</v>
      </c>
      <c r="BI392" s="149">
        <f t="shared" ref="BI392:BI399" si="68">IF(N392="nulová",J392,0)</f>
        <v>0</v>
      </c>
      <c r="BJ392" s="16" t="s">
        <v>77</v>
      </c>
      <c r="BK392" s="149">
        <f t="shared" ref="BK392:BK399" si="69">ROUND(I392*H392,2)</f>
        <v>0</v>
      </c>
      <c r="BL392" s="16" t="s">
        <v>117</v>
      </c>
      <c r="BM392" s="148" t="s">
        <v>579</v>
      </c>
    </row>
    <row r="393" spans="1:65" s="2" customFormat="1" ht="16.5" customHeight="1">
      <c r="A393" s="28"/>
      <c r="B393" s="136"/>
      <c r="C393" s="137">
        <v>148</v>
      </c>
      <c r="D393" s="137" t="s">
        <v>113</v>
      </c>
      <c r="E393" s="138" t="s">
        <v>580</v>
      </c>
      <c r="F393" s="139" t="s">
        <v>663</v>
      </c>
      <c r="G393" s="140" t="s">
        <v>394</v>
      </c>
      <c r="H393" s="141">
        <v>1</v>
      </c>
      <c r="I393" s="142">
        <v>0</v>
      </c>
      <c r="J393" s="142">
        <f t="shared" si="60"/>
        <v>0</v>
      </c>
      <c r="K393" s="143"/>
      <c r="L393" s="29"/>
      <c r="M393" s="144" t="s">
        <v>1</v>
      </c>
      <c r="N393" s="145" t="s">
        <v>34</v>
      </c>
      <c r="O393" s="146">
        <v>0</v>
      </c>
      <c r="P393" s="146">
        <f t="shared" si="61"/>
        <v>0</v>
      </c>
      <c r="Q393" s="146">
        <v>0</v>
      </c>
      <c r="R393" s="146">
        <f t="shared" si="62"/>
        <v>0</v>
      </c>
      <c r="S393" s="146">
        <v>0</v>
      </c>
      <c r="T393" s="147">
        <f t="shared" si="63"/>
        <v>0</v>
      </c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148" t="s">
        <v>117</v>
      </c>
      <c r="AT393" s="148" t="s">
        <v>113</v>
      </c>
      <c r="AU393" s="148" t="s">
        <v>77</v>
      </c>
      <c r="AY393" s="16" t="s">
        <v>111</v>
      </c>
      <c r="BE393" s="149">
        <f t="shared" si="64"/>
        <v>0</v>
      </c>
      <c r="BF393" s="149">
        <f t="shared" si="65"/>
        <v>0</v>
      </c>
      <c r="BG393" s="149">
        <f t="shared" si="66"/>
        <v>0</v>
      </c>
      <c r="BH393" s="149">
        <f t="shared" si="67"/>
        <v>0</v>
      </c>
      <c r="BI393" s="149">
        <f t="shared" si="68"/>
        <v>0</v>
      </c>
      <c r="BJ393" s="16" t="s">
        <v>77</v>
      </c>
      <c r="BK393" s="149">
        <f t="shared" si="69"/>
        <v>0</v>
      </c>
      <c r="BL393" s="16" t="s">
        <v>117</v>
      </c>
      <c r="BM393" s="148" t="s">
        <v>581</v>
      </c>
    </row>
    <row r="394" spans="1:65" s="2" customFormat="1" ht="16.5" customHeight="1">
      <c r="A394" s="28"/>
      <c r="B394" s="136"/>
      <c r="C394" s="137">
        <v>149</v>
      </c>
      <c r="D394" s="137" t="s">
        <v>113</v>
      </c>
      <c r="E394" s="138" t="s">
        <v>582</v>
      </c>
      <c r="F394" s="139" t="s">
        <v>583</v>
      </c>
      <c r="G394" s="140" t="s">
        <v>394</v>
      </c>
      <c r="H394" s="141">
        <v>1</v>
      </c>
      <c r="I394" s="142">
        <v>0</v>
      </c>
      <c r="J394" s="142">
        <f t="shared" si="60"/>
        <v>0</v>
      </c>
      <c r="K394" s="143"/>
      <c r="L394" s="29"/>
      <c r="M394" s="144" t="s">
        <v>1</v>
      </c>
      <c r="N394" s="145" t="s">
        <v>34</v>
      </c>
      <c r="O394" s="146">
        <v>0</v>
      </c>
      <c r="P394" s="146">
        <f t="shared" si="61"/>
        <v>0</v>
      </c>
      <c r="Q394" s="146">
        <v>0</v>
      </c>
      <c r="R394" s="146">
        <f t="shared" si="62"/>
        <v>0</v>
      </c>
      <c r="S394" s="146">
        <v>0</v>
      </c>
      <c r="T394" s="147">
        <f t="shared" si="63"/>
        <v>0</v>
      </c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R394" s="148" t="s">
        <v>117</v>
      </c>
      <c r="AT394" s="148" t="s">
        <v>113</v>
      </c>
      <c r="AU394" s="148" t="s">
        <v>77</v>
      </c>
      <c r="AY394" s="16" t="s">
        <v>111</v>
      </c>
      <c r="BE394" s="149">
        <f t="shared" si="64"/>
        <v>0</v>
      </c>
      <c r="BF394" s="149">
        <f t="shared" si="65"/>
        <v>0</v>
      </c>
      <c r="BG394" s="149">
        <f t="shared" si="66"/>
        <v>0</v>
      </c>
      <c r="BH394" s="149">
        <f t="shared" si="67"/>
        <v>0</v>
      </c>
      <c r="BI394" s="149">
        <f t="shared" si="68"/>
        <v>0</v>
      </c>
      <c r="BJ394" s="16" t="s">
        <v>77</v>
      </c>
      <c r="BK394" s="149">
        <f t="shared" si="69"/>
        <v>0</v>
      </c>
      <c r="BL394" s="16" t="s">
        <v>117</v>
      </c>
      <c r="BM394" s="148" t="s">
        <v>584</v>
      </c>
    </row>
    <row r="395" spans="1:65" s="2" customFormat="1" ht="16.5" customHeight="1">
      <c r="A395" s="28"/>
      <c r="B395" s="136"/>
      <c r="C395" s="137">
        <v>150</v>
      </c>
      <c r="D395" s="137" t="s">
        <v>113</v>
      </c>
      <c r="E395" s="138" t="s">
        <v>585</v>
      </c>
      <c r="F395" s="139" t="s">
        <v>586</v>
      </c>
      <c r="G395" s="140" t="s">
        <v>394</v>
      </c>
      <c r="H395" s="141">
        <v>1</v>
      </c>
      <c r="I395" s="142">
        <v>0</v>
      </c>
      <c r="J395" s="142">
        <f t="shared" si="60"/>
        <v>0</v>
      </c>
      <c r="K395" s="143"/>
      <c r="L395" s="29"/>
      <c r="M395" s="144" t="s">
        <v>1</v>
      </c>
      <c r="N395" s="145" t="s">
        <v>34</v>
      </c>
      <c r="O395" s="146">
        <v>0</v>
      </c>
      <c r="P395" s="146">
        <f t="shared" si="61"/>
        <v>0</v>
      </c>
      <c r="Q395" s="146">
        <v>0</v>
      </c>
      <c r="R395" s="146">
        <f t="shared" si="62"/>
        <v>0</v>
      </c>
      <c r="S395" s="146">
        <v>0</v>
      </c>
      <c r="T395" s="147">
        <f t="shared" si="63"/>
        <v>0</v>
      </c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R395" s="148" t="s">
        <v>117</v>
      </c>
      <c r="AT395" s="148" t="s">
        <v>113</v>
      </c>
      <c r="AU395" s="148" t="s">
        <v>77</v>
      </c>
      <c r="AY395" s="16" t="s">
        <v>111</v>
      </c>
      <c r="BE395" s="149">
        <f t="shared" si="64"/>
        <v>0</v>
      </c>
      <c r="BF395" s="149">
        <f t="shared" si="65"/>
        <v>0</v>
      </c>
      <c r="BG395" s="149">
        <f t="shared" si="66"/>
        <v>0</v>
      </c>
      <c r="BH395" s="149">
        <f t="shared" si="67"/>
        <v>0</v>
      </c>
      <c r="BI395" s="149">
        <f t="shared" si="68"/>
        <v>0</v>
      </c>
      <c r="BJ395" s="16" t="s">
        <v>77</v>
      </c>
      <c r="BK395" s="149">
        <f t="shared" si="69"/>
        <v>0</v>
      </c>
      <c r="BL395" s="16" t="s">
        <v>117</v>
      </c>
      <c r="BM395" s="148" t="s">
        <v>587</v>
      </c>
    </row>
    <row r="396" spans="1:65" s="2" customFormat="1" ht="16.5" customHeight="1">
      <c r="A396" s="28"/>
      <c r="B396" s="136"/>
      <c r="C396" s="137">
        <v>151</v>
      </c>
      <c r="D396" s="137" t="s">
        <v>113</v>
      </c>
      <c r="E396" s="138" t="s">
        <v>588</v>
      </c>
      <c r="F396" s="139" t="s">
        <v>664</v>
      </c>
      <c r="G396" s="140" t="s">
        <v>394</v>
      </c>
      <c r="H396" s="141">
        <v>1</v>
      </c>
      <c r="I396" s="142">
        <v>0</v>
      </c>
      <c r="J396" s="142">
        <f t="shared" si="60"/>
        <v>0</v>
      </c>
      <c r="K396" s="143"/>
      <c r="L396" s="29"/>
      <c r="M396" s="144" t="s">
        <v>1</v>
      </c>
      <c r="N396" s="145" t="s">
        <v>34</v>
      </c>
      <c r="O396" s="146">
        <v>0</v>
      </c>
      <c r="P396" s="146">
        <f t="shared" si="61"/>
        <v>0</v>
      </c>
      <c r="Q396" s="146">
        <v>0</v>
      </c>
      <c r="R396" s="146">
        <f t="shared" si="62"/>
        <v>0</v>
      </c>
      <c r="S396" s="146">
        <v>0</v>
      </c>
      <c r="T396" s="147">
        <f t="shared" si="63"/>
        <v>0</v>
      </c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R396" s="148" t="s">
        <v>117</v>
      </c>
      <c r="AT396" s="148" t="s">
        <v>113</v>
      </c>
      <c r="AU396" s="148" t="s">
        <v>77</v>
      </c>
      <c r="AY396" s="16" t="s">
        <v>111</v>
      </c>
      <c r="BE396" s="149">
        <f t="shared" si="64"/>
        <v>0</v>
      </c>
      <c r="BF396" s="149">
        <f t="shared" si="65"/>
        <v>0</v>
      </c>
      <c r="BG396" s="149">
        <f t="shared" si="66"/>
        <v>0</v>
      </c>
      <c r="BH396" s="149">
        <f t="shared" si="67"/>
        <v>0</v>
      </c>
      <c r="BI396" s="149">
        <f t="shared" si="68"/>
        <v>0</v>
      </c>
      <c r="BJ396" s="16" t="s">
        <v>77</v>
      </c>
      <c r="BK396" s="149">
        <f t="shared" si="69"/>
        <v>0</v>
      </c>
      <c r="BL396" s="16" t="s">
        <v>117</v>
      </c>
      <c r="BM396" s="148" t="s">
        <v>589</v>
      </c>
    </row>
    <row r="397" spans="1:65" s="2" customFormat="1" ht="16.5" customHeight="1">
      <c r="A397" s="28"/>
      <c r="B397" s="136"/>
      <c r="C397" s="137">
        <v>152</v>
      </c>
      <c r="D397" s="137" t="s">
        <v>113</v>
      </c>
      <c r="E397" s="138" t="s">
        <v>590</v>
      </c>
      <c r="F397" s="139" t="s">
        <v>591</v>
      </c>
      <c r="G397" s="140" t="s">
        <v>127</v>
      </c>
      <c r="H397" s="141">
        <v>12</v>
      </c>
      <c r="I397" s="142">
        <v>0</v>
      </c>
      <c r="J397" s="142">
        <f t="shared" si="60"/>
        <v>0</v>
      </c>
      <c r="K397" s="143"/>
      <c r="L397" s="29"/>
      <c r="M397" s="144" t="s">
        <v>1</v>
      </c>
      <c r="N397" s="145" t="s">
        <v>34</v>
      </c>
      <c r="O397" s="146">
        <v>0</v>
      </c>
      <c r="P397" s="146">
        <f t="shared" si="61"/>
        <v>0</v>
      </c>
      <c r="Q397" s="146">
        <v>0</v>
      </c>
      <c r="R397" s="146">
        <f t="shared" si="62"/>
        <v>0</v>
      </c>
      <c r="S397" s="146">
        <v>0</v>
      </c>
      <c r="T397" s="147">
        <f t="shared" si="63"/>
        <v>0</v>
      </c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48" t="s">
        <v>117</v>
      </c>
      <c r="AT397" s="148" t="s">
        <v>113</v>
      </c>
      <c r="AU397" s="148" t="s">
        <v>77</v>
      </c>
      <c r="AY397" s="16" t="s">
        <v>111</v>
      </c>
      <c r="BE397" s="149">
        <f t="shared" si="64"/>
        <v>0</v>
      </c>
      <c r="BF397" s="149">
        <f t="shared" si="65"/>
        <v>0</v>
      </c>
      <c r="BG397" s="149">
        <f t="shared" si="66"/>
        <v>0</v>
      </c>
      <c r="BH397" s="149">
        <f t="shared" si="67"/>
        <v>0</v>
      </c>
      <c r="BI397" s="149">
        <f t="shared" si="68"/>
        <v>0</v>
      </c>
      <c r="BJ397" s="16" t="s">
        <v>77</v>
      </c>
      <c r="BK397" s="149">
        <f t="shared" si="69"/>
        <v>0</v>
      </c>
      <c r="BL397" s="16" t="s">
        <v>117</v>
      </c>
      <c r="BM397" s="148" t="s">
        <v>592</v>
      </c>
    </row>
    <row r="398" spans="1:65" s="2" customFormat="1" ht="16.5" customHeight="1">
      <c r="A398" s="28"/>
      <c r="B398" s="136"/>
      <c r="C398" s="137">
        <v>153</v>
      </c>
      <c r="D398" s="137" t="s">
        <v>113</v>
      </c>
      <c r="E398" s="138" t="s">
        <v>593</v>
      </c>
      <c r="F398" s="139" t="s">
        <v>594</v>
      </c>
      <c r="G398" s="140" t="s">
        <v>127</v>
      </c>
      <c r="H398" s="141">
        <v>2</v>
      </c>
      <c r="I398" s="142">
        <v>0</v>
      </c>
      <c r="J398" s="142">
        <f t="shared" si="60"/>
        <v>0</v>
      </c>
      <c r="K398" s="143"/>
      <c r="L398" s="29"/>
      <c r="M398" s="144" t="s">
        <v>1</v>
      </c>
      <c r="N398" s="145" t="s">
        <v>34</v>
      </c>
      <c r="O398" s="146">
        <v>0</v>
      </c>
      <c r="P398" s="146">
        <f t="shared" si="61"/>
        <v>0</v>
      </c>
      <c r="Q398" s="146">
        <v>0</v>
      </c>
      <c r="R398" s="146">
        <f t="shared" si="62"/>
        <v>0</v>
      </c>
      <c r="S398" s="146">
        <v>0</v>
      </c>
      <c r="T398" s="147">
        <f t="shared" si="63"/>
        <v>0</v>
      </c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R398" s="148" t="s">
        <v>117</v>
      </c>
      <c r="AT398" s="148" t="s">
        <v>113</v>
      </c>
      <c r="AU398" s="148" t="s">
        <v>77</v>
      </c>
      <c r="AY398" s="16" t="s">
        <v>111</v>
      </c>
      <c r="BE398" s="149">
        <f t="shared" si="64"/>
        <v>0</v>
      </c>
      <c r="BF398" s="149">
        <f t="shared" si="65"/>
        <v>0</v>
      </c>
      <c r="BG398" s="149">
        <f t="shared" si="66"/>
        <v>0</v>
      </c>
      <c r="BH398" s="149">
        <f t="shared" si="67"/>
        <v>0</v>
      </c>
      <c r="BI398" s="149">
        <f t="shared" si="68"/>
        <v>0</v>
      </c>
      <c r="BJ398" s="16" t="s">
        <v>77</v>
      </c>
      <c r="BK398" s="149">
        <f t="shared" si="69"/>
        <v>0</v>
      </c>
      <c r="BL398" s="16" t="s">
        <v>117</v>
      </c>
      <c r="BM398" s="148" t="s">
        <v>595</v>
      </c>
    </row>
    <row r="399" spans="1:65" s="2" customFormat="1" ht="16.5" customHeight="1">
      <c r="A399" s="28"/>
      <c r="B399" s="136"/>
      <c r="C399" s="137">
        <v>154</v>
      </c>
      <c r="D399" s="137" t="s">
        <v>113</v>
      </c>
      <c r="E399" s="138" t="s">
        <v>596</v>
      </c>
      <c r="F399" s="139" t="s">
        <v>597</v>
      </c>
      <c r="G399" s="140" t="s">
        <v>394</v>
      </c>
      <c r="H399" s="141">
        <v>1</v>
      </c>
      <c r="I399" s="142">
        <v>0</v>
      </c>
      <c r="J399" s="142">
        <f t="shared" si="60"/>
        <v>0</v>
      </c>
      <c r="K399" s="143"/>
      <c r="L399" s="29"/>
      <c r="M399" s="175" t="s">
        <v>1</v>
      </c>
      <c r="N399" s="176" t="s">
        <v>34</v>
      </c>
      <c r="O399" s="177">
        <v>0</v>
      </c>
      <c r="P399" s="177">
        <f t="shared" si="61"/>
        <v>0</v>
      </c>
      <c r="Q399" s="177">
        <v>0</v>
      </c>
      <c r="R399" s="177">
        <f t="shared" si="62"/>
        <v>0</v>
      </c>
      <c r="S399" s="177">
        <v>0</v>
      </c>
      <c r="T399" s="178">
        <f t="shared" si="63"/>
        <v>0</v>
      </c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R399" s="148" t="s">
        <v>117</v>
      </c>
      <c r="AT399" s="148" t="s">
        <v>113</v>
      </c>
      <c r="AU399" s="148" t="s">
        <v>77</v>
      </c>
      <c r="AY399" s="16" t="s">
        <v>111</v>
      </c>
      <c r="BE399" s="149">
        <f t="shared" si="64"/>
        <v>0</v>
      </c>
      <c r="BF399" s="149">
        <f t="shared" si="65"/>
        <v>0</v>
      </c>
      <c r="BG399" s="149">
        <f t="shared" si="66"/>
        <v>0</v>
      </c>
      <c r="BH399" s="149">
        <f t="shared" si="67"/>
        <v>0</v>
      </c>
      <c r="BI399" s="149">
        <f t="shared" si="68"/>
        <v>0</v>
      </c>
      <c r="BJ399" s="16" t="s">
        <v>77</v>
      </c>
      <c r="BK399" s="149">
        <f t="shared" si="69"/>
        <v>0</v>
      </c>
      <c r="BL399" s="16" t="s">
        <v>117</v>
      </c>
      <c r="BM399" s="148" t="s">
        <v>598</v>
      </c>
    </row>
    <row r="400" spans="1:65" s="2" customFormat="1" ht="6.9" customHeight="1">
      <c r="A400" s="28"/>
      <c r="B400" s="43"/>
      <c r="C400" s="44"/>
      <c r="D400" s="44"/>
      <c r="E400" s="44"/>
      <c r="F400" s="44"/>
      <c r="G400" s="44"/>
      <c r="H400" s="44"/>
      <c r="I400" s="44"/>
      <c r="J400" s="44"/>
      <c r="K400" s="44"/>
      <c r="L400" s="29"/>
      <c r="M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</row>
  </sheetData>
  <autoFilter ref="C124:K39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Vodovod</vt:lpstr>
      <vt:lpstr>'Rekapitulace stavby'!Názvy_tisku</vt:lpstr>
      <vt:lpstr>'so01 - Vodovod'!Názvy_tisku</vt:lpstr>
      <vt:lpstr>'Rekapitulace stavby'!Oblast_tisku</vt:lpstr>
      <vt:lpstr>'so01 - Vodovod'!Oblast_tisku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2022-08-26T11:24:10Z</dcterms:created>
  <dcterms:modified xsi:type="dcterms:W3CDTF">2022-08-27T16:40:34Z</dcterms:modified>
</cp:coreProperties>
</file>