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...'!$C$126:$K$2399</definedName>
    <definedName name="_xlnm.Print_Area" localSheetId="4">'05.1.000 - 00 - Stavební ...'!$C$4:$J$43,'05.1.000 - 00 - Stavební ...'!$C$49:$J$104,'05.1.000 - 00 - Stavební ...'!$C$110:$K$2399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Vytá...'!$C$98:$K$234</definedName>
    <definedName name="_xlnm.Print_Area" localSheetId="8">'05.1.003 - D.1.4.3 - Vytá...'!$C$4:$J$43,'05.1.003 - D.1.4.3 - Vytá...'!$C$49:$J$76,'05.1.003 - D.1.4.3 - Vytá...'!$C$82:$K$234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Sv...'!$C$98:$K$332</definedName>
    <definedName name="_xlnm.Print_Area" localSheetId="29">'12 - SO12 - Lávka přes Sv...'!$C$4:$J$41,'12 - SO12 - Lávka přes Sv...'!$C$47:$J$78,'12 - SO12 - Lávka přes Sv...'!$C$84:$K$332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Kanal...'!$C$106:$K$583</definedName>
    <definedName name="_xlnm.Print_Area" localSheetId="38">'101.11 - IO.01.11 - Kanal...'!$C$4:$J$41,'101.11 - IO.01.11 - Kanal...'!$C$47:$J$86,'101.11 - IO.01.11 - Kanal...'!$C$92:$K$583</definedName>
    <definedName name="_xlnm.Print_Titles" localSheetId="38">'101.11 - IO.01.11 - Kanal...'!$106:$106</definedName>
    <definedName name="_xlnm._FilterDatabase" localSheetId="39" hidden="1">'101.12 - IO.01.12 - Přípo...'!$C$99:$K$310</definedName>
    <definedName name="_xlnm.Print_Area" localSheetId="39">'101.12 - IO.01.12 - Přípo...'!$C$4:$J$41,'101.12 - IO.01.12 - Přípo...'!$C$47:$J$79,'101.12 - IO.01.12 - Přípo...'!$C$85:$K$310</definedName>
    <definedName name="_xlnm.Print_Titles" localSheetId="39">'101.12 - IO.01.12 - Přípo...'!$99:$99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Vsako...'!$C$99:$K$233</definedName>
    <definedName name="_xlnm.Print_Area" localSheetId="45">'101.22 - IO.01.22 - Vsako...'!$C$4:$J$41,'101.22 - IO.01.22 - Vsako...'!$C$47:$J$79,'101.22 - IO.01.22 - Vsako...'!$C$85:$K$233</definedName>
    <definedName name="_xlnm.Print_Titles" localSheetId="45">'101.22 - IO.01.22 - Vsako...'!$99:$99</definedName>
    <definedName name="_xlnm._FilterDatabase" localSheetId="46" hidden="1">'101.23 - IO.01.23 - Odluč...'!$C$99:$K$219</definedName>
    <definedName name="_xlnm.Print_Area" localSheetId="46">'101.23 - IO.01.23 - Odluč...'!$C$4:$J$41,'101.23 - IO.01.23 - Odluč...'!$C$47:$J$79,'101.23 - IO.01.23 - Odluč...'!$C$85:$K$219</definedName>
    <definedName name="_xlnm.Print_Titles" localSheetId="46">'101.23 - IO.01.23 - Odluč...'!$99:$99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Přípo...'!$C$90:$K$133</definedName>
    <definedName name="_xlnm.Print_Area" localSheetId="58">'104.20 - IO.04.20 - Přípo...'!$C$4:$J$41,'104.20 - IO.04.20 - Přípo...'!$C$47:$J$70,'104.20 - IO.04.20 - Přípo...'!$C$76:$K$133</definedName>
    <definedName name="_xlnm.Print_Titles" localSheetId="58">'104.20 - IO.04.20 - Přípo...'!$90:$90</definedName>
    <definedName name="_xlnm._FilterDatabase" localSheetId="59" hidden="1">'104.21 - IO.04.21 - Provi...'!$C$91:$K$120</definedName>
    <definedName name="_xlnm.Print_Area" localSheetId="59">'104.21 - IO.04.21 - Provi...'!$C$4:$J$41,'104.21 - IO.04.21 - Provi...'!$C$47:$J$71,'104.21 - IO.04.21 - Provi...'!$C$77:$K$120</definedName>
    <definedName name="_xlnm.Print_Titles" localSheetId="59">'104.21 - IO.04.21 - Provi...'!$91:$91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86"/>
  <c r="J16"/>
  <c r="J14"/>
  <c r="J84"/>
  <c r="E7"/>
  <c r="E50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62"/>
  <c r="J18"/>
  <c r="J16"/>
  <c r="J88"/>
  <c r="E7"/>
  <c r="E80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92"/>
  <c r="J18"/>
  <c r="J16"/>
  <c r="J90"/>
  <c r="E7"/>
  <c r="E8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62"/>
  <c r="J18"/>
  <c r="J16"/>
  <c r="J91"/>
  <c r="E7"/>
  <c r="E83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62"/>
  <c r="J24"/>
  <c r="J22"/>
  <c r="E22"/>
  <c r="F92"/>
  <c r="J21"/>
  <c r="J19"/>
  <c r="E19"/>
  <c r="F91"/>
  <c r="J18"/>
  <c r="J16"/>
  <c r="J89"/>
  <c r="E7"/>
  <c r="E52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90"/>
  <c r="J16"/>
  <c r="J14"/>
  <c r="J88"/>
  <c r="E7"/>
  <c r="E50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56"/>
  <c r="E7"/>
  <c r="E50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89"/>
  <c r="J16"/>
  <c r="J14"/>
  <c r="J87"/>
  <c r="E7"/>
  <c r="E81"/>
  <c i="60" r="J39"/>
  <c r="J38"/>
  <c i="1" r="AY118"/>
  <c i="60" r="J37"/>
  <c i="1" r="AX118"/>
  <c i="60" r="BI120"/>
  <c r="BH120"/>
  <c r="BG120"/>
  <c r="BF120"/>
  <c r="T120"/>
  <c r="T119"/>
  <c r="R120"/>
  <c r="R119"/>
  <c r="P120"/>
  <c r="P119"/>
  <c r="BI118"/>
  <c r="BH118"/>
  <c r="BG118"/>
  <c r="BF118"/>
  <c r="T118"/>
  <c r="T117"/>
  <c r="T116"/>
  <c r="R118"/>
  <c r="R117"/>
  <c r="R116"/>
  <c r="P118"/>
  <c r="P117"/>
  <c r="P116"/>
  <c r="BI114"/>
  <c r="BH114"/>
  <c r="BG114"/>
  <c r="BF114"/>
  <c r="T114"/>
  <c r="T113"/>
  <c r="R114"/>
  <c r="R113"/>
  <c r="P114"/>
  <c r="P113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86"/>
  <c r="E7"/>
  <c r="E80"/>
  <c i="59" r="J39"/>
  <c r="J38"/>
  <c i="1" r="AY117"/>
  <c i="59" r="J37"/>
  <c i="1" r="AX117"/>
  <c i="5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56"/>
  <c r="E7"/>
  <c r="E79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75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81"/>
  <c r="E7"/>
  <c r="E75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58"/>
  <c r="J22"/>
  <c r="J20"/>
  <c r="E20"/>
  <c r="F97"/>
  <c r="J19"/>
  <c r="J17"/>
  <c r="E17"/>
  <c r="F96"/>
  <c r="J16"/>
  <c r="J14"/>
  <c r="J94"/>
  <c r="E7"/>
  <c r="E88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101"/>
  <c r="J19"/>
  <c r="J17"/>
  <c r="E17"/>
  <c r="F58"/>
  <c r="J16"/>
  <c r="J14"/>
  <c r="J98"/>
  <c r="E7"/>
  <c r="E50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59"/>
  <c r="J19"/>
  <c r="J17"/>
  <c r="E17"/>
  <c r="F58"/>
  <c r="J16"/>
  <c r="J14"/>
  <c r="J98"/>
  <c r="E7"/>
  <c r="E92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59"/>
  <c r="J25"/>
  <c r="J23"/>
  <c r="E23"/>
  <c r="J93"/>
  <c r="J22"/>
  <c r="J20"/>
  <c r="E20"/>
  <c r="F94"/>
  <c r="J19"/>
  <c r="J17"/>
  <c r="E17"/>
  <c r="F58"/>
  <c r="J16"/>
  <c r="J14"/>
  <c r="J56"/>
  <c r="E7"/>
  <c r="E85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98"/>
  <c r="J25"/>
  <c r="J23"/>
  <c r="E23"/>
  <c r="J97"/>
  <c r="J22"/>
  <c r="J20"/>
  <c r="E20"/>
  <c r="F98"/>
  <c r="J19"/>
  <c r="J17"/>
  <c r="E17"/>
  <c r="F97"/>
  <c r="J16"/>
  <c r="J14"/>
  <c r="J56"/>
  <c r="E7"/>
  <c r="E89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59"/>
  <c r="J25"/>
  <c r="J23"/>
  <c r="E23"/>
  <c r="J103"/>
  <c r="J22"/>
  <c r="J20"/>
  <c r="E20"/>
  <c r="F104"/>
  <c r="J19"/>
  <c r="J17"/>
  <c r="E17"/>
  <c r="F103"/>
  <c r="J16"/>
  <c r="J14"/>
  <c r="J56"/>
  <c r="E7"/>
  <c r="E50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59"/>
  <c r="J25"/>
  <c r="J23"/>
  <c r="E23"/>
  <c r="J58"/>
  <c r="J22"/>
  <c r="J20"/>
  <c r="E20"/>
  <c r="F95"/>
  <c r="J19"/>
  <c r="J17"/>
  <c r="E17"/>
  <c r="F94"/>
  <c r="J16"/>
  <c r="J14"/>
  <c r="J92"/>
  <c r="E7"/>
  <c r="E86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99"/>
  <c r="J25"/>
  <c r="J23"/>
  <c r="E23"/>
  <c r="J58"/>
  <c r="J22"/>
  <c r="J20"/>
  <c r="E20"/>
  <c r="F99"/>
  <c r="J19"/>
  <c r="J17"/>
  <c r="E17"/>
  <c r="F58"/>
  <c r="J16"/>
  <c r="J14"/>
  <c r="J96"/>
  <c r="E7"/>
  <c r="E9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102"/>
  <c r="J25"/>
  <c r="J23"/>
  <c r="E23"/>
  <c r="J101"/>
  <c r="J22"/>
  <c r="J20"/>
  <c r="E20"/>
  <c r="F59"/>
  <c r="J19"/>
  <c r="J17"/>
  <c r="E17"/>
  <c r="F58"/>
  <c r="J16"/>
  <c r="J14"/>
  <c r="J99"/>
  <c r="E7"/>
  <c r="E93"/>
  <c i="47" r="J39"/>
  <c r="J38"/>
  <c i="1" r="AY105"/>
  <c i="47" r="J37"/>
  <c i="1" r="AX105"/>
  <c i="47"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58"/>
  <c r="J16"/>
  <c r="J14"/>
  <c r="J94"/>
  <c r="E7"/>
  <c r="E50"/>
  <c i="46" r="J39"/>
  <c r="J38"/>
  <c i="1" r="AY104"/>
  <c i="46" r="J37"/>
  <c i="1" r="AX104"/>
  <c i="46"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58"/>
  <c r="J16"/>
  <c r="J14"/>
  <c r="J56"/>
  <c r="E7"/>
  <c r="E50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59"/>
  <c r="J19"/>
  <c r="J17"/>
  <c r="E17"/>
  <c r="F100"/>
  <c r="J16"/>
  <c r="J14"/>
  <c r="J98"/>
  <c r="E7"/>
  <c r="E50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59"/>
  <c r="J25"/>
  <c r="J23"/>
  <c r="E23"/>
  <c r="J58"/>
  <c r="J22"/>
  <c r="J20"/>
  <c r="E20"/>
  <c r="F100"/>
  <c r="J19"/>
  <c r="J17"/>
  <c r="E17"/>
  <c r="F99"/>
  <c r="J16"/>
  <c r="J14"/>
  <c r="J56"/>
  <c r="E7"/>
  <c r="E91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84"/>
  <c r="J25"/>
  <c r="J23"/>
  <c r="E23"/>
  <c r="J83"/>
  <c r="J22"/>
  <c r="J20"/>
  <c r="E20"/>
  <c r="F59"/>
  <c r="J19"/>
  <c r="J17"/>
  <c r="E17"/>
  <c r="F83"/>
  <c r="J16"/>
  <c r="J14"/>
  <c r="J81"/>
  <c r="E7"/>
  <c r="E50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96"/>
  <c r="J25"/>
  <c r="J23"/>
  <c r="E23"/>
  <c r="J95"/>
  <c r="J22"/>
  <c r="J20"/>
  <c r="E20"/>
  <c r="F59"/>
  <c r="J19"/>
  <c r="J17"/>
  <c r="E17"/>
  <c r="F58"/>
  <c r="J16"/>
  <c r="J14"/>
  <c r="J93"/>
  <c r="E7"/>
  <c r="E87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99"/>
  <c r="J22"/>
  <c r="J20"/>
  <c r="E20"/>
  <c r="F100"/>
  <c r="J19"/>
  <c r="J17"/>
  <c r="E17"/>
  <c r="F99"/>
  <c r="J16"/>
  <c r="J14"/>
  <c r="J56"/>
  <c r="E7"/>
  <c r="E91"/>
  <c i="40" r="J39"/>
  <c r="J38"/>
  <c i="1" r="AY98"/>
  <c i="40" r="J37"/>
  <c i="1" r="AX98"/>
  <c i="40"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T230"/>
  <c r="R231"/>
  <c r="R230"/>
  <c r="P231"/>
  <c r="P230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58"/>
  <c r="J16"/>
  <c r="J14"/>
  <c r="J94"/>
  <c r="E7"/>
  <c r="E88"/>
  <c i="39" r="J39"/>
  <c r="J38"/>
  <c i="1" r="AY97"/>
  <c i="39" r="J37"/>
  <c i="1" r="AX97"/>
  <c i="39"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7"/>
  <c r="BH437"/>
  <c r="BG437"/>
  <c r="BF437"/>
  <c r="T437"/>
  <c r="T436"/>
  <c r="R437"/>
  <c r="R436"/>
  <c r="P437"/>
  <c r="P436"/>
  <c r="BI433"/>
  <c r="BH433"/>
  <c r="BG433"/>
  <c r="BF433"/>
  <c r="T433"/>
  <c r="T432"/>
  <c r="R433"/>
  <c r="R432"/>
  <c r="P433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58"/>
  <c r="J22"/>
  <c r="J20"/>
  <c r="E20"/>
  <c r="F104"/>
  <c r="J19"/>
  <c r="J17"/>
  <c r="E17"/>
  <c r="F103"/>
  <c r="J16"/>
  <c r="J14"/>
  <c r="J101"/>
  <c r="E7"/>
  <c r="E50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90"/>
  <c r="J16"/>
  <c r="J14"/>
  <c r="J56"/>
  <c r="E7"/>
  <c r="E82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56"/>
  <c r="E7"/>
  <c r="E50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91"/>
  <c r="J16"/>
  <c r="J14"/>
  <c r="J56"/>
  <c r="E7"/>
  <c r="E83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82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59"/>
  <c r="J19"/>
  <c r="J17"/>
  <c r="E17"/>
  <c r="F92"/>
  <c r="J16"/>
  <c r="J14"/>
  <c r="J90"/>
  <c r="E7"/>
  <c r="E50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58"/>
  <c r="J16"/>
  <c r="J14"/>
  <c r="J91"/>
  <c r="E7"/>
  <c r="E85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58"/>
  <c r="J16"/>
  <c r="J14"/>
  <c r="J90"/>
  <c r="E7"/>
  <c r="E50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58"/>
  <c r="J16"/>
  <c r="J14"/>
  <c r="J89"/>
  <c r="E7"/>
  <c r="E83"/>
  <c i="30" r="J39"/>
  <c r="J38"/>
  <c i="1" r="AY88"/>
  <c i="30" r="J37"/>
  <c i="1" r="AX88"/>
  <c i="30" r="BI332"/>
  <c r="BH332"/>
  <c r="BG332"/>
  <c r="BF332"/>
  <c r="T332"/>
  <c r="T331"/>
  <c r="T330"/>
  <c r="R332"/>
  <c r="R331"/>
  <c r="R330"/>
  <c r="P332"/>
  <c r="P331"/>
  <c r="P330"/>
  <c r="BI327"/>
  <c r="BH327"/>
  <c r="BG327"/>
  <c r="BF327"/>
  <c r="T327"/>
  <c r="T326"/>
  <c r="T325"/>
  <c r="R327"/>
  <c r="R326"/>
  <c r="R325"/>
  <c r="P327"/>
  <c r="P326"/>
  <c r="P325"/>
  <c r="BI323"/>
  <c r="BH323"/>
  <c r="BG323"/>
  <c r="BF323"/>
  <c r="T323"/>
  <c r="T322"/>
  <c r="R323"/>
  <c r="R322"/>
  <c r="P323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5"/>
  <c r="BH295"/>
  <c r="BG295"/>
  <c r="BF295"/>
  <c r="T295"/>
  <c r="R295"/>
  <c r="P295"/>
  <c r="BI292"/>
  <c r="BH292"/>
  <c r="BG292"/>
  <c r="BF292"/>
  <c r="T292"/>
  <c r="R292"/>
  <c r="P292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59"/>
  <c r="J25"/>
  <c r="J23"/>
  <c r="E23"/>
  <c r="J95"/>
  <c r="J22"/>
  <c r="J20"/>
  <c r="E20"/>
  <c r="F59"/>
  <c r="J19"/>
  <c r="J17"/>
  <c r="E17"/>
  <c r="F95"/>
  <c r="J16"/>
  <c r="J14"/>
  <c r="J56"/>
  <c r="E7"/>
  <c r="E87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96"/>
  <c r="J25"/>
  <c r="J23"/>
  <c r="E23"/>
  <c r="J95"/>
  <c r="J22"/>
  <c r="J20"/>
  <c r="E20"/>
  <c r="F96"/>
  <c r="J19"/>
  <c r="J17"/>
  <c r="E17"/>
  <c r="F58"/>
  <c r="J16"/>
  <c r="J14"/>
  <c r="J56"/>
  <c r="E7"/>
  <c r="E87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93"/>
  <c r="J16"/>
  <c r="J14"/>
  <c r="J91"/>
  <c r="E7"/>
  <c r="E85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100"/>
  <c r="J27"/>
  <c r="J25"/>
  <c r="E25"/>
  <c r="J99"/>
  <c r="J24"/>
  <c r="J22"/>
  <c r="E22"/>
  <c r="F63"/>
  <c r="J21"/>
  <c r="J19"/>
  <c r="E19"/>
  <c r="F99"/>
  <c r="J18"/>
  <c r="J16"/>
  <c r="J97"/>
  <c r="E7"/>
  <c r="E52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98"/>
  <c r="J24"/>
  <c r="J22"/>
  <c r="E22"/>
  <c r="F99"/>
  <c r="J21"/>
  <c r="J19"/>
  <c r="E19"/>
  <c r="F98"/>
  <c r="J18"/>
  <c r="J16"/>
  <c r="J60"/>
  <c r="E7"/>
  <c r="E88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62"/>
  <c r="J18"/>
  <c r="J16"/>
  <c r="J96"/>
  <c r="E7"/>
  <c r="E88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56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89"/>
  <c r="J16"/>
  <c r="J14"/>
  <c r="J56"/>
  <c r="E7"/>
  <c r="E50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89"/>
  <c r="E7"/>
  <c r="E50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58"/>
  <c r="J16"/>
  <c r="J14"/>
  <c r="J87"/>
  <c r="E7"/>
  <c r="E50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96"/>
  <c r="J27"/>
  <c r="J25"/>
  <c r="E25"/>
  <c r="J62"/>
  <c r="J24"/>
  <c r="J22"/>
  <c r="E22"/>
  <c r="F63"/>
  <c r="J21"/>
  <c r="J19"/>
  <c r="E19"/>
  <c r="F62"/>
  <c r="J18"/>
  <c r="J16"/>
  <c r="J93"/>
  <c r="E7"/>
  <c r="E52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62"/>
  <c r="J18"/>
  <c r="J16"/>
  <c r="J91"/>
  <c r="E7"/>
  <c r="E52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62"/>
  <c r="J18"/>
  <c r="J16"/>
  <c r="J89"/>
  <c r="E7"/>
  <c r="E52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89"/>
  <c r="J21"/>
  <c r="J19"/>
  <c r="E19"/>
  <c r="F88"/>
  <c r="J18"/>
  <c r="J16"/>
  <c r="J60"/>
  <c r="E7"/>
  <c r="E78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98"/>
  <c r="J27"/>
  <c r="J25"/>
  <c r="E25"/>
  <c r="J97"/>
  <c r="J24"/>
  <c r="J22"/>
  <c r="E22"/>
  <c r="F63"/>
  <c r="J21"/>
  <c r="J19"/>
  <c r="E19"/>
  <c r="F97"/>
  <c r="J18"/>
  <c r="J16"/>
  <c r="J60"/>
  <c r="E7"/>
  <c r="E52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63"/>
  <c r="J27"/>
  <c r="J25"/>
  <c r="E25"/>
  <c r="J62"/>
  <c r="J24"/>
  <c r="J22"/>
  <c r="E22"/>
  <c r="F90"/>
  <c r="J21"/>
  <c r="J19"/>
  <c r="E19"/>
  <c r="F89"/>
  <c r="J18"/>
  <c r="J16"/>
  <c r="J60"/>
  <c r="E7"/>
  <c r="E79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62"/>
  <c r="J18"/>
  <c r="J16"/>
  <c r="J90"/>
  <c r="E7"/>
  <c r="E8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63"/>
  <c r="J27"/>
  <c r="J25"/>
  <c r="E25"/>
  <c r="J93"/>
  <c r="J24"/>
  <c r="J22"/>
  <c r="E22"/>
  <c r="F94"/>
  <c r="J21"/>
  <c r="J19"/>
  <c r="E19"/>
  <c r="F93"/>
  <c r="J18"/>
  <c r="J16"/>
  <c r="J60"/>
  <c r="E7"/>
  <c r="E83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62"/>
  <c r="J18"/>
  <c r="J16"/>
  <c r="J90"/>
  <c r="E7"/>
  <c r="E5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63"/>
  <c r="J21"/>
  <c r="J19"/>
  <c r="E19"/>
  <c r="F91"/>
  <c r="J18"/>
  <c r="J16"/>
  <c r="J60"/>
  <c r="E7"/>
  <c r="E81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63"/>
  <c r="J27"/>
  <c r="J25"/>
  <c r="E25"/>
  <c r="J62"/>
  <c r="J24"/>
  <c r="J22"/>
  <c r="E22"/>
  <c r="F96"/>
  <c r="J21"/>
  <c r="J19"/>
  <c r="E19"/>
  <c r="F62"/>
  <c r="J18"/>
  <c r="J16"/>
  <c r="J60"/>
  <c r="E7"/>
  <c r="E52"/>
  <c i="9" r="J41"/>
  <c r="J40"/>
  <c i="1" r="AY65"/>
  <c i="9" r="J39"/>
  <c i="1" r="AX65"/>
  <c i="9"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63"/>
  <c r="J27"/>
  <c r="J25"/>
  <c r="E25"/>
  <c r="J95"/>
  <c r="J24"/>
  <c r="J22"/>
  <c r="E22"/>
  <c r="F63"/>
  <c r="J21"/>
  <c r="J19"/>
  <c r="E19"/>
  <c r="F95"/>
  <c r="J18"/>
  <c r="J16"/>
  <c r="J93"/>
  <c r="E7"/>
  <c r="E52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63"/>
  <c r="J21"/>
  <c r="J19"/>
  <c r="E19"/>
  <c r="F88"/>
  <c r="J18"/>
  <c r="J16"/>
  <c r="J60"/>
  <c r="E7"/>
  <c r="E52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102"/>
  <c r="J27"/>
  <c r="J25"/>
  <c r="E25"/>
  <c r="J62"/>
  <c r="J24"/>
  <c r="J22"/>
  <c r="E22"/>
  <c r="F102"/>
  <c r="J21"/>
  <c r="J19"/>
  <c r="E19"/>
  <c r="F101"/>
  <c r="J18"/>
  <c r="J16"/>
  <c r="J99"/>
  <c r="E7"/>
  <c r="E52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63"/>
  <c r="J27"/>
  <c r="J25"/>
  <c r="E25"/>
  <c r="J103"/>
  <c r="J24"/>
  <c r="J22"/>
  <c r="E22"/>
  <c r="F104"/>
  <c r="J21"/>
  <c r="J19"/>
  <c r="E19"/>
  <c r="F103"/>
  <c r="J18"/>
  <c r="J16"/>
  <c r="J101"/>
  <c r="E7"/>
  <c r="E52"/>
  <c i="5" r="J41"/>
  <c r="J40"/>
  <c i="1" r="AY61"/>
  <c i="5" r="J39"/>
  <c i="1" r="AX61"/>
  <c i="5" r="BI2397"/>
  <c r="BH2397"/>
  <c r="BG2397"/>
  <c r="BF2397"/>
  <c r="T2397"/>
  <c r="R2397"/>
  <c r="P2397"/>
  <c r="BI2394"/>
  <c r="BH2394"/>
  <c r="BG2394"/>
  <c r="BF2394"/>
  <c r="T2394"/>
  <c r="R2394"/>
  <c r="P2394"/>
  <c r="BI2392"/>
  <c r="BH2392"/>
  <c r="BG2392"/>
  <c r="BF2392"/>
  <c r="T2392"/>
  <c r="R2392"/>
  <c r="P2392"/>
  <c r="BI2382"/>
  <c r="BH2382"/>
  <c r="BG2382"/>
  <c r="BF2382"/>
  <c r="T2382"/>
  <c r="R2382"/>
  <c r="P2382"/>
  <c r="BI2376"/>
  <c r="BH2376"/>
  <c r="BG2376"/>
  <c r="BF2376"/>
  <c r="T2376"/>
  <c r="R2376"/>
  <c r="P2376"/>
  <c r="BI2369"/>
  <c r="BH2369"/>
  <c r="BG2369"/>
  <c r="BF2369"/>
  <c r="T2369"/>
  <c r="R2369"/>
  <c r="P2369"/>
  <c r="BI2362"/>
  <c r="BH2362"/>
  <c r="BG2362"/>
  <c r="BF2362"/>
  <c r="T2362"/>
  <c r="R2362"/>
  <c r="P2362"/>
  <c r="BI2355"/>
  <c r="BH2355"/>
  <c r="BG2355"/>
  <c r="BF2355"/>
  <c r="T2355"/>
  <c r="R2355"/>
  <c r="P2355"/>
  <c r="BI2348"/>
  <c r="BH2348"/>
  <c r="BG2348"/>
  <c r="BF2348"/>
  <c r="T2348"/>
  <c r="R2348"/>
  <c r="P2348"/>
  <c r="BI2341"/>
  <c r="BH2341"/>
  <c r="BG2341"/>
  <c r="BF2341"/>
  <c r="T2341"/>
  <c r="R2341"/>
  <c r="P2341"/>
  <c r="BI2338"/>
  <c r="BH2338"/>
  <c r="BG2338"/>
  <c r="BF2338"/>
  <c r="T2338"/>
  <c r="R2338"/>
  <c r="P2338"/>
  <c r="BI2333"/>
  <c r="BH2333"/>
  <c r="BG2333"/>
  <c r="BF2333"/>
  <c r="T2333"/>
  <c r="R2333"/>
  <c r="P2333"/>
  <c r="BI2329"/>
  <c r="BH2329"/>
  <c r="BG2329"/>
  <c r="BF2329"/>
  <c r="T2329"/>
  <c r="R2329"/>
  <c r="P2329"/>
  <c r="BI2327"/>
  <c r="BH2327"/>
  <c r="BG2327"/>
  <c r="BF2327"/>
  <c r="T2327"/>
  <c r="R2327"/>
  <c r="P2327"/>
  <c r="BI2294"/>
  <c r="BH2294"/>
  <c r="BG2294"/>
  <c r="BF2294"/>
  <c r="T2294"/>
  <c r="R2294"/>
  <c r="P2294"/>
  <c r="BI2259"/>
  <c r="BH2259"/>
  <c r="BG2259"/>
  <c r="BF2259"/>
  <c r="T2259"/>
  <c r="R2259"/>
  <c r="P2259"/>
  <c r="BI2254"/>
  <c r="BH2254"/>
  <c r="BG2254"/>
  <c r="BF2254"/>
  <c r="T2254"/>
  <c r="R2254"/>
  <c r="P2254"/>
  <c r="BI2250"/>
  <c r="BH2250"/>
  <c r="BG2250"/>
  <c r="BF2250"/>
  <c r="T2250"/>
  <c r="R2250"/>
  <c r="P2250"/>
  <c r="BI2246"/>
  <c r="BH2246"/>
  <c r="BG2246"/>
  <c r="BF2246"/>
  <c r="T2246"/>
  <c r="R2246"/>
  <c r="P2246"/>
  <c r="BI2243"/>
  <c r="BH2243"/>
  <c r="BG2243"/>
  <c r="BF2243"/>
  <c r="T2243"/>
  <c r="R2243"/>
  <c r="P2243"/>
  <c r="BI2241"/>
  <c r="BH2241"/>
  <c r="BG2241"/>
  <c r="BF2241"/>
  <c r="T2241"/>
  <c r="R2241"/>
  <c r="P2241"/>
  <c r="BI2238"/>
  <c r="BH2238"/>
  <c r="BG2238"/>
  <c r="BF2238"/>
  <c r="T2238"/>
  <c r="R2238"/>
  <c r="P2238"/>
  <c r="BI2236"/>
  <c r="BH2236"/>
  <c r="BG2236"/>
  <c r="BF2236"/>
  <c r="T2236"/>
  <c r="R2236"/>
  <c r="P2236"/>
  <c r="BI2232"/>
  <c r="BH2232"/>
  <c r="BG2232"/>
  <c r="BF2232"/>
  <c r="T2232"/>
  <c r="R2232"/>
  <c r="P2232"/>
  <c r="BI2229"/>
  <c r="BH2229"/>
  <c r="BG2229"/>
  <c r="BF2229"/>
  <c r="T2229"/>
  <c r="R2229"/>
  <c r="P2229"/>
  <c r="BI2227"/>
  <c r="BH2227"/>
  <c r="BG2227"/>
  <c r="BF2227"/>
  <c r="T2227"/>
  <c r="R2227"/>
  <c r="P2227"/>
  <c r="BI2223"/>
  <c r="BH2223"/>
  <c r="BG2223"/>
  <c r="BF2223"/>
  <c r="T2223"/>
  <c r="R2223"/>
  <c r="P2223"/>
  <c r="BI2220"/>
  <c r="BH2220"/>
  <c r="BG2220"/>
  <c r="BF2220"/>
  <c r="T2220"/>
  <c r="R2220"/>
  <c r="P2220"/>
  <c r="BI2216"/>
  <c r="BH2216"/>
  <c r="BG2216"/>
  <c r="BF2216"/>
  <c r="T2216"/>
  <c r="R2216"/>
  <c r="P2216"/>
  <c r="BI2212"/>
  <c r="BH2212"/>
  <c r="BG2212"/>
  <c r="BF2212"/>
  <c r="T2212"/>
  <c r="R2212"/>
  <c r="P2212"/>
  <c r="BI2208"/>
  <c r="BH2208"/>
  <c r="BG2208"/>
  <c r="BF2208"/>
  <c r="T2208"/>
  <c r="R2208"/>
  <c r="P2208"/>
  <c r="BI2205"/>
  <c r="BH2205"/>
  <c r="BG2205"/>
  <c r="BF2205"/>
  <c r="T2205"/>
  <c r="R2205"/>
  <c r="P2205"/>
  <c r="BI2202"/>
  <c r="BH2202"/>
  <c r="BG2202"/>
  <c r="BF2202"/>
  <c r="T2202"/>
  <c r="R2202"/>
  <c r="P2202"/>
  <c r="BI2199"/>
  <c r="BH2199"/>
  <c r="BG2199"/>
  <c r="BF2199"/>
  <c r="T2199"/>
  <c r="R2199"/>
  <c r="P2199"/>
  <c r="BI2168"/>
  <c r="BH2168"/>
  <c r="BG2168"/>
  <c r="BF2168"/>
  <c r="T2168"/>
  <c r="R2168"/>
  <c r="P2168"/>
  <c r="BI2166"/>
  <c r="BH2166"/>
  <c r="BG2166"/>
  <c r="BF2166"/>
  <c r="T2166"/>
  <c r="R2166"/>
  <c r="P2166"/>
  <c r="BI2155"/>
  <c r="BH2155"/>
  <c r="BG2155"/>
  <c r="BF2155"/>
  <c r="T2155"/>
  <c r="R2155"/>
  <c r="P2155"/>
  <c r="BI2153"/>
  <c r="BH2153"/>
  <c r="BG2153"/>
  <c r="BF2153"/>
  <c r="T2153"/>
  <c r="R2153"/>
  <c r="P2153"/>
  <c r="BI2149"/>
  <c r="BH2149"/>
  <c r="BG2149"/>
  <c r="BF2149"/>
  <c r="T2149"/>
  <c r="R2149"/>
  <c r="P2149"/>
  <c r="BI2138"/>
  <c r="BH2138"/>
  <c r="BG2138"/>
  <c r="BF2138"/>
  <c r="T2138"/>
  <c r="R2138"/>
  <c r="P2138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20"/>
  <c r="BH2120"/>
  <c r="BG2120"/>
  <c r="BF2120"/>
  <c r="T2120"/>
  <c r="R2120"/>
  <c r="P2120"/>
  <c r="BI2119"/>
  <c r="BH2119"/>
  <c r="BG2119"/>
  <c r="BF2119"/>
  <c r="T2119"/>
  <c r="R2119"/>
  <c r="P2119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094"/>
  <c r="BH2094"/>
  <c r="BG2094"/>
  <c r="BF2094"/>
  <c r="T2094"/>
  <c r="R2094"/>
  <c r="P2094"/>
  <c r="BI2092"/>
  <c r="BH2092"/>
  <c r="BG2092"/>
  <c r="BF2092"/>
  <c r="T2092"/>
  <c r="R2092"/>
  <c r="P2092"/>
  <c r="BI2088"/>
  <c r="BH2088"/>
  <c r="BG2088"/>
  <c r="BF2088"/>
  <c r="T2088"/>
  <c r="R2088"/>
  <c r="P2088"/>
  <c r="BI2087"/>
  <c r="BH2087"/>
  <c r="BG2087"/>
  <c r="BF2087"/>
  <c r="T2087"/>
  <c r="R2087"/>
  <c r="P2087"/>
  <c r="BI2086"/>
  <c r="BH2086"/>
  <c r="BG2086"/>
  <c r="BF2086"/>
  <c r="T2086"/>
  <c r="R2086"/>
  <c r="P2086"/>
  <c r="BI2084"/>
  <c r="BH2084"/>
  <c r="BG2084"/>
  <c r="BF2084"/>
  <c r="T2084"/>
  <c r="R2084"/>
  <c r="P2084"/>
  <c r="BI2082"/>
  <c r="BH2082"/>
  <c r="BG2082"/>
  <c r="BF2082"/>
  <c r="T2082"/>
  <c r="R2082"/>
  <c r="P2082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4"/>
  <c r="BH2074"/>
  <c r="BG2074"/>
  <c r="BF2074"/>
  <c r="T2074"/>
  <c r="R2074"/>
  <c r="P2074"/>
  <c r="BI2072"/>
  <c r="BH2072"/>
  <c r="BG2072"/>
  <c r="BF2072"/>
  <c r="T2072"/>
  <c r="R2072"/>
  <c r="P2072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9"/>
  <c r="BH2039"/>
  <c r="BG2039"/>
  <c r="BF2039"/>
  <c r="T2039"/>
  <c r="R2039"/>
  <c r="P2039"/>
  <c r="BI2036"/>
  <c r="BH2036"/>
  <c r="BG2036"/>
  <c r="BF2036"/>
  <c r="T2036"/>
  <c r="R2036"/>
  <c r="P2036"/>
  <c r="BI2034"/>
  <c r="BH2034"/>
  <c r="BG2034"/>
  <c r="BF2034"/>
  <c r="T2034"/>
  <c r="R2034"/>
  <c r="P2034"/>
  <c r="BI2032"/>
  <c r="BH2032"/>
  <c r="BG2032"/>
  <c r="BF2032"/>
  <c r="T2032"/>
  <c r="R2032"/>
  <c r="P2032"/>
  <c r="BI2022"/>
  <c r="BH2022"/>
  <c r="BG2022"/>
  <c r="BF2022"/>
  <c r="T2022"/>
  <c r="R2022"/>
  <c r="P2022"/>
  <c r="BI2019"/>
  <c r="BH2019"/>
  <c r="BG2019"/>
  <c r="BF2019"/>
  <c r="T2019"/>
  <c r="R2019"/>
  <c r="P2019"/>
  <c r="BI2010"/>
  <c r="BH2010"/>
  <c r="BG2010"/>
  <c r="BF2010"/>
  <c r="T2010"/>
  <c r="R2010"/>
  <c r="P2010"/>
  <c r="BI1996"/>
  <c r="BH1996"/>
  <c r="BG1996"/>
  <c r="BF1996"/>
  <c r="T1996"/>
  <c r="R1996"/>
  <c r="P1996"/>
  <c r="BI1993"/>
  <c r="BH1993"/>
  <c r="BG1993"/>
  <c r="BF1993"/>
  <c r="T1993"/>
  <c r="R1993"/>
  <c r="P1993"/>
  <c r="BI1990"/>
  <c r="BH1990"/>
  <c r="BG1990"/>
  <c r="BF1990"/>
  <c r="T1990"/>
  <c r="R1990"/>
  <c r="P1990"/>
  <c r="BI1982"/>
  <c r="BH1982"/>
  <c r="BG1982"/>
  <c r="BF1982"/>
  <c r="T1982"/>
  <c r="R1982"/>
  <c r="P1982"/>
  <c r="BI1975"/>
  <c r="BH1975"/>
  <c r="BG1975"/>
  <c r="BF1975"/>
  <c r="T1975"/>
  <c r="R1975"/>
  <c r="P1975"/>
  <c r="BI1969"/>
  <c r="BH1969"/>
  <c r="BG1969"/>
  <c r="BF1969"/>
  <c r="T1969"/>
  <c r="R1969"/>
  <c r="P1969"/>
  <c r="BI1966"/>
  <c r="BH1966"/>
  <c r="BG1966"/>
  <c r="BF1966"/>
  <c r="T1966"/>
  <c r="R1966"/>
  <c r="P1966"/>
  <c r="BI1957"/>
  <c r="BH1957"/>
  <c r="BG1957"/>
  <c r="BF1957"/>
  <c r="T1957"/>
  <c r="R1957"/>
  <c r="P1957"/>
  <c r="BI1953"/>
  <c r="BH1953"/>
  <c r="BG1953"/>
  <c r="BF1953"/>
  <c r="T1953"/>
  <c r="R1953"/>
  <c r="P1953"/>
  <c r="BI1950"/>
  <c r="BH1950"/>
  <c r="BG1950"/>
  <c r="BF1950"/>
  <c r="T1950"/>
  <c r="R1950"/>
  <c r="P1950"/>
  <c r="BI1947"/>
  <c r="BH1947"/>
  <c r="BG1947"/>
  <c r="BF1947"/>
  <c r="T1947"/>
  <c r="R1947"/>
  <c r="P1947"/>
  <c r="BI1944"/>
  <c r="BH1944"/>
  <c r="BG1944"/>
  <c r="BF1944"/>
  <c r="T1944"/>
  <c r="R1944"/>
  <c r="P1944"/>
  <c r="BI1939"/>
  <c r="BH1939"/>
  <c r="BG1939"/>
  <c r="BF1939"/>
  <c r="T1939"/>
  <c r="R1939"/>
  <c r="P1939"/>
  <c r="BI1937"/>
  <c r="BH1937"/>
  <c r="BG1937"/>
  <c r="BF1937"/>
  <c r="T1937"/>
  <c r="R1937"/>
  <c r="P1937"/>
  <c r="BI1934"/>
  <c r="BH1934"/>
  <c r="BG1934"/>
  <c r="BF1934"/>
  <c r="T1934"/>
  <c r="R1934"/>
  <c r="P1934"/>
  <c r="BI1932"/>
  <c r="BH1932"/>
  <c r="BG1932"/>
  <c r="BF1932"/>
  <c r="T1932"/>
  <c r="R1932"/>
  <c r="P1932"/>
  <c r="BI1921"/>
  <c r="BH1921"/>
  <c r="BG1921"/>
  <c r="BF1921"/>
  <c r="T1921"/>
  <c r="R1921"/>
  <c r="P1921"/>
  <c r="BI1919"/>
  <c r="BH1919"/>
  <c r="BG1919"/>
  <c r="BF1919"/>
  <c r="T1919"/>
  <c r="R1919"/>
  <c r="P1919"/>
  <c r="BI1918"/>
  <c r="BH1918"/>
  <c r="BG1918"/>
  <c r="BF1918"/>
  <c r="T1918"/>
  <c r="R1918"/>
  <c r="P1918"/>
  <c r="BI1917"/>
  <c r="BH1917"/>
  <c r="BG1917"/>
  <c r="BF1917"/>
  <c r="T1917"/>
  <c r="R1917"/>
  <c r="P1917"/>
  <c r="BI1915"/>
  <c r="BH1915"/>
  <c r="BG1915"/>
  <c r="BF1915"/>
  <c r="T1915"/>
  <c r="R1915"/>
  <c r="P1915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8"/>
  <c r="BH1898"/>
  <c r="BG1898"/>
  <c r="BF1898"/>
  <c r="T1898"/>
  <c r="R1898"/>
  <c r="P1898"/>
  <c r="BI1895"/>
  <c r="BH1895"/>
  <c r="BG1895"/>
  <c r="BF1895"/>
  <c r="T1895"/>
  <c r="R1895"/>
  <c r="P1895"/>
  <c r="BI1894"/>
  <c r="BH1894"/>
  <c r="BG1894"/>
  <c r="BF1894"/>
  <c r="T1894"/>
  <c r="R1894"/>
  <c r="P1894"/>
  <c r="BI1892"/>
  <c r="BH1892"/>
  <c r="BG1892"/>
  <c r="BF1892"/>
  <c r="T1892"/>
  <c r="R1892"/>
  <c r="P1892"/>
  <c r="BI1886"/>
  <c r="BH1886"/>
  <c r="BG1886"/>
  <c r="BF1886"/>
  <c r="T1886"/>
  <c r="R1886"/>
  <c r="P1886"/>
  <c r="BI1884"/>
  <c r="BH1884"/>
  <c r="BG1884"/>
  <c r="BF1884"/>
  <c r="T1884"/>
  <c r="R1884"/>
  <c r="P1884"/>
  <c r="BI1880"/>
  <c r="BH1880"/>
  <c r="BG1880"/>
  <c r="BF1880"/>
  <c r="T1880"/>
  <c r="R1880"/>
  <c r="P1880"/>
  <c r="BI1874"/>
  <c r="BH1874"/>
  <c r="BG1874"/>
  <c r="BF1874"/>
  <c r="T1874"/>
  <c r="R1874"/>
  <c r="P1874"/>
  <c r="BI1867"/>
  <c r="BH1867"/>
  <c r="BG1867"/>
  <c r="BF1867"/>
  <c r="T1867"/>
  <c r="R1867"/>
  <c r="P1867"/>
  <c r="BI1863"/>
  <c r="BH1863"/>
  <c r="BG1863"/>
  <c r="BF1863"/>
  <c r="T1863"/>
  <c r="R1863"/>
  <c r="P1863"/>
  <c r="BI1860"/>
  <c r="BH1860"/>
  <c r="BG1860"/>
  <c r="BF1860"/>
  <c r="T1860"/>
  <c r="R1860"/>
  <c r="P1860"/>
  <c r="BI1849"/>
  <c r="BH1849"/>
  <c r="BG1849"/>
  <c r="BF1849"/>
  <c r="T1849"/>
  <c r="R1849"/>
  <c r="P1849"/>
  <c r="BI1842"/>
  <c r="BH1842"/>
  <c r="BG1842"/>
  <c r="BF1842"/>
  <c r="T1842"/>
  <c r="R1842"/>
  <c r="P1842"/>
  <c r="BI1834"/>
  <c r="BH1834"/>
  <c r="BG1834"/>
  <c r="BF1834"/>
  <c r="T1834"/>
  <c r="R1834"/>
  <c r="P1834"/>
  <c r="BI1826"/>
  <c r="BH1826"/>
  <c r="BG1826"/>
  <c r="BF1826"/>
  <c r="T1826"/>
  <c r="R1826"/>
  <c r="P1826"/>
  <c r="BI1816"/>
  <c r="BH1816"/>
  <c r="BG1816"/>
  <c r="BF1816"/>
  <c r="T1816"/>
  <c r="R1816"/>
  <c r="P1816"/>
  <c r="BI1809"/>
  <c r="BH1809"/>
  <c r="BG1809"/>
  <c r="BF1809"/>
  <c r="T1809"/>
  <c r="R1809"/>
  <c r="P1809"/>
  <c r="BI1805"/>
  <c r="BH1805"/>
  <c r="BG1805"/>
  <c r="BF1805"/>
  <c r="T1805"/>
  <c r="R1805"/>
  <c r="P1805"/>
  <c r="BI1803"/>
  <c r="BH1803"/>
  <c r="BG1803"/>
  <c r="BF1803"/>
  <c r="T1803"/>
  <c r="R1803"/>
  <c r="P1803"/>
  <c r="BI1791"/>
  <c r="BH1791"/>
  <c r="BG1791"/>
  <c r="BF1791"/>
  <c r="T1791"/>
  <c r="R1791"/>
  <c r="P1791"/>
  <c r="BI1788"/>
  <c r="BH1788"/>
  <c r="BG1788"/>
  <c r="BF1788"/>
  <c r="T1788"/>
  <c r="R1788"/>
  <c r="P1788"/>
  <c r="BI1785"/>
  <c r="BH1785"/>
  <c r="BG1785"/>
  <c r="BF1785"/>
  <c r="T1785"/>
  <c r="R1785"/>
  <c r="P1785"/>
  <c r="BI1777"/>
  <c r="BH1777"/>
  <c r="BG1777"/>
  <c r="BF1777"/>
  <c r="T1777"/>
  <c r="R1777"/>
  <c r="P1777"/>
  <c r="BI1765"/>
  <c r="BH1765"/>
  <c r="BG1765"/>
  <c r="BF1765"/>
  <c r="T1765"/>
  <c r="R1765"/>
  <c r="P1765"/>
  <c r="BI1755"/>
  <c r="BH1755"/>
  <c r="BG1755"/>
  <c r="BF1755"/>
  <c r="T1755"/>
  <c r="R1755"/>
  <c r="P1755"/>
  <c r="BI1743"/>
  <c r="BH1743"/>
  <c r="BG1743"/>
  <c r="BF1743"/>
  <c r="T1743"/>
  <c r="R1743"/>
  <c r="P1743"/>
  <c r="BI1740"/>
  <c r="BH1740"/>
  <c r="BG1740"/>
  <c r="BF1740"/>
  <c r="T1740"/>
  <c r="R1740"/>
  <c r="P1740"/>
  <c r="BI1718"/>
  <c r="BH1718"/>
  <c r="BG1718"/>
  <c r="BF1718"/>
  <c r="T1718"/>
  <c r="R1718"/>
  <c r="P1718"/>
  <c r="BI1714"/>
  <c r="BH1714"/>
  <c r="BG1714"/>
  <c r="BF1714"/>
  <c r="T1714"/>
  <c r="R1714"/>
  <c r="P1714"/>
  <c r="BI1708"/>
  <c r="BH1708"/>
  <c r="BG1708"/>
  <c r="BF1708"/>
  <c r="T1708"/>
  <c r="R1708"/>
  <c r="P1708"/>
  <c r="BI1705"/>
  <c r="BH1705"/>
  <c r="BG1705"/>
  <c r="BF1705"/>
  <c r="T1705"/>
  <c r="R1705"/>
  <c r="P1705"/>
  <c r="BI1702"/>
  <c r="BH1702"/>
  <c r="BG1702"/>
  <c r="BF1702"/>
  <c r="T1702"/>
  <c r="R1702"/>
  <c r="P1702"/>
  <c r="BI1695"/>
  <c r="BH1695"/>
  <c r="BG1695"/>
  <c r="BF1695"/>
  <c r="T1695"/>
  <c r="R1695"/>
  <c r="P1695"/>
  <c r="BI1692"/>
  <c r="BH1692"/>
  <c r="BG1692"/>
  <c r="BF1692"/>
  <c r="T1692"/>
  <c r="R1692"/>
  <c r="P1692"/>
  <c r="BI1688"/>
  <c r="BH1688"/>
  <c r="BG1688"/>
  <c r="BF1688"/>
  <c r="T1688"/>
  <c r="R1688"/>
  <c r="P1688"/>
  <c r="BI1682"/>
  <c r="BH1682"/>
  <c r="BG1682"/>
  <c r="BF1682"/>
  <c r="T1682"/>
  <c r="R1682"/>
  <c r="P1682"/>
  <c r="BI1675"/>
  <c r="BH1675"/>
  <c r="BG1675"/>
  <c r="BF1675"/>
  <c r="T1675"/>
  <c r="R1675"/>
  <c r="P1675"/>
  <c r="BI1666"/>
  <c r="BH1666"/>
  <c r="BG1666"/>
  <c r="BF1666"/>
  <c r="T1666"/>
  <c r="R1666"/>
  <c r="P1666"/>
  <c r="BI1664"/>
  <c r="BH1664"/>
  <c r="BG1664"/>
  <c r="BF1664"/>
  <c r="T1664"/>
  <c r="R1664"/>
  <c r="P1664"/>
  <c r="BI1662"/>
  <c r="BH1662"/>
  <c r="BG1662"/>
  <c r="BF1662"/>
  <c r="T1662"/>
  <c r="R1662"/>
  <c r="P1662"/>
  <c r="BI1655"/>
  <c r="BH1655"/>
  <c r="BG1655"/>
  <c r="BF1655"/>
  <c r="T1655"/>
  <c r="R1655"/>
  <c r="P1655"/>
  <c r="BI1653"/>
  <c r="BH1653"/>
  <c r="BG1653"/>
  <c r="BF1653"/>
  <c r="T1653"/>
  <c r="R1653"/>
  <c r="P1653"/>
  <c r="BI1649"/>
  <c r="BH1649"/>
  <c r="BG1649"/>
  <c r="BF1649"/>
  <c r="T1649"/>
  <c r="R1649"/>
  <c r="P1649"/>
  <c r="BI1647"/>
  <c r="BH1647"/>
  <c r="BG1647"/>
  <c r="BF1647"/>
  <c r="T1647"/>
  <c r="R1647"/>
  <c r="P1647"/>
  <c r="BI1637"/>
  <c r="BH1637"/>
  <c r="BG1637"/>
  <c r="BF1637"/>
  <c r="T1637"/>
  <c r="R1637"/>
  <c r="P1637"/>
  <c r="BI1631"/>
  <c r="BH1631"/>
  <c r="BG1631"/>
  <c r="BF1631"/>
  <c r="T1631"/>
  <c r="R1631"/>
  <c r="P1631"/>
  <c r="BI1628"/>
  <c r="BH1628"/>
  <c r="BG1628"/>
  <c r="BF1628"/>
  <c r="T1628"/>
  <c r="R1628"/>
  <c r="P1628"/>
  <c r="BI1622"/>
  <c r="BH1622"/>
  <c r="BG1622"/>
  <c r="BF1622"/>
  <c r="T1622"/>
  <c r="R1622"/>
  <c r="P1622"/>
  <c r="BI1620"/>
  <c r="BH1620"/>
  <c r="BG1620"/>
  <c r="BF1620"/>
  <c r="T1620"/>
  <c r="R1620"/>
  <c r="P1620"/>
  <c r="BI1607"/>
  <c r="BH1607"/>
  <c r="BG1607"/>
  <c r="BF1607"/>
  <c r="T1607"/>
  <c r="R1607"/>
  <c r="P1607"/>
  <c r="BI1605"/>
  <c r="BH1605"/>
  <c r="BG1605"/>
  <c r="BF1605"/>
  <c r="T1605"/>
  <c r="R1605"/>
  <c r="P1605"/>
  <c r="BI1601"/>
  <c r="BH1601"/>
  <c r="BG1601"/>
  <c r="BF1601"/>
  <c r="T1601"/>
  <c r="R1601"/>
  <c r="P1601"/>
  <c r="BI1573"/>
  <c r="BH1573"/>
  <c r="BG1573"/>
  <c r="BF1573"/>
  <c r="T1573"/>
  <c r="R1573"/>
  <c r="P1573"/>
  <c r="BI1564"/>
  <c r="BH1564"/>
  <c r="BG1564"/>
  <c r="BF1564"/>
  <c r="T1564"/>
  <c r="R1564"/>
  <c r="P1564"/>
  <c r="BI1552"/>
  <c r="BH1552"/>
  <c r="BG1552"/>
  <c r="BF1552"/>
  <c r="T1552"/>
  <c r="R1552"/>
  <c r="P1552"/>
  <c r="BI1542"/>
  <c r="BH1542"/>
  <c r="BG1542"/>
  <c r="BF1542"/>
  <c r="T1542"/>
  <c r="R1542"/>
  <c r="P1542"/>
  <c r="BI1532"/>
  <c r="BH1532"/>
  <c r="BG1532"/>
  <c r="BF1532"/>
  <c r="T1532"/>
  <c r="R1532"/>
  <c r="P1532"/>
  <c r="BI1530"/>
  <c r="BH1530"/>
  <c r="BG1530"/>
  <c r="BF1530"/>
  <c r="T1530"/>
  <c r="R1530"/>
  <c r="P1530"/>
  <c r="BI1528"/>
  <c r="BH1528"/>
  <c r="BG1528"/>
  <c r="BF1528"/>
  <c r="T1528"/>
  <c r="R1528"/>
  <c r="P1528"/>
  <c r="BI1526"/>
  <c r="BH1526"/>
  <c r="BG1526"/>
  <c r="BF1526"/>
  <c r="T1526"/>
  <c r="R1526"/>
  <c r="P1526"/>
  <c r="BI1515"/>
  <c r="BH1515"/>
  <c r="BG1515"/>
  <c r="BF1515"/>
  <c r="T1515"/>
  <c r="R1515"/>
  <c r="P1515"/>
  <c r="BI1512"/>
  <c r="BH1512"/>
  <c r="BG1512"/>
  <c r="BF1512"/>
  <c r="T1512"/>
  <c r="R1512"/>
  <c r="P1512"/>
  <c r="BI1510"/>
  <c r="BH1510"/>
  <c r="BG1510"/>
  <c r="BF1510"/>
  <c r="T1510"/>
  <c r="R1510"/>
  <c r="P1510"/>
  <c r="BI1507"/>
  <c r="BH1507"/>
  <c r="BG1507"/>
  <c r="BF1507"/>
  <c r="T1507"/>
  <c r="R1507"/>
  <c r="P1507"/>
  <c r="BI1504"/>
  <c r="BH1504"/>
  <c r="BG1504"/>
  <c r="BF1504"/>
  <c r="T1504"/>
  <c r="R1504"/>
  <c r="P1504"/>
  <c r="BI1501"/>
  <c r="BH1501"/>
  <c r="BG1501"/>
  <c r="BF1501"/>
  <c r="T1501"/>
  <c r="R1501"/>
  <c r="P1501"/>
  <c r="BI1497"/>
  <c r="BH1497"/>
  <c r="BG1497"/>
  <c r="BF1497"/>
  <c r="T1497"/>
  <c r="R1497"/>
  <c r="P1497"/>
  <c r="BI1495"/>
  <c r="BH1495"/>
  <c r="BG1495"/>
  <c r="BF1495"/>
  <c r="T1495"/>
  <c r="R1495"/>
  <c r="P1495"/>
  <c r="BI1480"/>
  <c r="BH1480"/>
  <c r="BG1480"/>
  <c r="BF1480"/>
  <c r="T1480"/>
  <c r="R1480"/>
  <c r="P1480"/>
  <c r="BI1478"/>
  <c r="BH1478"/>
  <c r="BG1478"/>
  <c r="BF1478"/>
  <c r="T1478"/>
  <c r="R1478"/>
  <c r="P1478"/>
  <c r="BI1474"/>
  <c r="BH1474"/>
  <c r="BG1474"/>
  <c r="BF1474"/>
  <c r="T1474"/>
  <c r="R1474"/>
  <c r="P1474"/>
  <c r="BI1470"/>
  <c r="BH1470"/>
  <c r="BG1470"/>
  <c r="BF1470"/>
  <c r="T1470"/>
  <c r="R1470"/>
  <c r="P1470"/>
  <c r="BI1466"/>
  <c r="BH1466"/>
  <c r="BG1466"/>
  <c r="BF1466"/>
  <c r="T1466"/>
  <c r="R1466"/>
  <c r="P1466"/>
  <c r="BI1462"/>
  <c r="BH1462"/>
  <c r="BG1462"/>
  <c r="BF1462"/>
  <c r="T1462"/>
  <c r="R1462"/>
  <c r="P1462"/>
  <c r="BI1458"/>
  <c r="BH1458"/>
  <c r="BG1458"/>
  <c r="BF1458"/>
  <c r="T1458"/>
  <c r="R1458"/>
  <c r="P1458"/>
  <c r="BI1451"/>
  <c r="BH1451"/>
  <c r="BG1451"/>
  <c r="BF1451"/>
  <c r="T1451"/>
  <c r="R1451"/>
  <c r="P1451"/>
  <c r="BI1448"/>
  <c r="BH1448"/>
  <c r="BG1448"/>
  <c r="BF1448"/>
  <c r="T1448"/>
  <c r="R1448"/>
  <c r="P1448"/>
  <c r="BI1445"/>
  <c r="BH1445"/>
  <c r="BG1445"/>
  <c r="BF1445"/>
  <c r="T1445"/>
  <c r="R1445"/>
  <c r="P1445"/>
  <c r="BI1439"/>
  <c r="BH1439"/>
  <c r="BG1439"/>
  <c r="BF1439"/>
  <c r="T1439"/>
  <c r="R1439"/>
  <c r="P1439"/>
  <c r="BI1432"/>
  <c r="BH1432"/>
  <c r="BG1432"/>
  <c r="BF1432"/>
  <c r="T1432"/>
  <c r="R1432"/>
  <c r="P1432"/>
  <c r="BI1418"/>
  <c r="BH1418"/>
  <c r="BG1418"/>
  <c r="BF1418"/>
  <c r="T1418"/>
  <c r="R1418"/>
  <c r="P1418"/>
  <c r="BI1410"/>
  <c r="BH1410"/>
  <c r="BG1410"/>
  <c r="BF1410"/>
  <c r="T1410"/>
  <c r="R1410"/>
  <c r="P1410"/>
  <c r="BI1402"/>
  <c r="BH1402"/>
  <c r="BG1402"/>
  <c r="BF1402"/>
  <c r="T1402"/>
  <c r="R1402"/>
  <c r="P1402"/>
  <c r="BI1393"/>
  <c r="BH1393"/>
  <c r="BG1393"/>
  <c r="BF1393"/>
  <c r="T1393"/>
  <c r="R1393"/>
  <c r="P1393"/>
  <c r="BI1385"/>
  <c r="BH1385"/>
  <c r="BG1385"/>
  <c r="BF1385"/>
  <c r="T1385"/>
  <c r="R1385"/>
  <c r="P1385"/>
  <c r="BI1376"/>
  <c r="BH1376"/>
  <c r="BG1376"/>
  <c r="BF1376"/>
  <c r="T1376"/>
  <c r="R1376"/>
  <c r="P1376"/>
  <c r="BI1373"/>
  <c r="BH1373"/>
  <c r="BG1373"/>
  <c r="BF1373"/>
  <c r="T1373"/>
  <c r="R1373"/>
  <c r="P1373"/>
  <c r="BI1370"/>
  <c r="BH1370"/>
  <c r="BG1370"/>
  <c r="BF1370"/>
  <c r="T1370"/>
  <c r="R1370"/>
  <c r="P1370"/>
  <c r="BI1367"/>
  <c r="BH1367"/>
  <c r="BG1367"/>
  <c r="BF1367"/>
  <c r="T1367"/>
  <c r="R1367"/>
  <c r="P1367"/>
  <c r="BI1360"/>
  <c r="BH1360"/>
  <c r="BG1360"/>
  <c r="BF1360"/>
  <c r="T1360"/>
  <c r="R1360"/>
  <c r="P1360"/>
  <c r="BI1357"/>
  <c r="BH1357"/>
  <c r="BG1357"/>
  <c r="BF1357"/>
  <c r="T1357"/>
  <c r="R1357"/>
  <c r="P1357"/>
  <c r="BI1353"/>
  <c r="BH1353"/>
  <c r="BG1353"/>
  <c r="BF1353"/>
  <c r="T1353"/>
  <c r="R1353"/>
  <c r="P1353"/>
  <c r="BI1350"/>
  <c r="BH1350"/>
  <c r="BG1350"/>
  <c r="BF1350"/>
  <c r="T1350"/>
  <c r="R1350"/>
  <c r="P1350"/>
  <c r="BI1348"/>
  <c r="BH1348"/>
  <c r="BG1348"/>
  <c r="BF1348"/>
  <c r="T1348"/>
  <c r="R1348"/>
  <c r="P1348"/>
  <c r="BI1345"/>
  <c r="BH1345"/>
  <c r="BG1345"/>
  <c r="BF1345"/>
  <c r="T1345"/>
  <c r="R1345"/>
  <c r="P1345"/>
  <c r="BI1343"/>
  <c r="BH1343"/>
  <c r="BG1343"/>
  <c r="BF1343"/>
  <c r="T1343"/>
  <c r="R1343"/>
  <c r="P1343"/>
  <c r="BI1339"/>
  <c r="BH1339"/>
  <c r="BG1339"/>
  <c r="BF1339"/>
  <c r="T1339"/>
  <c r="R1339"/>
  <c r="P1339"/>
  <c r="BI1337"/>
  <c r="BH1337"/>
  <c r="BG1337"/>
  <c r="BF1337"/>
  <c r="T1337"/>
  <c r="R1337"/>
  <c r="P1337"/>
  <c r="BI1333"/>
  <c r="BH1333"/>
  <c r="BG1333"/>
  <c r="BF1333"/>
  <c r="T1333"/>
  <c r="R1333"/>
  <c r="P1333"/>
  <c r="BI1331"/>
  <c r="BH1331"/>
  <c r="BG1331"/>
  <c r="BF1331"/>
  <c r="T1331"/>
  <c r="R1331"/>
  <c r="P1331"/>
  <c r="BI1327"/>
  <c r="BH1327"/>
  <c r="BG1327"/>
  <c r="BF1327"/>
  <c r="T1327"/>
  <c r="R1327"/>
  <c r="P1327"/>
  <c r="BI1325"/>
  <c r="BH1325"/>
  <c r="BG1325"/>
  <c r="BF1325"/>
  <c r="T1325"/>
  <c r="R1325"/>
  <c r="P1325"/>
  <c r="BI1321"/>
  <c r="BH1321"/>
  <c r="BG1321"/>
  <c r="BF1321"/>
  <c r="T1321"/>
  <c r="R1321"/>
  <c r="P1321"/>
  <c r="BI1319"/>
  <c r="BH1319"/>
  <c r="BG1319"/>
  <c r="BF1319"/>
  <c r="T1319"/>
  <c r="R1319"/>
  <c r="P1319"/>
  <c r="BI1315"/>
  <c r="BH1315"/>
  <c r="BG1315"/>
  <c r="BF1315"/>
  <c r="T1315"/>
  <c r="R1315"/>
  <c r="P1315"/>
  <c r="BI1313"/>
  <c r="BH1313"/>
  <c r="BG1313"/>
  <c r="BF1313"/>
  <c r="T1313"/>
  <c r="R1313"/>
  <c r="P1313"/>
  <c r="BI1301"/>
  <c r="BH1301"/>
  <c r="BG1301"/>
  <c r="BF1301"/>
  <c r="T1301"/>
  <c r="R1301"/>
  <c r="P1301"/>
  <c r="BI1298"/>
  <c r="BH1298"/>
  <c r="BG1298"/>
  <c r="BF1298"/>
  <c r="T1298"/>
  <c r="R1298"/>
  <c r="P1298"/>
  <c r="BI1284"/>
  <c r="BH1284"/>
  <c r="BG1284"/>
  <c r="BF1284"/>
  <c r="T1284"/>
  <c r="R1284"/>
  <c r="P1284"/>
  <c r="BI1281"/>
  <c r="BH1281"/>
  <c r="BG1281"/>
  <c r="BF1281"/>
  <c r="T1281"/>
  <c r="R1281"/>
  <c r="P1281"/>
  <c r="BI1267"/>
  <c r="BH1267"/>
  <c r="BG1267"/>
  <c r="BF1267"/>
  <c r="T1267"/>
  <c r="R1267"/>
  <c r="P1267"/>
  <c r="BI1256"/>
  <c r="BH1256"/>
  <c r="BG1256"/>
  <c r="BF1256"/>
  <c r="T1256"/>
  <c r="R1256"/>
  <c r="P1256"/>
  <c r="BI1253"/>
  <c r="BH1253"/>
  <c r="BG1253"/>
  <c r="BF1253"/>
  <c r="T1253"/>
  <c r="R1253"/>
  <c r="P1253"/>
  <c r="BI1220"/>
  <c r="BH1220"/>
  <c r="BG1220"/>
  <c r="BF1220"/>
  <c r="T1220"/>
  <c r="R1220"/>
  <c r="P1220"/>
  <c r="BI1213"/>
  <c r="BH1213"/>
  <c r="BG1213"/>
  <c r="BF1213"/>
  <c r="T1213"/>
  <c r="R1213"/>
  <c r="P1213"/>
  <c r="BI1211"/>
  <c r="BH1211"/>
  <c r="BG1211"/>
  <c r="BF1211"/>
  <c r="T1211"/>
  <c r="R1211"/>
  <c r="P1211"/>
  <c r="BI1207"/>
  <c r="BH1207"/>
  <c r="BG1207"/>
  <c r="BF1207"/>
  <c r="T1207"/>
  <c r="R1207"/>
  <c r="P1207"/>
  <c r="BI1202"/>
  <c r="BH1202"/>
  <c r="BG1202"/>
  <c r="BF1202"/>
  <c r="T1202"/>
  <c r="R1202"/>
  <c r="P1202"/>
  <c r="BI1200"/>
  <c r="BH1200"/>
  <c r="BG1200"/>
  <c r="BF1200"/>
  <c r="T1200"/>
  <c r="R1200"/>
  <c r="P1200"/>
  <c r="BI1195"/>
  <c r="BH1195"/>
  <c r="BG1195"/>
  <c r="BF1195"/>
  <c r="T1195"/>
  <c r="R1195"/>
  <c r="P1195"/>
  <c r="BI1193"/>
  <c r="BH1193"/>
  <c r="BG1193"/>
  <c r="BF1193"/>
  <c r="T1193"/>
  <c r="R1193"/>
  <c r="P1193"/>
  <c r="BI1182"/>
  <c r="BH1182"/>
  <c r="BG1182"/>
  <c r="BF1182"/>
  <c r="T1182"/>
  <c r="R1182"/>
  <c r="P1182"/>
  <c r="BI1178"/>
  <c r="BH1178"/>
  <c r="BG1178"/>
  <c r="BF1178"/>
  <c r="T1178"/>
  <c r="R1178"/>
  <c r="P1178"/>
  <c r="BI1175"/>
  <c r="BH1175"/>
  <c r="BG1175"/>
  <c r="BF1175"/>
  <c r="T1175"/>
  <c r="R1175"/>
  <c r="P1175"/>
  <c r="BI1167"/>
  <c r="BH1167"/>
  <c r="BG1167"/>
  <c r="BF1167"/>
  <c r="T1167"/>
  <c r="R1167"/>
  <c r="P1167"/>
  <c r="BI1163"/>
  <c r="BH1163"/>
  <c r="BG1163"/>
  <c r="BF1163"/>
  <c r="T1163"/>
  <c r="T1162"/>
  <c r="R1163"/>
  <c r="R1162"/>
  <c r="P1163"/>
  <c r="P1162"/>
  <c r="BI1160"/>
  <c r="BH1160"/>
  <c r="BG1160"/>
  <c r="BF1160"/>
  <c r="T1160"/>
  <c r="R1160"/>
  <c r="P1160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0"/>
  <c r="BH1120"/>
  <c r="BG1120"/>
  <c r="BF1120"/>
  <c r="T1120"/>
  <c r="R1120"/>
  <c r="P1120"/>
  <c r="BI1095"/>
  <c r="BH1095"/>
  <c r="BG1095"/>
  <c r="BF1095"/>
  <c r="T1095"/>
  <c r="R1095"/>
  <c r="P1095"/>
  <c r="BI1091"/>
  <c r="BH1091"/>
  <c r="BG1091"/>
  <c r="BF1091"/>
  <c r="T1091"/>
  <c r="R1091"/>
  <c r="P1091"/>
  <c r="BI1088"/>
  <c r="BH1088"/>
  <c r="BG1088"/>
  <c r="BF1088"/>
  <c r="T1088"/>
  <c r="R1088"/>
  <c r="P1088"/>
  <c r="BI1084"/>
  <c r="BH1084"/>
  <c r="BG1084"/>
  <c r="BF1084"/>
  <c r="T1084"/>
  <c r="R1084"/>
  <c r="P1084"/>
  <c r="BI1073"/>
  <c r="BH1073"/>
  <c r="BG1073"/>
  <c r="BF1073"/>
  <c r="T1073"/>
  <c r="R1073"/>
  <c r="P1073"/>
  <c r="BI1051"/>
  <c r="BH1051"/>
  <c r="BG1051"/>
  <c r="BF1051"/>
  <c r="T1051"/>
  <c r="R1051"/>
  <c r="P1051"/>
  <c r="BI1031"/>
  <c r="BH1031"/>
  <c r="BG1031"/>
  <c r="BF1031"/>
  <c r="T1031"/>
  <c r="R1031"/>
  <c r="P1031"/>
  <c r="BI1023"/>
  <c r="BH1023"/>
  <c r="BG1023"/>
  <c r="BF1023"/>
  <c r="T1023"/>
  <c r="R1023"/>
  <c r="P1023"/>
  <c r="BI1018"/>
  <c r="BH1018"/>
  <c r="BG1018"/>
  <c r="BF1018"/>
  <c r="T1018"/>
  <c r="R1018"/>
  <c r="P1018"/>
  <c r="BI1014"/>
  <c r="BH1014"/>
  <c r="BG1014"/>
  <c r="BF1014"/>
  <c r="T1014"/>
  <c r="R1014"/>
  <c r="P1014"/>
  <c r="BI1010"/>
  <c r="BH1010"/>
  <c r="BG1010"/>
  <c r="BF1010"/>
  <c r="T1010"/>
  <c r="R1010"/>
  <c r="P1010"/>
  <c r="BI1004"/>
  <c r="BH1004"/>
  <c r="BG1004"/>
  <c r="BF1004"/>
  <c r="T1004"/>
  <c r="R1004"/>
  <c r="P1004"/>
  <c r="BI1000"/>
  <c r="BH1000"/>
  <c r="BG1000"/>
  <c r="BF1000"/>
  <c r="T1000"/>
  <c r="R1000"/>
  <c r="P1000"/>
  <c r="BI985"/>
  <c r="BH985"/>
  <c r="BG985"/>
  <c r="BF985"/>
  <c r="T985"/>
  <c r="R985"/>
  <c r="P985"/>
  <c r="BI973"/>
  <c r="BH973"/>
  <c r="BG973"/>
  <c r="BF973"/>
  <c r="T973"/>
  <c r="R973"/>
  <c r="P973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5"/>
  <c r="BH965"/>
  <c r="BG965"/>
  <c r="BF965"/>
  <c r="T965"/>
  <c r="R965"/>
  <c r="P965"/>
  <c r="BI962"/>
  <c r="BH962"/>
  <c r="BG962"/>
  <c r="BF962"/>
  <c r="T962"/>
  <c r="R962"/>
  <c r="P962"/>
  <c r="BI958"/>
  <c r="BH958"/>
  <c r="BG958"/>
  <c r="BF958"/>
  <c r="T958"/>
  <c r="R958"/>
  <c r="P958"/>
  <c r="BI952"/>
  <c r="BH952"/>
  <c r="BG952"/>
  <c r="BF952"/>
  <c r="T952"/>
  <c r="R952"/>
  <c r="P952"/>
  <c r="BI950"/>
  <c r="BH950"/>
  <c r="BG950"/>
  <c r="BF950"/>
  <c r="T950"/>
  <c r="R950"/>
  <c r="P950"/>
  <c r="BI947"/>
  <c r="BH947"/>
  <c r="BG947"/>
  <c r="BF947"/>
  <c r="T947"/>
  <c r="R947"/>
  <c r="P947"/>
  <c r="BI945"/>
  <c r="BH945"/>
  <c r="BG945"/>
  <c r="BF945"/>
  <c r="T945"/>
  <c r="R945"/>
  <c r="P945"/>
  <c r="BI941"/>
  <c r="BH941"/>
  <c r="BG941"/>
  <c r="BF941"/>
  <c r="T941"/>
  <c r="R941"/>
  <c r="P941"/>
  <c r="BI937"/>
  <c r="BH937"/>
  <c r="BG937"/>
  <c r="BF937"/>
  <c r="T937"/>
  <c r="R937"/>
  <c r="P937"/>
  <c r="BI934"/>
  <c r="BH934"/>
  <c r="BG934"/>
  <c r="BF934"/>
  <c r="T934"/>
  <c r="R934"/>
  <c r="P934"/>
  <c r="BI931"/>
  <c r="BH931"/>
  <c r="BG931"/>
  <c r="BF931"/>
  <c r="T931"/>
  <c r="R931"/>
  <c r="P931"/>
  <c r="BI920"/>
  <c r="BH920"/>
  <c r="BG920"/>
  <c r="BF920"/>
  <c r="T920"/>
  <c r="R920"/>
  <c r="P920"/>
  <c r="BI917"/>
  <c r="BH917"/>
  <c r="BG917"/>
  <c r="BF917"/>
  <c r="T917"/>
  <c r="R917"/>
  <c r="P917"/>
  <c r="BI914"/>
  <c r="BH914"/>
  <c r="BG914"/>
  <c r="BF914"/>
  <c r="T914"/>
  <c r="R914"/>
  <c r="P914"/>
  <c r="BI911"/>
  <c r="BH911"/>
  <c r="BG911"/>
  <c r="BF911"/>
  <c r="T911"/>
  <c r="R911"/>
  <c r="P911"/>
  <c r="BI900"/>
  <c r="BH900"/>
  <c r="BG900"/>
  <c r="BF900"/>
  <c r="T900"/>
  <c r="R900"/>
  <c r="P900"/>
  <c r="BI896"/>
  <c r="BH896"/>
  <c r="BG896"/>
  <c r="BF896"/>
  <c r="T896"/>
  <c r="R896"/>
  <c r="P896"/>
  <c r="BI890"/>
  <c r="BH890"/>
  <c r="BG890"/>
  <c r="BF890"/>
  <c r="T890"/>
  <c r="R890"/>
  <c r="P890"/>
  <c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69"/>
  <c r="BH869"/>
  <c r="BG869"/>
  <c r="BF869"/>
  <c r="T869"/>
  <c r="R869"/>
  <c r="P869"/>
  <c r="BI861"/>
  <c r="BH861"/>
  <c r="BG861"/>
  <c r="BF861"/>
  <c r="T861"/>
  <c r="R861"/>
  <c r="P861"/>
  <c r="BI859"/>
  <c r="BH859"/>
  <c r="BG859"/>
  <c r="BF859"/>
  <c r="T859"/>
  <c r="R859"/>
  <c r="P859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49"/>
  <c r="BH849"/>
  <c r="BG849"/>
  <c r="BF849"/>
  <c r="T849"/>
  <c r="R849"/>
  <c r="P849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24"/>
  <c r="BH824"/>
  <c r="BG824"/>
  <c r="BF824"/>
  <c r="T824"/>
  <c r="R824"/>
  <c r="P824"/>
  <c r="BI809"/>
  <c r="BH809"/>
  <c r="BG809"/>
  <c r="BF809"/>
  <c r="T809"/>
  <c r="R809"/>
  <c r="P809"/>
  <c r="BI796"/>
  <c r="BH796"/>
  <c r="BG796"/>
  <c r="BF796"/>
  <c r="T796"/>
  <c r="R796"/>
  <c r="P796"/>
  <c r="BI781"/>
  <c r="BH781"/>
  <c r="BG781"/>
  <c r="BF781"/>
  <c r="T781"/>
  <c r="R781"/>
  <c r="P781"/>
  <c r="BI771"/>
  <c r="BH771"/>
  <c r="BG771"/>
  <c r="BF771"/>
  <c r="T771"/>
  <c r="R771"/>
  <c r="P771"/>
  <c r="BI759"/>
  <c r="BH759"/>
  <c r="BG759"/>
  <c r="BF759"/>
  <c r="T759"/>
  <c r="R759"/>
  <c r="P759"/>
  <c r="BI737"/>
  <c r="BH737"/>
  <c r="BG737"/>
  <c r="BF737"/>
  <c r="T737"/>
  <c r="R737"/>
  <c r="P737"/>
  <c r="BI725"/>
  <c r="BH725"/>
  <c r="BG725"/>
  <c r="BF725"/>
  <c r="T725"/>
  <c r="R725"/>
  <c r="P72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124"/>
  <c r="J27"/>
  <c r="J25"/>
  <c r="E25"/>
  <c r="J62"/>
  <c r="J24"/>
  <c r="J22"/>
  <c r="E22"/>
  <c r="F124"/>
  <c r="J21"/>
  <c r="J19"/>
  <c r="E19"/>
  <c r="F62"/>
  <c r="J18"/>
  <c r="J16"/>
  <c r="J121"/>
  <c r="E7"/>
  <c r="E113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84"/>
  <c r="J25"/>
  <c r="J23"/>
  <c r="E23"/>
  <c r="J58"/>
  <c r="J22"/>
  <c r="J20"/>
  <c r="E20"/>
  <c r="F84"/>
  <c r="J19"/>
  <c r="J17"/>
  <c r="E17"/>
  <c r="F58"/>
  <c r="J16"/>
  <c r="J14"/>
  <c r="J81"/>
  <c r="E7"/>
  <c r="E75"/>
  <c i="3" r="J41"/>
  <c r="J40"/>
  <c i="1" r="AY58"/>
  <c i="3" r="J39"/>
  <c i="1" r="AX58"/>
  <c i="3" r="BI335"/>
  <c r="BH335"/>
  <c r="BG335"/>
  <c r="BF335"/>
  <c r="T335"/>
  <c r="R335"/>
  <c r="P335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97"/>
  <c r="J27"/>
  <c r="J25"/>
  <c r="E25"/>
  <c r="J96"/>
  <c r="J24"/>
  <c r="J22"/>
  <c r="E22"/>
  <c r="F97"/>
  <c r="J21"/>
  <c r="J19"/>
  <c r="E19"/>
  <c r="F96"/>
  <c r="J18"/>
  <c r="J16"/>
  <c r="J94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62"/>
  <c r="J18"/>
  <c r="J16"/>
  <c r="J88"/>
  <c r="E7"/>
  <c r="E80"/>
  <c i="1" r="L50"/>
  <c r="AM50"/>
  <c r="AM49"/>
  <c r="L49"/>
  <c r="AM47"/>
  <c r="L47"/>
  <c r="L45"/>
  <c r="L44"/>
  <c r="AS56"/>
  <c i="3" r="BK201"/>
  <c r="BK194"/>
  <c r="BK300"/>
  <c r="J107"/>
  <c i="4" r="BK143"/>
  <c i="5" r="J2107"/>
  <c r="J1805"/>
  <c r="BK1664"/>
  <c r="BK1510"/>
  <c r="J1370"/>
  <c r="J1325"/>
  <c r="J1148"/>
  <c r="J1010"/>
  <c r="BK885"/>
  <c r="J490"/>
  <c r="J152"/>
  <c r="BK2127"/>
  <c r="BK2092"/>
  <c r="J1993"/>
  <c r="BK1908"/>
  <c r="BK1765"/>
  <c r="BK1515"/>
  <c r="J1385"/>
  <c r="J1193"/>
  <c r="J1031"/>
  <c r="J881"/>
  <c r="BK518"/>
  <c r="BK186"/>
  <c r="BK2216"/>
  <c r="BK2111"/>
  <c r="BK2082"/>
  <c r="BK2063"/>
  <c r="J2055"/>
  <c r="J2019"/>
  <c r="BK1909"/>
  <c r="BK1874"/>
  <c r="J1675"/>
  <c r="BK1466"/>
  <c r="J1267"/>
  <c r="BK1175"/>
  <c r="BK1134"/>
  <c r="J1095"/>
  <c r="BK945"/>
  <c r="BK781"/>
  <c r="J523"/>
  <c r="BK385"/>
  <c r="J213"/>
  <c r="BK132"/>
  <c r="BK2369"/>
  <c r="J2338"/>
  <c r="J2250"/>
  <c r="J2202"/>
  <c r="J2134"/>
  <c r="J2108"/>
  <c r="BK2068"/>
  <c r="BK2043"/>
  <c r="BK1969"/>
  <c r="J1886"/>
  <c r="BK1695"/>
  <c r="J1647"/>
  <c r="BK1504"/>
  <c r="J1333"/>
  <c r="BK1151"/>
  <c r="J1133"/>
  <c r="BK1084"/>
  <c r="J914"/>
  <c r="BK852"/>
  <c r="BK698"/>
  <c r="J399"/>
  <c r="BK232"/>
  <c i="6" r="J559"/>
  <c r="J468"/>
  <c r="BK392"/>
  <c r="BK328"/>
  <c r="BK272"/>
  <c r="J216"/>
  <c r="J141"/>
  <c r="J530"/>
  <c r="BK480"/>
  <c r="BK414"/>
  <c r="BK380"/>
  <c r="J340"/>
  <c r="J278"/>
  <c r="J195"/>
  <c r="J148"/>
  <c r="J511"/>
  <c r="J456"/>
  <c r="BK407"/>
  <c r="BK322"/>
  <c r="J272"/>
  <c r="BK216"/>
  <c r="BK125"/>
  <c r="J542"/>
  <c r="BK495"/>
  <c r="BK433"/>
  <c r="BK389"/>
  <c r="BK292"/>
  <c r="J234"/>
  <c r="BK189"/>
  <c i="7" r="J263"/>
  <c r="BK197"/>
  <c r="J133"/>
  <c r="BK221"/>
  <c r="BK173"/>
  <c r="BK212"/>
  <c r="J114"/>
  <c r="BK228"/>
  <c r="J161"/>
  <c i="8" r="BK207"/>
  <c r="J187"/>
  <c r="J153"/>
  <c r="J136"/>
  <c r="J114"/>
  <c r="BK102"/>
  <c r="J198"/>
  <c r="BK178"/>
  <c r="J152"/>
  <c r="BK135"/>
  <c r="J109"/>
  <c r="J98"/>
  <c r="J192"/>
  <c r="BK174"/>
  <c r="BK152"/>
  <c r="J122"/>
  <c r="J200"/>
  <c r="BK183"/>
  <c r="BK173"/>
  <c r="BK156"/>
  <c r="BK121"/>
  <c r="J104"/>
  <c i="9" r="J220"/>
  <c r="BK206"/>
  <c r="BK193"/>
  <c r="J170"/>
  <c r="J155"/>
  <c r="J138"/>
  <c r="BK104"/>
  <c r="J212"/>
  <c r="J185"/>
  <c r="BK148"/>
  <c r="J120"/>
  <c r="BK230"/>
  <c r="BK199"/>
  <c r="BK174"/>
  <c r="BK162"/>
  <c r="BK138"/>
  <c r="J122"/>
  <c r="J234"/>
  <c r="BK209"/>
  <c r="J178"/>
  <c r="J166"/>
  <c r="J137"/>
  <c r="J116"/>
  <c r="J108"/>
  <c i="10" r="BK243"/>
  <c r="J221"/>
  <c r="J205"/>
  <c r="J191"/>
  <c r="BK166"/>
  <c r="BK152"/>
  <c r="J131"/>
  <c r="BK115"/>
  <c r="BK251"/>
  <c r="J223"/>
  <c r="BK193"/>
  <c r="J168"/>
  <c r="J150"/>
  <c r="BK131"/>
  <c r="J110"/>
  <c r="J249"/>
  <c r="BK231"/>
  <c r="J208"/>
  <c r="J169"/>
  <c r="J143"/>
  <c r="BK116"/>
  <c r="BK245"/>
  <c r="BK214"/>
  <c r="J200"/>
  <c r="J189"/>
  <c r="J166"/>
  <c r="BK144"/>
  <c r="BK117"/>
  <c r="J101"/>
  <c i="11" r="BK137"/>
  <c r="BK150"/>
  <c r="J132"/>
  <c r="BK108"/>
  <c r="BK117"/>
  <c r="BK155"/>
  <c r="BK125"/>
  <c r="BK99"/>
  <c i="12" r="J123"/>
  <c r="BK125"/>
  <c r="J119"/>
  <c i="13" r="J143"/>
  <c r="BK109"/>
  <c r="BK143"/>
  <c r="J118"/>
  <c r="BK139"/>
  <c r="BK159"/>
  <c r="J129"/>
  <c r="J101"/>
  <c i="14" r="J120"/>
  <c r="BK108"/>
  <c r="J136"/>
  <c r="J101"/>
  <c r="J106"/>
  <c i="15" r="BK112"/>
  <c r="J95"/>
  <c r="J105"/>
  <c i="16" r="J169"/>
  <c r="BK121"/>
  <c r="J175"/>
  <c r="J133"/>
  <c r="BK108"/>
  <c r="BK157"/>
  <c r="BK133"/>
  <c r="J108"/>
  <c r="BK164"/>
  <c r="BK131"/>
  <c i="17" r="BK123"/>
  <c r="J99"/>
  <c r="BK104"/>
  <c r="J105"/>
  <c r="J102"/>
  <c i="18" r="BK107"/>
  <c r="BK122"/>
  <c r="J107"/>
  <c i="19" r="J101"/>
  <c r="BK106"/>
  <c r="BK124"/>
  <c i="20" r="BK104"/>
  <c r="BK118"/>
  <c i="21" r="J178"/>
  <c r="BK127"/>
  <c i="22" r="J208"/>
  <c r="J239"/>
  <c r="J140"/>
  <c r="BK167"/>
  <c r="BK252"/>
  <c i="23" r="BK150"/>
  <c r="BK156"/>
  <c r="BK98"/>
  <c i="24" r="J151"/>
  <c r="BK96"/>
  <c i="25" r="J129"/>
  <c r="J142"/>
  <c r="BK120"/>
  <c r="J138"/>
  <c r="J122"/>
  <c i="26" r="J132"/>
  <c r="J117"/>
  <c i="28" r="J124"/>
  <c r="J119"/>
  <c i="29" r="J155"/>
  <c r="J134"/>
  <c r="BK155"/>
  <c r="BK140"/>
  <c r="BK111"/>
  <c r="BK142"/>
  <c r="BK123"/>
  <c r="BK144"/>
  <c i="30" r="BK332"/>
  <c r="J264"/>
  <c r="BK110"/>
  <c r="BK270"/>
  <c r="J104"/>
  <c r="J204"/>
  <c r="J308"/>
  <c r="J240"/>
  <c r="J125"/>
  <c i="31" r="J200"/>
  <c r="BK119"/>
  <c r="J231"/>
  <c r="BK143"/>
  <c r="J217"/>
  <c r="BK233"/>
  <c i="32" r="J133"/>
  <c r="BK111"/>
  <c r="J99"/>
  <c r="J107"/>
  <c i="33" r="BK104"/>
  <c r="J124"/>
  <c r="J130"/>
  <c r="J112"/>
  <c i="34" r="J122"/>
  <c r="J119"/>
  <c r="BK120"/>
  <c r="BK115"/>
  <c i="35" r="J217"/>
  <c r="J126"/>
  <c r="BK161"/>
  <c r="BK217"/>
  <c r="J115"/>
  <c r="BK171"/>
  <c r="BK126"/>
  <c i="36" r="BK163"/>
  <c r="BK142"/>
  <c r="BK162"/>
  <c r="J221"/>
  <c r="J163"/>
  <c i="37" r="J224"/>
  <c r="J203"/>
  <c r="BK206"/>
  <c r="J115"/>
  <c r="BK124"/>
  <c i="38" r="J159"/>
  <c r="BK189"/>
  <c r="J183"/>
  <c r="BK116"/>
  <c r="J122"/>
  <c i="39" r="J530"/>
  <c r="BK413"/>
  <c r="BK309"/>
  <c r="J226"/>
  <c r="J576"/>
  <c r="J478"/>
  <c r="BK404"/>
  <c r="BK266"/>
  <c r="J132"/>
  <c r="J490"/>
  <c r="BK377"/>
  <c r="J266"/>
  <c r="BK151"/>
  <c r="BK524"/>
  <c r="J472"/>
  <c r="BK374"/>
  <c r="J323"/>
  <c r="J232"/>
  <c r="BK170"/>
  <c i="40" r="BK294"/>
  <c r="BK128"/>
  <c r="BK273"/>
  <c r="BK178"/>
  <c r="BK213"/>
  <c r="J288"/>
  <c r="J227"/>
  <c r="BK131"/>
  <c i="41" r="BK245"/>
  <c r="J160"/>
  <c r="J245"/>
  <c r="BK149"/>
  <c r="J271"/>
  <c r="BK207"/>
  <c r="J116"/>
  <c r="BK181"/>
  <c i="42" r="BK234"/>
  <c r="J219"/>
  <c r="J109"/>
  <c r="BK184"/>
  <c r="J105"/>
  <c r="BK109"/>
  <c i="44" r="BK226"/>
  <c r="BK188"/>
  <c r="BK280"/>
  <c r="BK238"/>
  <c r="BK119"/>
  <c r="J283"/>
  <c r="BK126"/>
  <c r="J245"/>
  <c r="BK132"/>
  <c i="45" r="BK496"/>
  <c r="BK421"/>
  <c r="J349"/>
  <c r="J296"/>
  <c r="BK201"/>
  <c r="J535"/>
  <c r="BK326"/>
  <c r="J217"/>
  <c r="BK529"/>
  <c r="J442"/>
  <c r="J389"/>
  <c r="J288"/>
  <c r="J541"/>
  <c r="J484"/>
  <c r="BK375"/>
  <c r="BK274"/>
  <c r="BK183"/>
  <c i="46" r="J222"/>
  <c r="J127"/>
  <c r="BK140"/>
  <c r="J140"/>
  <c r="J210"/>
  <c r="BK110"/>
  <c i="47" r="BK123"/>
  <c r="J130"/>
  <c r="BK174"/>
  <c r="J107"/>
  <c i="48" r="BK372"/>
  <c r="J248"/>
  <c r="BK160"/>
  <c r="BK391"/>
  <c r="J294"/>
  <c r="BK167"/>
  <c r="BK403"/>
  <c r="J342"/>
  <c r="BK248"/>
  <c r="J137"/>
  <c r="BK294"/>
  <c r="BK221"/>
  <c i="49" r="J168"/>
  <c r="J241"/>
  <c r="J250"/>
  <c r="BK174"/>
  <c r="BK247"/>
  <c r="J157"/>
  <c i="50" r="BK133"/>
  <c r="BK240"/>
  <c r="BK270"/>
  <c r="BK197"/>
  <c r="J117"/>
  <c r="J223"/>
  <c r="J133"/>
  <c i="51" r="J243"/>
  <c r="BK140"/>
  <c r="BK264"/>
  <c r="BK123"/>
  <c r="BK229"/>
  <c r="J133"/>
  <c r="J208"/>
  <c r="J123"/>
  <c i="52" r="J159"/>
  <c r="BK203"/>
  <c r="J117"/>
  <c r="J145"/>
  <c r="J176"/>
  <c i="53" r="BK166"/>
  <c r="BK163"/>
  <c r="J125"/>
  <c i="54" r="BK285"/>
  <c r="J143"/>
  <c r="J334"/>
  <c r="J274"/>
  <c r="BK194"/>
  <c r="BK139"/>
  <c r="BK240"/>
  <c i="55" r="J264"/>
  <c r="J110"/>
  <c r="BK188"/>
  <c r="J147"/>
  <c r="BK232"/>
  <c r="BK154"/>
  <c r="BK205"/>
  <c i="56" r="BK196"/>
  <c r="J110"/>
  <c r="J113"/>
  <c r="BK220"/>
  <c r="J120"/>
  <c i="58" r="F37"/>
  <c i="1" r="BB116"/>
  <c i="59" r="J96"/>
  <c r="J98"/>
  <c r="BK103"/>
  <c i="60" r="BK118"/>
  <c i="61" r="J204"/>
  <c r="BK158"/>
  <c r="J140"/>
  <c r="BK106"/>
  <c r="J188"/>
  <c r="BK151"/>
  <c r="BK129"/>
  <c r="BK207"/>
  <c r="J190"/>
  <c r="J166"/>
  <c r="J138"/>
  <c r="J98"/>
  <c r="BK184"/>
  <c r="J134"/>
  <c r="J106"/>
  <c i="62" r="BK158"/>
  <c r="BK125"/>
  <c r="BK101"/>
  <c r="BK147"/>
  <c r="J116"/>
  <c r="J160"/>
  <c r="BK128"/>
  <c r="BK104"/>
  <c r="BK166"/>
  <c r="J139"/>
  <c i="63" r="J137"/>
  <c r="J139"/>
  <c r="BK113"/>
  <c r="J128"/>
  <c r="J97"/>
  <c r="J107"/>
  <c i="64" r="BK115"/>
  <c r="BK103"/>
  <c r="BK107"/>
  <c i="65" r="J126"/>
  <c r="BK139"/>
  <c r="J143"/>
  <c r="J108"/>
  <c r="BK131"/>
  <c i="66" r="J132"/>
  <c r="BK124"/>
  <c r="BK141"/>
  <c r="BK143"/>
  <c r="BK139"/>
  <c r="J114"/>
  <c i="67" r="J103"/>
  <c r="J119"/>
  <c r="J109"/>
  <c r="BK111"/>
  <c i="68" r="BK112"/>
  <c r="J108"/>
  <c r="BK101"/>
  <c i="2" r="J141"/>
  <c r="J97"/>
  <c i="3" r="BK255"/>
  <c r="J209"/>
  <c r="J287"/>
  <c r="BK328"/>
  <c r="BK313"/>
  <c r="J105"/>
  <c i="4" r="J121"/>
  <c i="5" r="BK2094"/>
  <c r="J2074"/>
  <c r="J1718"/>
  <c r="BK1526"/>
  <c r="BK1439"/>
  <c r="J1319"/>
  <c r="J1144"/>
  <c r="BK973"/>
  <c r="J809"/>
  <c r="BK279"/>
  <c r="J2238"/>
  <c r="J2120"/>
  <c r="BK2071"/>
  <c r="BK1996"/>
  <c r="J1915"/>
  <c r="J1809"/>
  <c r="BK1564"/>
  <c r="BK1373"/>
  <c r="BK1220"/>
  <c r="BK1140"/>
  <c r="J962"/>
  <c r="BK859"/>
  <c r="BK674"/>
  <c r="J175"/>
  <c r="J2155"/>
  <c r="J2106"/>
  <c r="J2079"/>
  <c r="BK2062"/>
  <c r="J2054"/>
  <c r="J1937"/>
  <c r="J1898"/>
  <c r="J1860"/>
  <c r="J1622"/>
  <c r="BK1448"/>
  <c r="BK1327"/>
  <c r="BK1200"/>
  <c r="BK1142"/>
  <c r="BK1120"/>
  <c r="J952"/>
  <c r="J896"/>
  <c r="J714"/>
  <c r="BK409"/>
  <c r="J279"/>
  <c r="J141"/>
  <c r="J2392"/>
  <c r="J2348"/>
  <c r="BK2294"/>
  <c r="J2216"/>
  <c r="BK2155"/>
  <c r="J2124"/>
  <c r="BK2070"/>
  <c r="BK2053"/>
  <c r="BK2019"/>
  <c r="BK1905"/>
  <c r="BK1702"/>
  <c r="BK1628"/>
  <c r="J1470"/>
  <c r="J1402"/>
  <c r="J1163"/>
  <c r="J1137"/>
  <c r="J1073"/>
  <c r="BK900"/>
  <c r="J725"/>
  <c r="BK463"/>
  <c r="J358"/>
  <c r="BK158"/>
  <c i="6" r="BK534"/>
  <c r="J433"/>
  <c r="J371"/>
  <c r="J304"/>
  <c r="J240"/>
  <c r="BK176"/>
  <c r="BK119"/>
  <c r="J520"/>
  <c r="BK474"/>
  <c r="J401"/>
  <c r="J358"/>
  <c r="J328"/>
  <c r="BK275"/>
  <c r="BK198"/>
  <c r="BK135"/>
  <c r="J483"/>
  <c r="J439"/>
  <c r="BK349"/>
  <c r="BK316"/>
  <c r="BK249"/>
  <c r="J207"/>
  <c r="J109"/>
  <c r="J517"/>
  <c r="BK471"/>
  <c r="BK401"/>
  <c r="BK340"/>
  <c r="J243"/>
  <c r="J176"/>
  <c i="7" r="J245"/>
  <c r="J158"/>
  <c r="BK248"/>
  <c r="BK215"/>
  <c r="BK127"/>
  <c r="BK203"/>
  <c r="J266"/>
  <c r="J235"/>
  <c r="J164"/>
  <c i="8" r="J206"/>
  <c r="BK185"/>
  <c r="BK160"/>
  <c r="BK144"/>
  <c r="BK125"/>
  <c r="J103"/>
  <c r="J199"/>
  <c r="J186"/>
  <c r="BK167"/>
  <c r="BK141"/>
  <c r="J121"/>
  <c r="J96"/>
  <c r="BK189"/>
  <c r="BK171"/>
  <c r="J141"/>
  <c r="BK123"/>
  <c r="J102"/>
  <c r="BK196"/>
  <c r="J174"/>
  <c r="J162"/>
  <c r="J129"/>
  <c r="J111"/>
  <c i="9" r="BK234"/>
  <c r="J214"/>
  <c r="J198"/>
  <c r="BK181"/>
  <c r="BK161"/>
  <c r="J147"/>
  <c r="J119"/>
  <c r="J227"/>
  <c r="J194"/>
  <c r="J158"/>
  <c r="BK142"/>
  <c r="BK108"/>
  <c r="BK218"/>
  <c r="BK201"/>
  <c r="J173"/>
  <c r="BK153"/>
  <c r="BK128"/>
  <c r="BK119"/>
  <c r="J221"/>
  <c r="BK196"/>
  <c r="BK170"/>
  <c r="BK145"/>
  <c r="J124"/>
  <c r="BK106"/>
  <c i="10" r="J247"/>
  <c r="BK225"/>
  <c r="BK217"/>
  <c r="BK192"/>
  <c r="J172"/>
  <c r="J147"/>
  <c r="BK132"/>
  <c r="J114"/>
  <c r="BK250"/>
  <c r="J226"/>
  <c r="J198"/>
  <c r="J177"/>
  <c r="BK157"/>
  <c r="J149"/>
  <c r="J130"/>
  <c r="BK108"/>
  <c r="J245"/>
  <c r="J232"/>
  <c r="J210"/>
  <c r="BK178"/>
  <c r="BK149"/>
  <c r="J122"/>
  <c r="BK257"/>
  <c r="BK221"/>
  <c r="BK210"/>
  <c r="J197"/>
  <c r="BK175"/>
  <c r="J164"/>
  <c r="J137"/>
  <c r="J116"/>
  <c i="11" r="BK151"/>
  <c r="J129"/>
  <c r="BK109"/>
  <c r="J152"/>
  <c r="J121"/>
  <c r="J146"/>
  <c r="BK126"/>
  <c r="BK101"/>
  <c r="BK130"/>
  <c r="BK105"/>
  <c r="J98"/>
  <c i="12" r="J103"/>
  <c r="J100"/>
  <c r="J115"/>
  <c r="J129"/>
  <c r="J113"/>
  <c i="13" r="J160"/>
  <c r="BK142"/>
  <c r="BK113"/>
  <c r="J157"/>
  <c r="BK129"/>
  <c r="J117"/>
  <c r="J156"/>
  <c r="BK114"/>
  <c r="BK154"/>
  <c r="BK137"/>
  <c r="BK115"/>
  <c i="14" r="BK138"/>
  <c r="BK118"/>
  <c r="BK128"/>
  <c r="BK98"/>
  <c r="BK99"/>
  <c r="J126"/>
  <c r="BK102"/>
  <c i="15" r="BK99"/>
  <c r="BK97"/>
  <c r="BK102"/>
  <c i="16" r="BK174"/>
  <c r="BK154"/>
  <c r="BK129"/>
  <c r="J107"/>
  <c r="BK168"/>
  <c r="J144"/>
  <c r="BK115"/>
  <c r="BK179"/>
  <c r="BK156"/>
  <c r="BK126"/>
  <c r="BK183"/>
  <c r="J141"/>
  <c r="J129"/>
  <c i="17" r="J127"/>
  <c r="J122"/>
  <c r="J106"/>
  <c r="BK124"/>
  <c r="BK106"/>
  <c r="J94"/>
  <c r="J96"/>
  <c r="J113"/>
  <c i="18" r="J114"/>
  <c r="J122"/>
  <c r="J98"/>
  <c r="J104"/>
  <c r="BK106"/>
  <c i="19" r="J118"/>
  <c r="J110"/>
  <c r="BK109"/>
  <c r="BK114"/>
  <c i="20" r="J111"/>
  <c r="BK119"/>
  <c r="J120"/>
  <c i="21" r="J108"/>
  <c r="BK120"/>
  <c r="BK173"/>
  <c i="22" r="J205"/>
  <c r="BK218"/>
  <c r="J112"/>
  <c r="J155"/>
  <c r="J218"/>
  <c i="23" r="BK148"/>
  <c r="J158"/>
  <c r="BK127"/>
  <c i="24" r="BK149"/>
  <c r="J145"/>
  <c r="J113"/>
  <c i="25" r="J127"/>
  <c r="BK140"/>
  <c r="J126"/>
  <c r="BK134"/>
  <c r="BK141"/>
  <c i="26" r="J133"/>
  <c r="BK111"/>
  <c r="BK127"/>
  <c r="J130"/>
  <c r="BK105"/>
  <c i="27" r="BK109"/>
  <c r="J109"/>
  <c r="BK118"/>
  <c r="BK123"/>
  <c i="28" r="BK111"/>
  <c r="J118"/>
  <c r="BK107"/>
  <c i="29" r="BK146"/>
  <c r="BK129"/>
  <c r="BK105"/>
  <c r="J160"/>
  <c r="BK132"/>
  <c r="BK110"/>
  <c r="J127"/>
  <c r="BK160"/>
  <c r="J142"/>
  <c r="J105"/>
  <c i="30" r="BK318"/>
  <c r="BK251"/>
  <c r="BK169"/>
  <c r="BK304"/>
  <c r="J233"/>
  <c r="J110"/>
  <c r="BK253"/>
  <c r="BK152"/>
  <c r="BK267"/>
  <c r="BK208"/>
  <c i="31" r="BK231"/>
  <c r="BK184"/>
  <c r="J239"/>
  <c r="J225"/>
  <c r="BK138"/>
  <c r="J233"/>
  <c r="J162"/>
  <c r="J106"/>
  <c r="BK162"/>
  <c i="32" r="J130"/>
  <c r="BK121"/>
  <c r="BK132"/>
  <c r="J135"/>
  <c r="BK122"/>
  <c r="BK103"/>
  <c i="33" r="BK122"/>
  <c r="BK102"/>
  <c r="BK126"/>
  <c r="J135"/>
  <c r="BK125"/>
  <c i="34" r="J136"/>
  <c r="J117"/>
  <c r="BK127"/>
  <c r="J105"/>
  <c r="BK114"/>
  <c r="J109"/>
  <c i="35" r="J228"/>
  <c r="J132"/>
  <c r="J201"/>
  <c r="J101"/>
  <c r="J182"/>
  <c r="BK151"/>
  <c r="BK169"/>
  <c r="J121"/>
  <c i="36" r="J175"/>
  <c r="BK184"/>
  <c r="J98"/>
  <c r="BK151"/>
  <c r="BK195"/>
  <c r="BK99"/>
  <c i="37" r="BK177"/>
  <c r="J148"/>
  <c r="J169"/>
  <c r="J208"/>
  <c r="J131"/>
  <c r="BK204"/>
  <c r="J111"/>
  <c i="38" r="BK167"/>
  <c r="J119"/>
  <c r="BK181"/>
  <c r="J201"/>
  <c r="BK131"/>
  <c r="BK187"/>
  <c i="39" r="J582"/>
  <c r="BK534"/>
  <c r="J453"/>
  <c r="BK362"/>
  <c r="J287"/>
  <c r="J204"/>
  <c r="BK582"/>
  <c r="J493"/>
  <c r="J459"/>
  <c r="BK407"/>
  <c r="BK313"/>
  <c r="BK248"/>
  <c r="J151"/>
  <c r="BK538"/>
  <c r="J419"/>
  <c r="J327"/>
  <c r="J239"/>
  <c r="J139"/>
  <c r="J549"/>
  <c r="BK487"/>
  <c r="BK445"/>
  <c r="BK370"/>
  <c r="J275"/>
  <c r="BK222"/>
  <c r="J147"/>
  <c i="40" r="BK300"/>
  <c r="J235"/>
  <c r="BK138"/>
  <c r="J294"/>
  <c r="BK182"/>
  <c r="J300"/>
  <c r="J200"/>
  <c r="BK150"/>
  <c r="BK264"/>
  <c r="BK204"/>
  <c r="J128"/>
  <c i="41" r="BK242"/>
  <c r="BK119"/>
  <c r="BK254"/>
  <c r="J230"/>
  <c r="BK122"/>
  <c r="J204"/>
  <c r="J146"/>
  <c r="BK265"/>
  <c r="BK204"/>
  <c r="J139"/>
  <c i="42" r="J161"/>
  <c r="J234"/>
  <c r="BK125"/>
  <c r="J191"/>
  <c r="J154"/>
  <c r="BK112"/>
  <c i="44" r="BK261"/>
  <c r="J234"/>
  <c r="J181"/>
  <c r="J271"/>
  <c r="J210"/>
  <c r="BK106"/>
  <c r="J207"/>
  <c r="J132"/>
  <c r="J265"/>
  <c r="BK210"/>
  <c r="J149"/>
  <c i="45" r="BK523"/>
  <c r="J487"/>
  <c r="J409"/>
  <c r="J323"/>
  <c r="BK250"/>
  <c r="J163"/>
  <c r="J490"/>
  <c r="J329"/>
  <c r="BK242"/>
  <c r="BK113"/>
  <c r="J451"/>
  <c r="J400"/>
  <c r="J335"/>
  <c r="J279"/>
  <c r="BK231"/>
  <c r="J499"/>
  <c r="BK445"/>
  <c r="J313"/>
  <c r="J189"/>
  <c i="46" r="J228"/>
  <c r="BK134"/>
  <c r="J148"/>
  <c r="J144"/>
  <c r="BK164"/>
  <c i="47" r="BK182"/>
  <c r="J199"/>
  <c r="J208"/>
  <c r="J151"/>
  <c r="BK103"/>
  <c i="48" r="BK345"/>
  <c r="BK217"/>
  <c r="BK421"/>
  <c r="BK351"/>
  <c r="J273"/>
  <c r="J153"/>
  <c r="J394"/>
  <c r="J320"/>
  <c r="BK239"/>
  <c r="J131"/>
  <c r="BK323"/>
  <c r="BK178"/>
  <c i="49" r="BK171"/>
  <c r="BK214"/>
  <c r="J112"/>
  <c r="BK194"/>
  <c r="J128"/>
  <c r="J174"/>
  <c i="50" r="J176"/>
  <c r="BK246"/>
  <c r="J104"/>
  <c r="J194"/>
  <c r="BK261"/>
  <c r="J197"/>
  <c r="J111"/>
  <c i="51" r="J240"/>
  <c r="BK110"/>
  <c r="BK208"/>
  <c r="J319"/>
  <c r="BK216"/>
  <c r="BK313"/>
  <c r="J236"/>
  <c r="J126"/>
  <c i="52" r="J169"/>
  <c r="J239"/>
  <c r="BK134"/>
  <c r="BK159"/>
  <c i="53" r="BK109"/>
  <c r="BK148"/>
  <c r="BK145"/>
  <c i="54" r="J307"/>
  <c r="J184"/>
  <c r="J282"/>
  <c r="J163"/>
  <c r="BK310"/>
  <c r="J209"/>
  <c r="J120"/>
  <c r="BK264"/>
  <c r="BK113"/>
  <c i="55" r="BK133"/>
  <c r="BK185"/>
  <c r="BK236"/>
  <c r="J151"/>
  <c r="BK239"/>
  <c r="BK158"/>
  <c i="56" r="J185"/>
  <c r="BK158"/>
  <c r="BK202"/>
  <c r="BK169"/>
  <c i="57" r="J90"/>
  <c i="59" r="J115"/>
  <c r="J132"/>
  <c r="J112"/>
  <c r="J108"/>
  <c r="BK119"/>
  <c i="60" r="J106"/>
  <c i="61" r="J185"/>
  <c r="BK166"/>
  <c r="BK143"/>
  <c r="BK123"/>
  <c r="BK181"/>
  <c r="BK154"/>
  <c r="BK132"/>
  <c r="J208"/>
  <c i="2" r="J152"/>
  <c r="J127"/>
  <c i="3" r="BK237"/>
  <c r="J328"/>
  <c r="J109"/>
  <c r="J220"/>
  <c r="BK270"/>
  <c i="4" r="J143"/>
  <c i="5" r="J2126"/>
  <c r="J2078"/>
  <c r="BK2058"/>
  <c r="BK2049"/>
  <c r="J2046"/>
  <c r="BK2022"/>
  <c r="J1966"/>
  <c r="BK1932"/>
  <c r="BK1911"/>
  <c r="J1906"/>
  <c r="BK1902"/>
  <c r="J1874"/>
  <c r="BK1816"/>
  <c r="BK1666"/>
  <c r="J1528"/>
  <c r="BK1360"/>
  <c r="BK1193"/>
  <c r="J1130"/>
  <c r="BK934"/>
  <c r="J646"/>
  <c r="J232"/>
  <c r="BK2199"/>
  <c r="J2115"/>
  <c r="J2069"/>
  <c r="J1975"/>
  <c r="BK1906"/>
  <c r="J1785"/>
  <c r="BK1552"/>
  <c r="BK1370"/>
  <c r="BK1298"/>
  <c r="BK1144"/>
  <c r="J958"/>
  <c r="J771"/>
  <c r="J353"/>
  <c r="J158"/>
  <c r="J2168"/>
  <c i="45" r="J192"/>
  <c r="J113"/>
  <c r="J421"/>
  <c r="BK332"/>
  <c r="J227"/>
  <c r="J110"/>
  <c r="BK439"/>
  <c r="J332"/>
  <c r="BK220"/>
  <c r="J125"/>
  <c r="BK427"/>
  <c r="J345"/>
  <c r="BK224"/>
  <c r="BK135"/>
  <c i="46" r="BK170"/>
  <c r="J167"/>
  <c r="BK219"/>
  <c r="J219"/>
  <c r="J134"/>
  <c i="47" r="J171"/>
  <c r="BK178"/>
  <c r="J186"/>
  <c r="J163"/>
  <c r="J120"/>
  <c i="48" r="J354"/>
  <c r="BK242"/>
  <c r="J144"/>
  <c r="J348"/>
  <c r="BK298"/>
  <c r="J202"/>
  <c r="BK400"/>
  <c r="J336"/>
  <c r="J222"/>
  <c r="J127"/>
  <c r="J276"/>
  <c r="J171"/>
  <c i="49" r="BK139"/>
  <c r="J203"/>
  <c r="BK253"/>
  <c r="J184"/>
  <c r="BK238"/>
  <c r="J142"/>
  <c i="50" r="BK159"/>
  <c r="BK234"/>
  <c r="J258"/>
  <c r="BK180"/>
  <c r="J264"/>
  <c r="BK204"/>
  <c r="J126"/>
  <c i="51" r="J216"/>
  <c r="BK116"/>
  <c r="J201"/>
  <c r="BK316"/>
  <c r="J190"/>
  <c r="BK304"/>
  <c r="BK201"/>
  <c i="52" r="BK242"/>
  <c r="J138"/>
  <c r="BK183"/>
  <c r="J230"/>
  <c r="J227"/>
  <c r="BK156"/>
  <c i="53" r="J152"/>
  <c r="J160"/>
  <c r="BK152"/>
  <c i="54" r="J271"/>
  <c r="J298"/>
  <c r="J231"/>
  <c r="J110"/>
  <c r="J264"/>
  <c r="J198"/>
  <c r="BK124"/>
  <c r="J255"/>
  <c r="J127"/>
  <c i="55" r="BK173"/>
  <c r="BK194"/>
  <c r="BK229"/>
  <c r="J144"/>
  <c r="BK222"/>
  <c r="BK126"/>
  <c i="56" r="J149"/>
  <c r="J124"/>
  <c r="J162"/>
  <c r="BK134"/>
  <c i="57" r="J36"/>
  <c i="1" r="AW115"/>
  <c i="59" r="J94"/>
  <c r="BK97"/>
  <c r="J106"/>
  <c i="60" r="BK114"/>
  <c i="61" r="J207"/>
  <c r="J169"/>
  <c r="BK135"/>
  <c r="J103"/>
  <c r="BK187"/>
  <c r="J157"/>
  <c r="J139"/>
  <c r="BK110"/>
  <c r="BK193"/>
  <c r="J182"/>
  <c r="J147"/>
  <c r="J101"/>
  <c r="J191"/>
  <c r="BK160"/>
  <c r="J135"/>
  <c r="J110"/>
  <c i="62" r="BK171"/>
  <c r="J150"/>
  <c r="BK123"/>
  <c r="J104"/>
  <c r="BK169"/>
  <c r="BK141"/>
  <c r="BK124"/>
  <c r="BK165"/>
  <c r="J148"/>
  <c r="J122"/>
  <c r="J106"/>
  <c r="J157"/>
  <c r="BK127"/>
  <c i="63" r="J124"/>
  <c r="BK97"/>
  <c r="BK124"/>
  <c r="BK137"/>
  <c r="J114"/>
  <c r="BK133"/>
  <c r="J106"/>
  <c i="64" r="BK113"/>
  <c r="J125"/>
  <c r="J122"/>
  <c r="J112"/>
  <c r="J127"/>
  <c r="J118"/>
  <c r="J102"/>
  <c i="65" r="BK124"/>
  <c r="BK109"/>
  <c r="J136"/>
  <c r="J115"/>
  <c r="BK136"/>
  <c r="BK117"/>
  <c r="BK133"/>
  <c r="BK106"/>
  <c i="66" r="BK140"/>
  <c r="BK125"/>
  <c r="BK108"/>
  <c r="BK133"/>
  <c r="BK106"/>
  <c r="BK115"/>
  <c r="BK135"/>
  <c r="J108"/>
  <c i="67" r="J114"/>
  <c r="BK101"/>
  <c r="J116"/>
  <c r="BK121"/>
  <c r="J125"/>
  <c i="68" r="J116"/>
  <c r="BK114"/>
  <c r="J93"/>
  <c r="J115"/>
  <c i="2" r="BK136"/>
  <c r="BK123"/>
  <c i="3" r="BK323"/>
  <c r="J244"/>
  <c r="BK283"/>
  <c r="BK244"/>
  <c r="BK262"/>
  <c i="4" r="J109"/>
  <c i="5" r="BK2243"/>
  <c r="J2208"/>
  <c r="J2133"/>
  <c r="J2102"/>
  <c r="J2075"/>
  <c r="J1662"/>
  <c r="J1495"/>
  <c r="BK1345"/>
  <c r="J1211"/>
  <c r="J1139"/>
  <c r="J900"/>
  <c r="BK407"/>
  <c r="BK177"/>
  <c r="BK2133"/>
  <c r="BK2108"/>
  <c r="BK2034"/>
  <c r="J1912"/>
  <c r="J1791"/>
  <c r="J1526"/>
  <c r="BK1284"/>
  <c r="J1141"/>
  <c r="BK952"/>
  <c r="J849"/>
  <c r="J387"/>
  <c r="J155"/>
  <c r="J2149"/>
  <c r="J2044"/>
  <c r="J1910"/>
  <c r="J1816"/>
  <c r="J1478"/>
  <c r="BK1319"/>
  <c r="J1143"/>
  <c r="J1084"/>
  <c r="J911"/>
  <c r="BK835"/>
  <c r="J391"/>
  <c r="BK205"/>
  <c r="J2397"/>
  <c r="BK2362"/>
  <c r="BK2333"/>
  <c r="J2254"/>
  <c r="BK2132"/>
  <c r="BK2069"/>
  <c r="J2041"/>
  <c r="BK1919"/>
  <c r="J1842"/>
  <c r="BK1631"/>
  <c r="BK1480"/>
  <c r="BK1339"/>
  <c r="J1157"/>
  <c r="BK1130"/>
  <c r="J917"/>
  <c r="BK701"/>
  <c r="BK405"/>
  <c r="J335"/>
  <c r="BK155"/>
  <c i="6" r="BK430"/>
  <c r="BK337"/>
  <c r="BK269"/>
  <c r="J222"/>
  <c r="BK148"/>
  <c r="BK541"/>
  <c r="BK486"/>
  <c r="J411"/>
  <c r="J322"/>
  <c r="BK192"/>
  <c r="J523"/>
  <c r="J424"/>
  <c r="BK310"/>
  <c r="BK228"/>
  <c r="J119"/>
  <c r="BK504"/>
  <c r="J407"/>
  <c r="J325"/>
  <c r="J249"/>
  <c r="J172"/>
  <c i="7" r="J215"/>
  <c r="J120"/>
  <c r="J203"/>
  <c r="BK120"/>
  <c r="BK176"/>
  <c r="J231"/>
  <c r="J179"/>
  <c i="8" r="BK208"/>
  <c r="J161"/>
  <c r="J142"/>
  <c r="BK126"/>
  <c r="J208"/>
  <c r="J184"/>
  <c r="BK153"/>
  <c r="J125"/>
  <c r="J97"/>
  <c r="J191"/>
  <c r="J176"/>
  <c r="J151"/>
  <c r="BK129"/>
  <c r="BK198"/>
  <c r="J175"/>
  <c r="J138"/>
  <c r="J113"/>
  <c i="9" r="BK224"/>
  <c r="BK189"/>
  <c r="BK157"/>
  <c r="BK129"/>
  <c r="BK220"/>
  <c r="BK184"/>
  <c r="J157"/>
  <c r="BK131"/>
  <c r="J213"/>
  <c r="BK190"/>
  <c r="BK166"/>
  <c r="BK137"/>
  <c r="J106"/>
  <c r="J205"/>
  <c r="J174"/>
  <c r="J142"/>
  <c r="BK120"/>
  <c i="10" r="J257"/>
  <c r="BK224"/>
  <c r="J206"/>
  <c r="J186"/>
  <c r="BK162"/>
  <c r="BK137"/>
  <c r="BK112"/>
  <c r="J237"/>
  <c r="J201"/>
  <c r="J167"/>
  <c r="J144"/>
  <c r="J107"/>
  <c r="J240"/>
  <c r="BK196"/>
  <c r="BK124"/>
  <c r="BK239"/>
  <c r="BK201"/>
  <c r="J176"/>
  <c r="BK168"/>
  <c r="J135"/>
  <c i="11" r="J154"/>
  <c r="J131"/>
  <c r="BK106"/>
  <c r="BK139"/>
  <c r="BK107"/>
  <c r="BK132"/>
  <c r="BK115"/>
  <c r="BK152"/>
  <c r="J118"/>
  <c r="J100"/>
  <c i="12" r="BK121"/>
  <c r="BK101"/>
  <c r="BK128"/>
  <c r="J109"/>
  <c r="J116"/>
  <c r="J99"/>
  <c i="13" r="BK123"/>
  <c r="J107"/>
  <c r="BK158"/>
  <c r="J137"/>
  <c r="J121"/>
  <c r="BK101"/>
  <c r="J132"/>
  <c r="BK156"/>
  <c r="BK145"/>
  <c r="BK125"/>
  <c i="14" r="BK136"/>
  <c r="BK113"/>
  <c r="BK124"/>
  <c r="J137"/>
  <c r="J112"/>
  <c r="J133"/>
  <c r="J110"/>
  <c i="15" r="J103"/>
  <c r="J102"/>
  <c r="J101"/>
  <c r="BK95"/>
  <c i="16" r="BK163"/>
  <c r="BK130"/>
  <c r="J119"/>
  <c r="J183"/>
  <c r="J152"/>
  <c r="J128"/>
  <c r="J106"/>
  <c r="J166"/>
  <c r="J147"/>
  <c r="BK110"/>
  <c r="J174"/>
  <c r="BK147"/>
  <c r="BK132"/>
  <c i="17" r="BK118"/>
  <c r="J100"/>
  <c r="J115"/>
  <c r="J108"/>
  <c r="BK117"/>
  <c r="BK98"/>
  <c i="18" r="BK112"/>
  <c r="BK114"/>
  <c r="BK123"/>
  <c i="19" r="J114"/>
  <c r="BK110"/>
  <c r="J123"/>
  <c r="BK104"/>
  <c i="20" r="J121"/>
  <c r="BK115"/>
  <c r="BK111"/>
  <c i="21" r="J177"/>
  <c r="BK160"/>
  <c i="22" r="J252"/>
  <c r="J151"/>
  <c r="J167"/>
  <c r="J255"/>
  <c r="BK134"/>
  <c i="23" r="BK155"/>
  <c r="BK147"/>
  <c r="BK120"/>
  <c i="24" r="BK118"/>
  <c r="BK94"/>
  <c i="25" r="BK138"/>
  <c r="J146"/>
  <c r="J125"/>
  <c r="J131"/>
  <c r="BK137"/>
  <c i="26" r="J128"/>
  <c r="J118"/>
  <c r="J127"/>
  <c i="27" r="BK137"/>
  <c r="J135"/>
  <c r="J136"/>
  <c r="BK116"/>
  <c r="BK112"/>
  <c i="28" r="BK112"/>
  <c r="J111"/>
  <c r="J100"/>
  <c r="BK116"/>
  <c i="29" r="J162"/>
  <c r="J136"/>
  <c r="J121"/>
  <c r="BK161"/>
  <c r="J133"/>
  <c r="BK113"/>
  <c r="BK154"/>
  <c r="J139"/>
  <c r="J103"/>
  <c r="J147"/>
  <c r="J106"/>
  <c i="30" r="BK316"/>
  <c r="J274"/>
  <c r="BK177"/>
  <c r="J321"/>
  <c r="J251"/>
  <c r="J102"/>
  <c r="J215"/>
  <c r="J317"/>
  <c r="BK261"/>
  <c r="BK233"/>
  <c r="BK142"/>
  <c i="31" r="J222"/>
  <c r="J141"/>
  <c r="J226"/>
  <c r="BK146"/>
  <c r="BK234"/>
  <c r="J204"/>
  <c r="BK141"/>
  <c r="J192"/>
  <c r="J104"/>
  <c i="32" r="J129"/>
  <c r="BK115"/>
  <c r="BK127"/>
  <c r="J132"/>
  <c r="J114"/>
  <c i="33" r="BK136"/>
  <c r="J116"/>
  <c r="BK131"/>
  <c r="BK139"/>
  <c r="J123"/>
  <c r="BK127"/>
  <c i="34" r="J137"/>
  <c r="J116"/>
  <c r="J120"/>
  <c r="J123"/>
  <c r="BK132"/>
  <c r="J107"/>
  <c i="35" r="J214"/>
  <c r="J111"/>
  <c r="J167"/>
  <c r="BK98"/>
  <c r="BK177"/>
  <c r="BK111"/>
  <c r="J161"/>
  <c r="BK132"/>
  <c i="36" r="J208"/>
  <c r="J125"/>
  <c r="BK122"/>
  <c r="J178"/>
  <c r="J99"/>
  <c r="BK178"/>
  <c r="J119"/>
  <c i="37" r="BK208"/>
  <c r="J162"/>
  <c r="BK199"/>
  <c r="J210"/>
  <c r="J179"/>
  <c r="BK99"/>
  <c r="J194"/>
  <c r="BK115"/>
  <c i="38" r="BK172"/>
  <c r="BK122"/>
  <c r="J167"/>
  <c r="BK190"/>
  <c r="BK109"/>
  <c r="J148"/>
  <c i="39" r="BK549"/>
  <c r="BK514"/>
  <c r="BK426"/>
  <c r="J333"/>
  <c r="BK254"/>
  <c r="BK190"/>
  <c r="BK110"/>
  <c r="BK484"/>
  <c r="J445"/>
  <c r="J386"/>
  <c r="BK296"/>
  <c r="BK204"/>
  <c r="BK119"/>
  <c r="J437"/>
  <c r="BK343"/>
  <c r="BK242"/>
  <c r="BK164"/>
  <c r="BK579"/>
  <c r="J520"/>
  <c r="J462"/>
  <c r="J433"/>
  <c r="J318"/>
  <c r="BK236"/>
  <c r="J173"/>
  <c r="BK116"/>
  <c i="40" r="J264"/>
  <c r="BK189"/>
  <c r="J106"/>
  <c r="BK258"/>
  <c r="BK161"/>
  <c r="J273"/>
  <c r="BK210"/>
  <c r="J134"/>
  <c r="BK261"/>
  <c r="BK207"/>
  <c r="J166"/>
  <c i="41" r="J234"/>
  <c r="J126"/>
  <c r="BK258"/>
  <c r="BK196"/>
  <c r="J119"/>
  <c r="J210"/>
  <c r="BK160"/>
  <c r="BK292"/>
  <c r="BK213"/>
  <c r="J129"/>
  <c i="42" r="J164"/>
  <c r="BK203"/>
  <c r="J122"/>
  <c r="J195"/>
  <c r="J143"/>
  <c r="BK172"/>
  <c i="43" r="F38"/>
  <c i="1" r="BC101"/>
  <c i="44" r="BK216"/>
  <c r="J109"/>
  <c r="J200"/>
  <c r="BK135"/>
  <c r="J280"/>
  <c r="J226"/>
  <c r="J135"/>
  <c i="45" r="BK511"/>
  <c r="J436"/>
  <c r="J353"/>
  <c r="BK279"/>
  <c r="BK239"/>
  <c r="BK157"/>
  <c r="BK451"/>
  <c r="BK323"/>
  <c r="J224"/>
  <c r="J532"/>
  <c r="J448"/>
  <c r="BK386"/>
  <c r="J213"/>
  <c r="BK107"/>
  <c r="J463"/>
  <c r="BK349"/>
  <c r="BK204"/>
  <c r="BK129"/>
  <c i="46" r="BK175"/>
  <c r="BK181"/>
  <c r="BK151"/>
  <c r="BK201"/>
  <c i="47" r="BK193"/>
  <c r="J103"/>
  <c r="J134"/>
  <c r="J174"/>
  <c r="BK134"/>
  <c i="48" r="BK388"/>
  <c r="BK288"/>
  <c r="J181"/>
  <c r="J406"/>
  <c r="J339"/>
  <c r="BK285"/>
  <c r="J141"/>
  <c r="BK363"/>
  <c r="BK258"/>
  <c r="BK157"/>
  <c r="J382"/>
  <c r="J267"/>
  <c r="BK118"/>
  <c i="49" r="BK250"/>
  <c r="J146"/>
  <c r="J200"/>
  <c r="BK121"/>
  <c r="BK218"/>
  <c r="BK135"/>
  <c i="50" r="BK273"/>
  <c r="BK230"/>
  <c r="BK267"/>
  <c r="J159"/>
  <c r="J267"/>
  <c r="BK216"/>
  <c r="J142"/>
  <c i="51" r="J264"/>
  <c r="J170"/>
  <c r="J291"/>
  <c r="J184"/>
  <c r="J307"/>
  <c r="J198"/>
  <c r="BK310"/>
  <c r="BK187"/>
  <c i="52" r="BK227"/>
  <c r="BK111"/>
  <c r="J148"/>
  <c r="BK207"/>
  <c r="J192"/>
  <c i="53" r="J180"/>
  <c r="J170"/>
  <c r="J163"/>
  <c r="J103"/>
  <c i="54" r="J261"/>
  <c r="J134"/>
  <c r="BK258"/>
  <c r="BK167"/>
  <c r="BK316"/>
  <c r="J202"/>
  <c r="J156"/>
  <c r="BK282"/>
  <c r="J130"/>
  <c i="55" r="J166"/>
  <c r="J213"/>
  <c r="J239"/>
  <c r="BK137"/>
  <c r="J216"/>
  <c r="J154"/>
  <c i="56" r="BK124"/>
  <c r="J220"/>
  <c r="J145"/>
  <c r="BK138"/>
  <c i="58" r="F36"/>
  <c i="1" r="BA116"/>
  <c i="59" r="BK113"/>
  <c r="J102"/>
  <c r="J124"/>
  <c i="60" r="BK120"/>
  <c i="61" r="J199"/>
  <c r="J161"/>
  <c r="BK126"/>
  <c r="J205"/>
  <c r="J172"/>
  <c r="J155"/>
  <c r="BK124"/>
  <c r="BK99"/>
  <c r="J174"/>
  <c r="J127"/>
  <c r="BK107"/>
  <c r="J186"/>
  <c r="BK157"/>
  <c r="BK140"/>
  <c r="J122"/>
  <c i="62" r="BK162"/>
  <c r="BK139"/>
  <c r="BK120"/>
  <c r="BK102"/>
  <c r="BK168"/>
  <c r="J144"/>
  <c r="J117"/>
  <c r="J168"/>
  <c r="BK136"/>
  <c r="J124"/>
  <c r="BK176"/>
  <c r="J156"/>
  <c r="J132"/>
  <c r="BK99"/>
  <c i="63" r="J112"/>
  <c r="BK135"/>
  <c r="BK110"/>
  <c r="BK118"/>
  <c r="BK106"/>
  <c r="BK119"/>
  <c i="64" r="BK119"/>
  <c r="BK127"/>
  <c r="J128"/>
  <c r="J111"/>
  <c r="BK125"/>
  <c r="BK109"/>
  <c i="65" r="BK127"/>
  <c r="J111"/>
  <c r="J141"/>
  <c r="J112"/>
  <c r="J133"/>
  <c r="J106"/>
  <c r="J134"/>
  <c r="J105"/>
  <c i="66" r="J135"/>
  <c r="BK119"/>
  <c r="BK110"/>
  <c r="BK130"/>
  <c r="J142"/>
  <c r="J143"/>
  <c r="BK120"/>
  <c i="67" r="J115"/>
  <c r="BK102"/>
  <c r="J120"/>
  <c r="J102"/>
  <c r="J101"/>
  <c i="68" r="J114"/>
  <c r="J113"/>
  <c r="J101"/>
  <c r="J112"/>
  <c i="2" r="BK101"/>
  <c r="J109"/>
  <c i="3" r="J309"/>
  <c r="BK224"/>
  <c r="J262"/>
  <c r="BK228"/>
  <c r="J237"/>
  <c i="4" r="BK131"/>
  <c i="5" r="BK2119"/>
  <c r="BK2076"/>
  <c r="J1708"/>
  <c r="BK1532"/>
  <c r="BK1432"/>
  <c r="J1313"/>
  <c r="BK1132"/>
  <c r="BK958"/>
  <c r="BK714"/>
  <c r="BK335"/>
  <c r="J2220"/>
  <c r="BK2106"/>
  <c r="J2063"/>
  <c r="J1921"/>
  <c r="J1903"/>
  <c r="J1714"/>
  <c r="BK1495"/>
  <c r="J1367"/>
  <c r="J1253"/>
  <c r="BK1139"/>
  <c r="BK965"/>
  <c r="BK856"/>
  <c r="J405"/>
  <c r="J135"/>
  <c r="BK2134"/>
  <c r="J2105"/>
  <c r="BK2078"/>
  <c r="BK2061"/>
  <c r="J2039"/>
  <c r="BK1939"/>
  <c r="BK1895"/>
  <c r="BK1740"/>
  <c r="BK1530"/>
  <c r="J1353"/>
  <c r="J1301"/>
  <c r="BK1153"/>
  <c r="BK1131"/>
  <c r="BK1010"/>
  <c r="BK950"/>
  <c r="BK877"/>
  <c r="J683"/>
  <c r="J463"/>
  <c r="BK248"/>
  <c r="BK138"/>
  <c r="BK2392"/>
  <c r="J2362"/>
  <c r="BK2327"/>
  <c r="BK2220"/>
  <c r="BK2136"/>
  <c r="BK2122"/>
  <c r="J2058"/>
  <c r="BK2032"/>
  <c r="BK1944"/>
  <c r="J1849"/>
  <c r="BK1622"/>
  <c r="BK1478"/>
  <c r="BK1367"/>
  <c r="BK1207"/>
  <c r="J1138"/>
  <c r="J1091"/>
  <c r="J1018"/>
  <c r="BK713"/>
  <c r="BK436"/>
  <c r="J306"/>
  <c r="J138"/>
  <c i="6" r="J525"/>
  <c r="BK445"/>
  <c r="BK365"/>
  <c r="BK301"/>
  <c r="J256"/>
  <c r="J180"/>
  <c r="J116"/>
  <c r="BK501"/>
  <c r="BK465"/>
  <c r="BK361"/>
  <c r="BK325"/>
  <c r="BK246"/>
  <c r="J183"/>
  <c r="J128"/>
  <c r="J480"/>
  <c r="J436"/>
  <c r="BK352"/>
  <c r="J298"/>
  <c r="J246"/>
  <c r="BK151"/>
  <c r="BK552"/>
  <c r="BK511"/>
  <c r="BK421"/>
  <c r="J383"/>
  <c r="BK287"/>
  <c r="BK169"/>
  <c i="7" r="BK252"/>
  <c r="J185"/>
  <c r="BK245"/>
  <c r="J197"/>
  <c r="J130"/>
  <c r="BK182"/>
  <c r="J259"/>
  <c r="BK194"/>
  <c r="BK141"/>
  <c i="8" r="J202"/>
  <c r="J183"/>
  <c r="BK162"/>
  <c r="J143"/>
  <c r="BK117"/>
  <c r="BK96"/>
  <c r="BK193"/>
  <c r="J171"/>
  <c r="BK148"/>
  <c r="J123"/>
  <c r="BK210"/>
  <c r="BK180"/>
  <c r="BK159"/>
  <c r="J134"/>
  <c r="J127"/>
  <c r="J101"/>
  <c r="J195"/>
  <c r="BK161"/>
  <c r="J128"/>
  <c r="BK110"/>
  <c i="9" r="J233"/>
  <c r="BK213"/>
  <c r="J188"/>
  <c r="J167"/>
  <c r="J144"/>
  <c r="BK116"/>
  <c r="BK102"/>
  <c r="J204"/>
  <c r="J162"/>
  <c r="J139"/>
  <c r="J109"/>
  <c r="BK223"/>
  <c r="BK202"/>
  <c r="J180"/>
  <c r="BK158"/>
  <c r="BK127"/>
  <c r="BK111"/>
  <c r="BK219"/>
  <c r="BK195"/>
  <c r="J176"/>
  <c r="J150"/>
  <c r="J125"/>
  <c r="BK105"/>
  <c i="10" r="BK236"/>
  <c r="BK223"/>
  <c r="BK198"/>
  <c r="J178"/>
  <c r="BK164"/>
  <c r="J136"/>
  <c r="BK120"/>
  <c r="J256"/>
  <c r="BK230"/>
  <c r="J204"/>
  <c r="BK182"/>
  <c r="BK159"/>
  <c r="BK143"/>
  <c r="J115"/>
  <c r="J102"/>
  <c r="J241"/>
  <c r="BK227"/>
  <c r="J192"/>
  <c r="J151"/>
  <c r="J129"/>
  <c r="J104"/>
  <c r="BK234"/>
  <c r="J209"/>
  <c r="J194"/>
  <c r="J179"/>
  <c r="BK163"/>
  <c r="BK134"/>
  <c r="J109"/>
  <c i="11" r="BK153"/>
  <c r="BK128"/>
  <c r="BK140"/>
  <c r="J145"/>
  <c r="BK120"/>
  <c r="BK100"/>
  <c r="J135"/>
  <c r="J104"/>
  <c i="12" r="BK108"/>
  <c r="J114"/>
  <c r="BK114"/>
  <c i="13" r="J127"/>
  <c r="BK102"/>
  <c r="J130"/>
  <c r="J123"/>
  <c r="BK161"/>
  <c r="J104"/>
  <c r="BK148"/>
  <c r="BK133"/>
  <c i="14" r="BK105"/>
  <c r="BK100"/>
  <c r="BK116"/>
  <c r="J129"/>
  <c i="15" r="J111"/>
  <c r="BK105"/>
  <c i="16" r="J173"/>
  <c r="J132"/>
  <c r="J105"/>
  <c r="J160"/>
  <c r="BK140"/>
  <c r="J116"/>
  <c r="J176"/>
  <c r="BK146"/>
  <c r="J111"/>
  <c r="BK169"/>
  <c r="BK145"/>
  <c r="J115"/>
  <c i="17" r="J111"/>
  <c r="J117"/>
  <c r="J126"/>
  <c r="BK129"/>
  <c r="BK94"/>
  <c i="18" r="J117"/>
  <c r="J109"/>
  <c i="19" r="BK111"/>
  <c r="BK121"/>
  <c r="J116"/>
  <c i="20" r="BK114"/>
  <c i="21" r="BK149"/>
  <c r="BK169"/>
  <c r="BK178"/>
  <c i="22" r="BK155"/>
  <c r="J161"/>
  <c r="J232"/>
  <c r="BK112"/>
  <c r="BK119"/>
  <c i="23" r="BK107"/>
  <c r="J146"/>
  <c i="24" r="J94"/>
  <c r="J146"/>
  <c i="25" r="J124"/>
  <c r="J137"/>
  <c r="J132"/>
  <c r="BK136"/>
  <c i="26" r="BK118"/>
  <c r="BK128"/>
  <c r="BK131"/>
  <c i="28" r="J114"/>
  <c r="J115"/>
  <c r="BK114"/>
  <c r="J105"/>
  <c i="29" r="J149"/>
  <c r="J126"/>
  <c r="J165"/>
  <c r="BK135"/>
  <c r="BK116"/>
  <c r="J148"/>
  <c r="BK104"/>
  <c r="J131"/>
  <c i="30" r="J320"/>
  <c r="BK246"/>
  <c r="J139"/>
  <c r="BK295"/>
  <c r="J302"/>
  <c r="J244"/>
  <c r="BK323"/>
  <c r="J279"/>
  <c r="BK194"/>
  <c i="31" r="J232"/>
  <c r="J188"/>
  <c r="BK98"/>
  <c r="BK176"/>
  <c r="BK230"/>
  <c r="J135"/>
  <c r="BK133"/>
  <c i="32" r="BK124"/>
  <c r="J131"/>
  <c r="J124"/>
  <c i="33" r="BK135"/>
  <c r="BK134"/>
  <c r="J100"/>
  <c r="BK106"/>
  <c i="34" r="BK138"/>
  <c r="J112"/>
  <c r="BK109"/>
  <c r="J115"/>
  <c r="BK103"/>
  <c i="35" r="J175"/>
  <c r="BK223"/>
  <c r="J125"/>
  <c r="BK187"/>
  <c r="BK238"/>
  <c r="BK118"/>
  <c i="36" r="BK198"/>
  <c r="J164"/>
  <c r="BK189"/>
  <c r="J122"/>
  <c r="BK208"/>
  <c r="BK132"/>
  <c i="37" r="BK169"/>
  <c r="BK118"/>
  <c r="BK216"/>
  <c r="BK128"/>
  <c r="BK162"/>
  <c r="BK98"/>
  <c i="38" r="J178"/>
  <c r="J172"/>
  <c r="J102"/>
  <c i="39" r="J573"/>
  <c r="BK465"/>
  <c r="J392"/>
  <c r="J272"/>
  <c r="J170"/>
  <c r="J557"/>
  <c r="BK462"/>
  <c r="J370"/>
  <c r="BK245"/>
  <c r="BK113"/>
  <c r="BK422"/>
  <c r="J306"/>
  <c r="J229"/>
  <c r="J143"/>
  <c r="J567"/>
  <c r="BK511"/>
  <c r="BK456"/>
  <c r="J355"/>
  <c r="J282"/>
  <c r="BK197"/>
  <c r="J122"/>
  <c i="40" r="J249"/>
  <c r="J110"/>
  <c r="J131"/>
  <c r="BK235"/>
  <c r="J297"/>
  <c r="J242"/>
  <c r="J157"/>
  <c i="41" r="BK219"/>
  <c r="J112"/>
  <c r="BK200"/>
  <c r="BK126"/>
  <c r="J268"/>
  <c r="J175"/>
  <c r="BK286"/>
  <c r="BK210"/>
  <c i="42" r="BK150"/>
  <c r="J199"/>
  <c r="BK216"/>
  <c r="J175"/>
  <c r="BK118"/>
  <c r="BK187"/>
  <c i="43" r="J36"/>
  <c i="1" r="AW101"/>
  <c i="44" r="BK157"/>
  <c r="BK251"/>
  <c r="J175"/>
  <c r="BK112"/>
  <c i="45" r="BK463"/>
  <c r="BK389"/>
  <c r="BK307"/>
  <c r="BK246"/>
  <c r="J148"/>
  <c r="BK454"/>
  <c r="BK353"/>
  <c r="J266"/>
  <c r="BK122"/>
  <c r="BK460"/>
  <c r="J418"/>
  <c r="BK310"/>
  <c r="BK189"/>
  <c r="BK517"/>
  <c r="BK442"/>
  <c r="J357"/>
  <c r="J257"/>
  <c r="J139"/>
  <c i="46" r="BK156"/>
  <c r="J156"/>
  <c r="J175"/>
  <c r="J190"/>
  <c i="47" r="BK186"/>
  <c r="BK208"/>
  <c r="BK205"/>
  <c r="BK159"/>
  <c r="BK151"/>
  <c i="48" r="J351"/>
  <c r="BK222"/>
  <c r="J114"/>
  <c r="J332"/>
  <c r="J258"/>
  <c r="J118"/>
  <c r="J388"/>
  <c r="J310"/>
  <c r="J221"/>
  <c r="J372"/>
  <c r="BK252"/>
  <c r="BK124"/>
  <c i="49" r="J105"/>
  <c r="J165"/>
  <c r="J229"/>
  <c r="J153"/>
  <c r="BK232"/>
  <c i="50" r="J273"/>
  <c r="BK101"/>
  <c r="BK126"/>
  <c r="J216"/>
  <c r="BK142"/>
  <c r="BK237"/>
  <c r="J152"/>
  <c i="51" r="J313"/>
  <c r="J177"/>
  <c r="BK301"/>
  <c r="J187"/>
  <c r="J304"/>
  <c r="BK160"/>
  <c r="BK285"/>
  <c r="BK194"/>
  <c i="52" r="BK218"/>
  <c r="J127"/>
  <c r="J166"/>
  <c r="J203"/>
  <c r="J218"/>
  <c r="BK148"/>
  <c i="53" r="BK141"/>
  <c r="J174"/>
  <c r="BK122"/>
  <c i="54" r="J243"/>
  <c r="BK107"/>
  <c r="J252"/>
  <c r="J194"/>
  <c r="BK322"/>
  <c r="BK231"/>
  <c r="J113"/>
  <c r="BK307"/>
  <c r="BK153"/>
  <c i="55" r="J200"/>
  <c r="BK113"/>
  <c r="J205"/>
  <c r="BK130"/>
  <c r="J236"/>
  <c i="56" r="BK217"/>
  <c r="J172"/>
  <c r="BK211"/>
  <c r="BK199"/>
  <c r="J103"/>
  <c i="59" r="J116"/>
  <c r="BK98"/>
  <c r="BK114"/>
  <c r="BK121"/>
  <c r="J130"/>
  <c r="BK96"/>
  <c i="60" r="J103"/>
  <c i="61" r="J178"/>
  <c r="J148"/>
  <c r="J114"/>
  <c r="J197"/>
  <c r="BK173"/>
  <c r="J141"/>
  <c r="BK109"/>
  <c r="BK191"/>
  <c r="J180"/>
  <c r="J149"/>
  <c r="J118"/>
  <c r="J198"/>
  <c r="J177"/>
  <c r="BK146"/>
  <c r="J109"/>
  <c i="62" r="J170"/>
  <c r="BK132"/>
  <c r="BK105"/>
  <c r="BK174"/>
  <c r="BK138"/>
  <c r="BK97"/>
  <c r="BK144"/>
  <c r="BK116"/>
  <c r="BK178"/>
  <c r="J155"/>
  <c r="J126"/>
  <c i="63" r="J120"/>
  <c r="J100"/>
  <c r="J119"/>
  <c r="BK132"/>
  <c r="BK104"/>
  <c r="J117"/>
  <c i="64" r="BK118"/>
  <c r="BK97"/>
  <c r="J129"/>
  <c i="65" r="J117"/>
  <c r="J99"/>
  <c r="BK111"/>
  <c r="J103"/>
  <c i="66" r="J137"/>
  <c r="J116"/>
  <c r="J115"/>
  <c r="J118"/>
  <c r="J136"/>
  <c r="J109"/>
  <c i="67" r="BK109"/>
  <c r="J123"/>
  <c r="BK118"/>
  <c r="BK120"/>
  <c i="68" r="J94"/>
  <c r="BK100"/>
  <c r="BK106"/>
  <c i="2" r="BK97"/>
  <c r="BK152"/>
  <c i="3" r="J283"/>
  <c r="BK232"/>
  <c r="BK317"/>
  <c r="J224"/>
  <c r="J205"/>
  <c i="4" r="BK90"/>
  <c i="5" r="BK2115"/>
  <c r="J2082"/>
  <c r="J1788"/>
  <c r="BK1653"/>
  <c r="BK1501"/>
  <c r="BK1376"/>
  <c r="J1220"/>
  <c r="J1134"/>
  <c r="J950"/>
  <c r="J713"/>
  <c r="BK395"/>
  <c r="J2243"/>
  <c r="BK2124"/>
  <c r="J2094"/>
  <c r="J2061"/>
  <c r="J1969"/>
  <c r="J1902"/>
  <c r="J1743"/>
  <c r="BK1512"/>
  <c r="J1360"/>
  <c r="J1202"/>
  <c r="BK1091"/>
  <c r="J945"/>
  <c r="BK824"/>
  <c r="J397"/>
  <c r="J132"/>
  <c r="BK2112"/>
  <c r="J2104"/>
  <c r="J2076"/>
  <c r="J2060"/>
  <c r="J2040"/>
  <c r="J1947"/>
  <c r="J1901"/>
  <c r="J1867"/>
  <c r="BK1662"/>
  <c r="BK1470"/>
  <c r="BK1350"/>
  <c r="BK1256"/>
  <c r="BK1150"/>
  <c r="BK1126"/>
  <c r="BK1004"/>
  <c r="BK947"/>
  <c r="J839"/>
  <c r="BK594"/>
  <c r="BK358"/>
  <c r="BK166"/>
  <c r="BK2394"/>
  <c r="BK2355"/>
  <c r="J2329"/>
  <c r="J2241"/>
  <c r="BK2135"/>
  <c r="J2121"/>
  <c r="J2065"/>
  <c r="BK2042"/>
  <c r="BK1947"/>
  <c r="J1895"/>
  <c r="J1777"/>
  <c r="BK1601"/>
  <c r="J1458"/>
  <c r="J1337"/>
  <c r="J1256"/>
  <c r="BK1145"/>
  <c r="J1127"/>
  <c r="J1000"/>
  <c r="J824"/>
  <c r="J594"/>
  <c r="BK397"/>
  <c r="J228"/>
  <c i="6" r="J552"/>
  <c r="J471"/>
  <c r="J380"/>
  <c r="J316"/>
  <c r="J275"/>
  <c r="BK219"/>
  <c r="BK145"/>
  <c r="J534"/>
  <c r="BK483"/>
  <c r="BK418"/>
  <c r="J365"/>
  <c r="BK304"/>
  <c r="BK243"/>
  <c r="J169"/>
  <c r="J501"/>
  <c r="J459"/>
  <c r="BK427"/>
  <c r="J337"/>
  <c r="BK278"/>
  <c r="BK222"/>
  <c r="J145"/>
  <c r="J549"/>
  <c r="BK492"/>
  <c r="J418"/>
  <c r="BK371"/>
  <c r="BK256"/>
  <c r="J198"/>
  <c i="7" r="BK259"/>
  <c r="J176"/>
  <c r="BK117"/>
  <c r="BK200"/>
  <c r="BK133"/>
  <c r="BK179"/>
  <c r="BK107"/>
  <c r="BK226"/>
  <c r="BK144"/>
  <c i="8" r="BK197"/>
  <c r="BK179"/>
  <c r="J154"/>
  <c r="BK138"/>
  <c r="BK116"/>
  <c r="BK99"/>
  <c r="BK195"/>
  <c r="J177"/>
  <c r="BK157"/>
  <c r="BK136"/>
  <c r="J108"/>
  <c r="J205"/>
  <c r="J178"/>
  <c r="BK154"/>
  <c r="J131"/>
  <c r="BK118"/>
  <c r="BK199"/>
  <c r="BK182"/>
  <c r="J167"/>
  <c r="BK139"/>
  <c r="J116"/>
  <c r="BK101"/>
  <c i="9" r="J229"/>
  <c r="J208"/>
  <c r="J192"/>
  <c r="BK169"/>
  <c r="BK152"/>
  <c r="BK125"/>
  <c r="J103"/>
  <c r="J210"/>
  <c r="BK183"/>
  <c r="J152"/>
  <c r="J121"/>
  <c r="BK231"/>
  <c r="BK214"/>
  <c r="BK187"/>
  <c r="J168"/>
  <c r="BK149"/>
  <c r="BK124"/>
  <c r="J232"/>
  <c r="BK210"/>
  <c r="BK182"/>
  <c r="BK154"/>
  <c r="J133"/>
  <c r="BK121"/>
  <c r="BK110"/>
  <c i="10" r="BK253"/>
  <c r="BK229"/>
  <c r="BK215"/>
  <c r="BK195"/>
  <c r="J175"/>
  <c r="J160"/>
  <c r="J138"/>
  <c r="BK118"/>
  <c r="BK255"/>
  <c r="J229"/>
  <c r="BK208"/>
  <c r="BK186"/>
  <c r="BK169"/>
  <c r="BK151"/>
  <c r="J134"/>
  <c r="J111"/>
  <c r="J260"/>
  <c r="J243"/>
  <c r="J222"/>
  <c r="J185"/>
  <c r="BK153"/>
  <c r="BK128"/>
  <c r="J103"/>
  <c r="J215"/>
  <c r="J202"/>
  <c r="BK190"/>
  <c r="BK172"/>
  <c r="BK156"/>
  <c r="BK129"/>
  <c r="BK102"/>
  <c i="11" r="J147"/>
  <c r="J125"/>
  <c r="BK104"/>
  <c r="BK149"/>
  <c r="BK129"/>
  <c r="J106"/>
  <c r="J133"/>
  <c r="BK118"/>
  <c r="J99"/>
  <c r="BK136"/>
  <c r="BK111"/>
  <c i="12" r="J124"/>
  <c r="BK124"/>
  <c r="BK129"/>
  <c r="J108"/>
  <c r="J126"/>
  <c r="J105"/>
  <c i="13" r="J152"/>
  <c r="BK126"/>
  <c r="BK108"/>
  <c r="BK160"/>
  <c r="J139"/>
  <c r="J122"/>
  <c r="BK105"/>
  <c r="BK141"/>
  <c r="J108"/>
  <c r="BK151"/>
  <c r="BK132"/>
  <c r="J111"/>
  <c i="14" r="BK126"/>
  <c r="J99"/>
  <c r="BK119"/>
  <c r="BK133"/>
  <c r="J115"/>
  <c r="BK134"/>
  <c r="J113"/>
  <c i="15" r="J106"/>
  <c r="BK104"/>
  <c r="J112"/>
  <c r="J97"/>
  <c i="16" r="J167"/>
  <c r="BK139"/>
  <c r="J113"/>
  <c r="J171"/>
  <c r="J153"/>
  <c r="J130"/>
  <c r="BK107"/>
  <c r="J165"/>
  <c r="J136"/>
  <c r="J118"/>
  <c r="BK178"/>
  <c r="J135"/>
  <c r="BK117"/>
  <c i="17" r="BK126"/>
  <c r="BK119"/>
  <c r="J101"/>
  <c r="BK116"/>
  <c r="BK96"/>
  <c r="J107"/>
  <c r="J119"/>
  <c r="BK103"/>
  <c i="18" r="BK108"/>
  <c r="BK113"/>
  <c r="BK120"/>
  <c r="BK102"/>
  <c i="19" r="J103"/>
  <c r="J119"/>
  <c r="BK118"/>
  <c r="BK103"/>
  <c i="20" r="BK102"/>
  <c r="J104"/>
  <c i="21" r="J179"/>
  <c r="BK179"/>
  <c r="BK108"/>
  <c r="J160"/>
  <c i="22" r="BK161"/>
  <c r="J189"/>
  <c r="BK98"/>
  <c r="J200"/>
  <c r="BK205"/>
  <c i="23" r="J120"/>
  <c r="BK123"/>
  <c r="J96"/>
  <c i="24" r="J149"/>
  <c r="BK147"/>
  <c i="25" r="J144"/>
  <c r="BK122"/>
  <c r="BK135"/>
  <c r="J106"/>
  <c r="BK118"/>
  <c r="BK127"/>
  <c r="J115"/>
  <c i="26" r="BK122"/>
  <c r="BK106"/>
  <c r="BK113"/>
  <c r="BK109"/>
  <c i="27" r="J106"/>
  <c r="J114"/>
  <c r="J124"/>
  <c r="BK129"/>
  <c i="28" r="BK122"/>
  <c r="BK121"/>
  <c r="BK118"/>
  <c i="29" r="BK151"/>
  <c r="J140"/>
  <c r="BK118"/>
  <c r="J168"/>
  <c r="BK141"/>
  <c r="J123"/>
  <c r="BK159"/>
  <c r="J137"/>
  <c r="J167"/>
  <c r="BK150"/>
  <c r="J118"/>
  <c i="30" r="J292"/>
  <c r="BK244"/>
  <c r="BK132"/>
  <c r="BK315"/>
  <c r="BK204"/>
  <c r="BK284"/>
  <c r="J202"/>
  <c r="J316"/>
  <c r="BK249"/>
  <c r="J184"/>
  <c i="31" r="J227"/>
  <c r="BK122"/>
  <c r="J230"/>
  <c r="BK151"/>
  <c r="BK100"/>
  <c r="BK200"/>
  <c r="J143"/>
  <c r="BK227"/>
  <c r="J138"/>
  <c i="32" r="BK135"/>
  <c r="BK118"/>
  <c r="J101"/>
  <c r="J100"/>
  <c r="J128"/>
  <c r="BK112"/>
  <c i="33" r="J131"/>
  <c r="BK100"/>
  <c r="J102"/>
  <c r="J126"/>
  <c r="J108"/>
  <c r="BK117"/>
  <c i="34" r="J130"/>
  <c r="BK107"/>
  <c r="BK124"/>
  <c r="BK136"/>
  <c r="J100"/>
  <c r="BK112"/>
  <c i="35" r="BK190"/>
  <c r="BK101"/>
  <c r="J163"/>
  <c r="J97"/>
  <c r="BK175"/>
  <c r="J98"/>
  <c r="J180"/>
  <c r="J129"/>
  <c i="36" r="J203"/>
  <c r="J101"/>
  <c r="J116"/>
  <c r="BK180"/>
  <c r="BK125"/>
  <c r="J215"/>
  <c r="BK157"/>
  <c i="37" r="J222"/>
  <c r="J163"/>
  <c r="BK205"/>
  <c r="J121"/>
  <c r="BK203"/>
  <c r="BK121"/>
  <c r="J209"/>
  <c r="BK150"/>
  <c i="38" r="BK195"/>
  <c r="BK148"/>
  <c r="J190"/>
  <c r="J109"/>
  <c r="J165"/>
  <c r="J199"/>
  <c i="39" r="J570"/>
  <c r="BK520"/>
  <c r="BK429"/>
  <c r="BK355"/>
  <c r="J245"/>
  <c r="J179"/>
  <c r="BK545"/>
  <c r="J469"/>
  <c r="J413"/>
  <c r="J343"/>
  <c r="J254"/>
  <c r="BK173"/>
  <c r="BK583"/>
  <c r="J441"/>
  <c r="J347"/>
  <c r="BK226"/>
  <c r="BK157"/>
  <c r="BK573"/>
  <c r="BK499"/>
  <c r="BK419"/>
  <c r="J359"/>
  <c r="BK272"/>
  <c r="BK251"/>
  <c r="J193"/>
  <c r="BK139"/>
  <c i="40" r="J285"/>
  <c r="J210"/>
  <c r="BK125"/>
  <c r="BK282"/>
  <c r="J216"/>
  <c r="J138"/>
  <c r="J270"/>
  <c r="BK166"/>
  <c r="BK285"/>
  <c r="BK249"/>
  <c r="BK192"/>
  <c r="J153"/>
  <c i="41" r="J254"/>
  <c r="J135"/>
  <c r="J248"/>
  <c r="BK171"/>
  <c r="J289"/>
  <c r="J171"/>
  <c r="BK106"/>
  <c r="J226"/>
  <c r="BK146"/>
  <c i="42" r="BK168"/>
  <c r="J125"/>
  <c r="BK147"/>
  <c r="BK102"/>
  <c r="BK178"/>
  <c r="J147"/>
  <c i="44" r="BK277"/>
  <c r="BK207"/>
  <c r="BK175"/>
  <c r="J251"/>
  <c r="BK164"/>
  <c r="J112"/>
  <c r="BK223"/>
  <c r="BK181"/>
  <c r="J119"/>
  <c r="BK254"/>
  <c r="J188"/>
  <c r="BK116"/>
  <c i="45" r="BK508"/>
  <c r="BK457"/>
  <c r="J397"/>
  <c r="BK304"/>
  <c r="BK235"/>
  <c r="J132"/>
  <c r="BK433"/>
  <c r="BK320"/>
  <c r="BK210"/>
  <c r="J526"/>
  <c r="BK436"/>
  <c r="J412"/>
  <c r="J382"/>
  <c r="BK301"/>
  <c r="J183"/>
  <c r="BK535"/>
  <c r="BK424"/>
  <c r="BK335"/>
  <c r="BK217"/>
  <c r="BK125"/>
  <c i="46" r="J160"/>
  <c r="J164"/>
  <c r="BK178"/>
  <c r="BK222"/>
  <c i="47" r="J196"/>
  <c r="J217"/>
  <c r="BK217"/>
  <c r="BK202"/>
  <c r="J123"/>
  <c i="48" r="J360"/>
  <c r="J245"/>
  <c r="BK131"/>
  <c r="BK379"/>
  <c r="J288"/>
  <c r="J213"/>
  <c r="BK111"/>
  <c r="BK339"/>
  <c r="BK210"/>
  <c r="BK424"/>
  <c r="BK282"/>
  <c r="BK202"/>
  <c i="49" r="J197"/>
  <c r="J247"/>
  <c r="BK153"/>
  <c r="J206"/>
  <c r="BK241"/>
  <c r="BK146"/>
  <c i="50" r="J213"/>
  <c r="BK111"/>
  <c r="J156"/>
  <c r="BK163"/>
  <c r="BK277"/>
  <c r="BK210"/>
  <c r="J129"/>
  <c i="51" r="J256"/>
  <c r="BK126"/>
  <c r="BK246"/>
  <c r="J119"/>
  <c r="BK233"/>
  <c r="J140"/>
  <c r="J223"/>
  <c i="52" r="BK236"/>
  <c r="J156"/>
  <c r="BK179"/>
  <c r="J211"/>
  <c r="J124"/>
  <c i="53" r="BK187"/>
  <c r="J187"/>
  <c r="J141"/>
  <c i="54" r="BK255"/>
  <c r="BK117"/>
  <c r="BK243"/>
  <c r="BK134"/>
  <c r="BK267"/>
  <c r="BK170"/>
  <c r="J316"/>
  <c r="BK202"/>
  <c i="55" r="J222"/>
  <c r="BK255"/>
  <c r="BK110"/>
  <c r="BK181"/>
  <c r="BK119"/>
  <c r="BK107"/>
  <c i="56" r="J138"/>
  <c r="J117"/>
  <c r="J134"/>
  <c r="BK131"/>
  <c i="58" r="F39"/>
  <c i="1" r="BD116"/>
  <c i="59" r="BK117"/>
  <c r="BK132"/>
  <c r="BK93"/>
  <c r="BK94"/>
  <c i="60" r="J100"/>
  <c i="61" r="BK171"/>
  <c r="BK152"/>
  <c r="BK133"/>
  <c r="J112"/>
  <c r="BK206"/>
  <c r="J176"/>
  <c r="J160"/>
  <c r="BK137"/>
  <c r="J100"/>
  <c i="2" r="BK141"/>
  <c r="J117"/>
  <c i="1" r="AS82"/>
  <c i="3" r="J201"/>
  <c i="4" r="J90"/>
  <c i="5" r="BK2103"/>
  <c r="BK2052"/>
  <c r="J2048"/>
  <c r="BK1993"/>
  <c r="BK1975"/>
  <c r="J1944"/>
  <c r="J1917"/>
  <c r="J1909"/>
  <c r="J1904"/>
  <c r="BK1892"/>
  <c r="BK1860"/>
  <c r="BK1755"/>
  <c r="J1631"/>
  <c r="BK1385"/>
  <c r="BK1253"/>
  <c r="J1135"/>
  <c r="J965"/>
  <c r="J759"/>
  <c r="J385"/>
  <c r="BK2223"/>
  <c r="BK2102"/>
  <c r="BK2045"/>
  <c r="J1919"/>
  <c r="BK1834"/>
  <c r="BK1692"/>
  <c r="BK1462"/>
  <c r="BK1325"/>
  <c r="J1153"/>
  <c r="BK1014"/>
  <c r="J869"/>
  <c r="BK490"/>
  <c r="BK130"/>
  <c r="J2114"/>
  <c i="45" r="BK167"/>
  <c r="J508"/>
  <c r="J386"/>
  <c r="J254"/>
  <c r="BK132"/>
  <c r="J457"/>
  <c r="J369"/>
  <c r="J210"/>
  <c r="J514"/>
  <c r="J460"/>
  <c r="J316"/>
  <c r="BK192"/>
  <c i="46" r="BK225"/>
  <c r="J137"/>
  <c r="J151"/>
  <c r="BK167"/>
  <c r="J207"/>
  <c r="J103"/>
  <c i="47" r="BK140"/>
  <c r="J137"/>
  <c r="J155"/>
  <c r="J140"/>
  <c i="48" r="J270"/>
  <c r="J185"/>
  <c r="J412"/>
  <c r="BK320"/>
  <c r="J239"/>
  <c r="J164"/>
  <c r="BK382"/>
  <c r="BK302"/>
  <c r="J160"/>
  <c r="J379"/>
  <c r="BK255"/>
  <c r="BK114"/>
  <c i="49" r="BK265"/>
  <c r="BK168"/>
  <c r="J232"/>
  <c r="BK161"/>
  <c r="J256"/>
  <c r="BK177"/>
  <c i="50" r="J184"/>
  <c r="BK249"/>
  <c r="BK114"/>
  <c r="BK152"/>
  <c r="J230"/>
  <c r="BK156"/>
  <c i="51" r="J268"/>
  <c r="J167"/>
  <c r="BK271"/>
  <c r="BK129"/>
  <c r="J285"/>
  <c r="BK167"/>
  <c r="BK282"/>
  <c r="BK190"/>
  <c i="52" r="J224"/>
  <c r="BK104"/>
  <c r="J152"/>
  <c r="BK127"/>
  <c r="BK189"/>
  <c r="J104"/>
  <c i="53" r="BK180"/>
  <c r="BK170"/>
  <c i="54" r="BK291"/>
  <c r="BK163"/>
  <c r="J267"/>
  <c r="J174"/>
  <c r="J325"/>
  <c r="J249"/>
  <c r="J181"/>
  <c r="BK325"/>
  <c r="BK220"/>
  <c i="55" r="BK219"/>
  <c r="J246"/>
  <c r="J123"/>
  <c r="BK162"/>
  <c r="BK243"/>
  <c r="BK147"/>
  <c i="56" r="J182"/>
  <c r="J178"/>
  <c r="J208"/>
  <c r="BK214"/>
  <c r="BK117"/>
  <c i="59" r="BK130"/>
  <c r="BK108"/>
  <c r="J131"/>
  <c r="BK116"/>
  <c r="J119"/>
  <c r="BK131"/>
  <c r="BK102"/>
  <c i="60" r="J118"/>
  <c i="61" r="BK203"/>
  <c r="BK159"/>
  <c r="BK128"/>
  <c r="BK111"/>
  <c r="J192"/>
  <c r="BK162"/>
  <c r="BK121"/>
  <c r="J196"/>
  <c r="J171"/>
  <c r="BK155"/>
  <c r="J130"/>
  <c r="BK199"/>
  <c r="BK182"/>
  <c r="J144"/>
  <c r="BK119"/>
  <c i="62" r="J178"/>
  <c r="J136"/>
  <c r="J114"/>
  <c r="J177"/>
  <c r="BK164"/>
  <c r="J133"/>
  <c r="BK114"/>
  <c r="J161"/>
  <c r="J129"/>
  <c r="BK113"/>
  <c r="J165"/>
  <c r="BK148"/>
  <c r="BK121"/>
  <c i="63" r="BK139"/>
  <c r="BK101"/>
  <c r="BK111"/>
  <c r="BK126"/>
  <c r="J99"/>
  <c r="J115"/>
  <c i="64" r="BK116"/>
  <c r="J114"/>
  <c r="BK114"/>
  <c r="J104"/>
  <c r="BK106"/>
  <c i="65" r="BK128"/>
  <c r="BK115"/>
  <c r="BK143"/>
  <c r="J128"/>
  <c r="BK102"/>
  <c r="J125"/>
  <c r="J101"/>
  <c r="BK118"/>
  <c i="66" r="BK136"/>
  <c r="BK121"/>
  <c r="J102"/>
  <c r="BK117"/>
  <c r="J140"/>
  <c r="BK98"/>
  <c r="J124"/>
  <c i="67" r="BK123"/>
  <c r="J104"/>
  <c r="BK122"/>
  <c r="J99"/>
  <c r="J100"/>
  <c r="BK97"/>
  <c i="68" r="BK116"/>
  <c r="J102"/>
  <c r="J100"/>
  <c r="BK104"/>
  <c i="2" r="J134"/>
  <c r="J123"/>
  <c i="3" r="BK280"/>
  <c r="J295"/>
  <c r="J335"/>
  <c r="BK309"/>
  <c r="J179"/>
  <c i="4" r="J131"/>
  <c i="5" r="J2236"/>
  <c r="J2135"/>
  <c r="J2113"/>
  <c r="J2067"/>
  <c r="BK1647"/>
  <c r="J1512"/>
  <c r="J1373"/>
  <c r="BK1167"/>
  <c r="BK1133"/>
  <c r="BK962"/>
  <c r="J796"/>
  <c r="J367"/>
  <c r="J2212"/>
  <c r="J2119"/>
  <c r="J2064"/>
  <c r="J1982"/>
  <c r="BK1904"/>
  <c r="J1755"/>
  <c r="J1605"/>
  <c r="BK1410"/>
  <c r="J1207"/>
  <c r="BK1138"/>
  <c r="J937"/>
  <c r="BK796"/>
  <c r="BK406"/>
  <c r="J177"/>
  <c r="BK2205"/>
  <c r="J2071"/>
  <c r="J2034"/>
  <c r="J1899"/>
  <c r="J1688"/>
  <c r="J1504"/>
  <c r="BK1337"/>
  <c r="J1151"/>
  <c r="J1125"/>
  <c r="J941"/>
  <c r="J698"/>
  <c r="J342"/>
  <c r="BK152"/>
  <c r="BK2382"/>
  <c r="BK2329"/>
  <c r="BK2229"/>
  <c r="J2128"/>
  <c r="BK2064"/>
  <c r="BK2036"/>
  <c r="J1911"/>
  <c r="BK1791"/>
  <c r="J1620"/>
  <c r="J1432"/>
  <c r="BK1267"/>
  <c r="BK1136"/>
  <c r="J1051"/>
  <c r="J835"/>
  <c r="BK523"/>
  <c r="BK367"/>
  <c i="6" r="BK556"/>
  <c r="J474"/>
  <c r="BK374"/>
  <c r="J307"/>
  <c r="J201"/>
  <c r="J138"/>
  <c r="BK514"/>
  <c r="BK459"/>
  <c r="BK334"/>
  <c r="BK237"/>
  <c r="BK132"/>
  <c r="J498"/>
  <c r="J343"/>
  <c r="J213"/>
  <c r="J556"/>
  <c r="J489"/>
  <c r="J392"/>
  <c r="J269"/>
  <c r="BK201"/>
  <c r="BK128"/>
  <c i="7" r="BK154"/>
  <c r="BK231"/>
  <c r="J170"/>
  <c r="J218"/>
  <c r="J117"/>
  <c r="BK206"/>
  <c r="BK170"/>
  <c i="8" r="BK205"/>
  <c r="BK176"/>
  <c r="BK151"/>
  <c r="J115"/>
  <c r="BK200"/>
  <c r="BK168"/>
  <c r="J149"/>
  <c r="J120"/>
  <c r="BK209"/>
  <c r="J179"/>
  <c r="J158"/>
  <c r="BK132"/>
  <c r="BK206"/>
  <c r="J168"/>
  <c r="J126"/>
  <c r="BK94"/>
  <c i="9" r="J201"/>
  <c r="BK168"/>
  <c r="BK139"/>
  <c r="BK228"/>
  <c r="J193"/>
  <c r="J146"/>
  <c r="J113"/>
  <c r="BK221"/>
  <c r="J177"/>
  <c r="J154"/>
  <c r="BK130"/>
  <c r="BK233"/>
  <c r="J200"/>
  <c r="J169"/>
  <c r="J132"/>
  <c r="J115"/>
  <c i="10" r="J248"/>
  <c r="J219"/>
  <c r="J193"/>
  <c r="BK177"/>
  <c r="J157"/>
  <c r="BK125"/>
  <c r="BK109"/>
  <c r="J228"/>
  <c r="BK205"/>
  <c r="BK179"/>
  <c r="BK148"/>
  <c r="BK114"/>
  <c r="BK247"/>
  <c r="BK212"/>
  <c r="J152"/>
  <c r="J113"/>
  <c r="J217"/>
  <c r="J195"/>
  <c r="J173"/>
  <c r="BK139"/>
  <c r="BK107"/>
  <c i="11" r="J136"/>
  <c r="J120"/>
  <c r="BK147"/>
  <c r="BK124"/>
  <c r="J150"/>
  <c r="J124"/>
  <c r="BK102"/>
  <c r="J137"/>
  <c r="J110"/>
  <c i="12" r="J130"/>
  <c r="BK106"/>
  <c r="BK99"/>
  <c r="BK117"/>
  <c r="J128"/>
  <c r="BK115"/>
  <c i="13" r="BK153"/>
  <c r="J138"/>
  <c r="J110"/>
  <c r="J161"/>
  <c r="J125"/>
  <c r="BK106"/>
  <c r="J155"/>
  <c r="J112"/>
  <c r="BK152"/>
  <c r="BK130"/>
  <c r="J102"/>
  <c i="14" r="J123"/>
  <c r="BK111"/>
  <c r="J116"/>
  <c r="J131"/>
  <c r="BK104"/>
  <c r="J130"/>
  <c r="BK101"/>
  <c i="15" r="BK114"/>
  <c r="J113"/>
  <c r="BK98"/>
  <c i="16" r="J168"/>
  <c r="J142"/>
  <c r="BK111"/>
  <c r="J170"/>
  <c r="J154"/>
  <c r="BK135"/>
  <c r="J110"/>
  <c r="J178"/>
  <c r="BK150"/>
  <c r="BK124"/>
  <c r="J185"/>
  <c r="BK161"/>
  <c r="J139"/>
  <c r="BK116"/>
  <c i="17" r="J104"/>
  <c r="J118"/>
  <c r="J98"/>
  <c r="BK121"/>
  <c r="BK120"/>
  <c r="J112"/>
  <c i="18" r="BK116"/>
  <c r="J116"/>
  <c r="J121"/>
  <c r="BK97"/>
  <c r="J103"/>
  <c r="J97"/>
  <c i="19" r="J108"/>
  <c r="J117"/>
  <c r="BK115"/>
  <c i="20" r="BK117"/>
  <c r="J112"/>
  <c r="J102"/>
  <c i="21" r="BK163"/>
  <c r="J127"/>
  <c r="BK177"/>
  <c i="22" r="BK191"/>
  <c r="BK200"/>
  <c r="BK100"/>
  <c r="J149"/>
  <c r="BK225"/>
  <c i="23" r="J147"/>
  <c r="BK96"/>
  <c r="J148"/>
  <c i="24" r="J144"/>
  <c r="BK146"/>
  <c r="J125"/>
  <c i="25" r="BK126"/>
  <c r="J139"/>
  <c r="BK109"/>
  <c r="BK124"/>
  <c r="J117"/>
  <c i="26" r="BK121"/>
  <c r="J125"/>
  <c r="BK133"/>
  <c r="J107"/>
  <c i="27" r="BK108"/>
  <c r="J110"/>
  <c r="BK121"/>
  <c r="BK127"/>
  <c i="28" r="J131"/>
  <c r="BK119"/>
  <c r="J116"/>
  <c r="J121"/>
  <c r="BK100"/>
  <c i="29" r="J144"/>
  <c r="BK131"/>
  <c r="BK103"/>
  <c r="J153"/>
  <c r="J129"/>
  <c r="BK170"/>
  <c r="BK152"/>
  <c r="BK126"/>
  <c r="BK157"/>
  <c r="BK128"/>
  <c r="J104"/>
  <c i="30" r="J295"/>
  <c r="BK215"/>
  <c r="BK102"/>
  <c r="BK292"/>
  <c r="BK202"/>
  <c r="J281"/>
  <c r="J161"/>
  <c r="BK281"/>
  <c r="J246"/>
  <c r="BK161"/>
  <c i="31" r="J229"/>
  <c r="J156"/>
  <c r="BK232"/>
  <c r="BK160"/>
  <c r="BK118"/>
  <c r="J195"/>
  <c r="BK217"/>
  <c r="J109"/>
  <c i="32" r="J111"/>
  <c r="BK119"/>
  <c r="BK99"/>
  <c r="J105"/>
  <c r="BK125"/>
  <c r="BK105"/>
  <c i="33" r="BK129"/>
  <c r="J101"/>
  <c r="J120"/>
  <c r="J127"/>
  <c r="BK141"/>
  <c r="BK115"/>
  <c i="34" r="J125"/>
  <c r="J135"/>
  <c r="J114"/>
  <c r="BK116"/>
  <c r="BK122"/>
  <c r="BK100"/>
  <c i="35" r="J173"/>
  <c r="BK242"/>
  <c r="J145"/>
  <c r="BK221"/>
  <c r="BK165"/>
  <c r="BK97"/>
  <c r="J177"/>
  <c r="BK125"/>
  <c i="36" r="BK201"/>
  <c r="J180"/>
  <c r="J219"/>
  <c r="J157"/>
  <c r="J210"/>
  <c r="BK164"/>
  <c i="37" r="BK224"/>
  <c r="J174"/>
  <c r="J207"/>
  <c r="J124"/>
  <c r="J204"/>
  <c r="J118"/>
  <c r="BK181"/>
  <c r="BK131"/>
  <c i="38" r="J189"/>
  <c r="BK146"/>
  <c r="J188"/>
  <c r="BK102"/>
  <c r="J195"/>
  <c r="BK119"/>
  <c r="J116"/>
  <c i="39" r="BK541"/>
  <c r="J499"/>
  <c r="J380"/>
  <c r="BK278"/>
  <c r="BK200"/>
  <c r="J553"/>
  <c r="J465"/>
  <c r="J426"/>
  <c r="J351"/>
  <c r="BK269"/>
  <c r="BK176"/>
  <c r="BK553"/>
  <c r="BK469"/>
  <c r="BK351"/>
  <c r="J293"/>
  <c r="J200"/>
  <c r="J135"/>
  <c r="BK530"/>
  <c r="BK481"/>
  <c r="J401"/>
  <c r="J362"/>
  <c r="J216"/>
  <c r="BK161"/>
  <c i="40" r="BK303"/>
  <c r="BK239"/>
  <c r="BK142"/>
  <c r="J307"/>
  <c r="BK246"/>
  <c r="BK153"/>
  <c r="BK242"/>
  <c r="BK170"/>
  <c r="BK279"/>
  <c r="BK231"/>
  <c r="J196"/>
  <c r="J150"/>
  <c i="41" r="BK261"/>
  <c r="J167"/>
  <c r="J286"/>
  <c r="BK226"/>
  <c r="BK129"/>
  <c r="J265"/>
  <c r="BK167"/>
  <c r="BK112"/>
  <c r="J219"/>
  <c r="J192"/>
  <c i="42" r="BK206"/>
  <c r="J129"/>
  <c r="J181"/>
  <c r="J222"/>
  <c r="BK181"/>
  <c r="BK129"/>
  <c r="BK228"/>
  <c r="J115"/>
  <c i="44" r="J274"/>
  <c r="J242"/>
  <c r="BK178"/>
  <c r="BK122"/>
  <c r="BK230"/>
  <c r="J157"/>
  <c r="J286"/>
  <c r="J185"/>
  <c r="J122"/>
  <c r="J248"/>
  <c r="BK192"/>
  <c r="BK129"/>
  <c i="45" r="BK505"/>
  <c r="J454"/>
  <c r="BK393"/>
  <c r="J301"/>
  <c r="BK227"/>
  <c r="J119"/>
  <c r="BK475"/>
  <c r="J341"/>
  <c r="J250"/>
  <c r="J129"/>
  <c r="J472"/>
  <c r="BK415"/>
  <c r="J304"/>
  <c r="J173"/>
  <c r="J481"/>
  <c r="J372"/>
  <c r="BK260"/>
  <c r="BK148"/>
  <c i="46" r="BK216"/>
  <c r="J204"/>
  <c r="BK137"/>
  <c r="BK130"/>
  <c r="J186"/>
  <c i="47" r="BK155"/>
  <c r="BK163"/>
  <c r="J211"/>
  <c r="BK167"/>
  <c i="48" r="J400"/>
  <c r="BK329"/>
  <c r="J210"/>
  <c r="BK137"/>
  <c r="BK360"/>
  <c r="BK267"/>
  <c r="BK191"/>
  <c r="J397"/>
  <c r="BK313"/>
  <c r="J217"/>
  <c r="J111"/>
  <c r="BK279"/>
  <c r="J174"/>
  <c i="49" r="J177"/>
  <c r="J218"/>
  <c r="BK259"/>
  <c r="J187"/>
  <c r="J108"/>
  <c r="BK187"/>
  <c i="50" r="J261"/>
  <c r="J120"/>
  <c r="J136"/>
  <c r="J210"/>
  <c r="J108"/>
  <c r="J234"/>
  <c r="BK167"/>
  <c i="51" r="J295"/>
  <c r="J194"/>
  <c r="J316"/>
  <c r="BK226"/>
  <c r="BK322"/>
  <c r="J226"/>
  <c r="BK137"/>
  <c r="J260"/>
  <c r="J129"/>
  <c i="52" r="BK186"/>
  <c r="J195"/>
  <c r="BK120"/>
  <c r="BK224"/>
  <c r="BK152"/>
  <c i="53" r="J148"/>
  <c r="BK157"/>
  <c r="BK138"/>
  <c i="54" r="BK301"/>
  <c r="J170"/>
  <c r="J278"/>
  <c r="J187"/>
  <c r="BK328"/>
  <c r="BK234"/>
  <c r="BK143"/>
  <c r="J310"/>
  <c r="BK156"/>
  <c i="55" r="BK213"/>
  <c r="BK264"/>
  <c r="J169"/>
  <c r="BK200"/>
  <c r="BK261"/>
  <c r="J181"/>
  <c i="56" r="J205"/>
  <c r="J189"/>
  <c r="BK120"/>
  <c r="J106"/>
  <c r="BK106"/>
  <c i="59" r="BK112"/>
  <c r="BK133"/>
  <c r="BK120"/>
  <c r="J103"/>
  <c r="BK109"/>
  <c r="J105"/>
  <c i="60" r="BK103"/>
  <c i="61" r="J206"/>
  <c r="J154"/>
  <c r="J132"/>
  <c r="J105"/>
  <c r="BK186"/>
  <c r="J158"/>
  <c r="BK134"/>
  <c r="J108"/>
  <c r="J168"/>
  <c r="J131"/>
  <c r="J97"/>
  <c r="BK172"/>
  <c r="BK136"/>
  <c r="BK108"/>
  <c r="BK100"/>
  <c i="62" r="J151"/>
  <c r="BK134"/>
  <c r="BK106"/>
  <c r="J171"/>
  <c r="J163"/>
  <c r="J134"/>
  <c r="BK112"/>
  <c r="BK163"/>
  <c r="J147"/>
  <c r="BK115"/>
  <c r="J167"/>
  <c r="J152"/>
  <c r="J120"/>
  <c r="J98"/>
  <c i="63" r="J102"/>
  <c r="J125"/>
  <c r="BK99"/>
  <c r="BK112"/>
  <c r="J135"/>
  <c r="J113"/>
  <c i="64" r="J117"/>
  <c r="J124"/>
  <c r="J119"/>
  <c r="BK98"/>
  <c r="BK123"/>
  <c r="BK99"/>
  <c i="65" r="J121"/>
  <c r="BK107"/>
  <c r="J130"/>
  <c r="J140"/>
  <c r="BK120"/>
  <c r="BK122"/>
  <c r="BK99"/>
  <c i="66" r="J130"/>
  <c r="BK99"/>
  <c r="J126"/>
  <c r="BK105"/>
  <c r="BK114"/>
  <c r="BK132"/>
  <c r="J106"/>
  <c i="67" r="BK113"/>
  <c r="BK99"/>
  <c r="BK115"/>
  <c r="J122"/>
  <c r="J118"/>
  <c r="J96"/>
  <c i="68" r="BK115"/>
  <c r="BK94"/>
  <c r="BK113"/>
  <c r="BK93"/>
  <c i="2" r="BK131"/>
  <c r="J101"/>
  <c i="3" r="BK287"/>
  <c r="BK291"/>
  <c r="BK305"/>
  <c r="BK107"/>
  <c r="BK190"/>
  <c i="4" r="BK140"/>
  <c i="5" r="BK2087"/>
  <c r="J2072"/>
  <c r="J1740"/>
  <c r="BK1605"/>
  <c r="J1462"/>
  <c r="BK1213"/>
  <c r="BK1137"/>
  <c r="J969"/>
  <c r="BK849"/>
  <c r="J396"/>
  <c r="BK2241"/>
  <c r="J2122"/>
  <c r="J2103"/>
  <c r="BK2051"/>
  <c r="BK1966"/>
  <c r="BK1803"/>
  <c r="J1601"/>
  <c r="BK1445"/>
  <c r="J1315"/>
  <c r="J1149"/>
  <c r="J947"/>
  <c r="BK809"/>
  <c r="BK391"/>
  <c r="J166"/>
  <c r="J2166"/>
  <c r="J2109"/>
  <c r="BK2080"/>
  <c r="J2068"/>
  <c r="J2052"/>
  <c r="J2032"/>
  <c r="J1914"/>
  <c r="BK1886"/>
  <c r="J1692"/>
  <c r="J1564"/>
  <c r="J1445"/>
  <c r="J1331"/>
  <c r="BK1147"/>
  <c r="J1124"/>
  <c r="BK970"/>
  <c r="J920"/>
  <c r="J852"/>
  <c r="J598"/>
  <c r="J395"/>
  <c r="J186"/>
  <c r="BK2397"/>
  <c r="BK2348"/>
  <c r="BK2254"/>
  <c r="BK2232"/>
  <c r="BK2153"/>
  <c r="BK2125"/>
  <c r="BK2075"/>
  <c r="J2049"/>
  <c r="J1996"/>
  <c r="BK1917"/>
  <c r="J1834"/>
  <c r="J1655"/>
  <c r="BK1542"/>
  <c r="J1410"/>
  <c r="BK1281"/>
  <c r="BK1149"/>
  <c r="J1129"/>
  <c r="BK1031"/>
  <c r="BK896"/>
  <c r="J781"/>
  <c r="BK598"/>
  <c r="BK387"/>
  <c r="BK213"/>
  <c i="6" r="BK549"/>
  <c r="J495"/>
  <c r="BK343"/>
  <c r="J292"/>
  <c r="BK225"/>
  <c r="BK159"/>
  <c r="BK542"/>
  <c r="BK489"/>
  <c r="BK436"/>
  <c r="J374"/>
  <c r="BK319"/>
  <c r="BK240"/>
  <c r="BK172"/>
  <c r="BK116"/>
  <c r="J462"/>
  <c r="BK383"/>
  <c r="BK346"/>
  <c r="BK284"/>
  <c r="J210"/>
  <c r="J562"/>
  <c r="BK520"/>
  <c r="J453"/>
  <c r="BK398"/>
  <c r="J310"/>
  <c r="BK213"/>
  <c r="BK177"/>
  <c r="BK112"/>
  <c i="7" r="J206"/>
  <c r="J150"/>
  <c r="BK235"/>
  <c r="BK150"/>
  <c r="BK223"/>
  <c r="BK137"/>
  <c r="BK238"/>
  <c r="J173"/>
  <c r="BK123"/>
  <c i="8" r="J169"/>
  <c r="J159"/>
  <c r="BK145"/>
  <c r="BK127"/>
  <c r="BK104"/>
  <c r="J201"/>
  <c r="BK187"/>
  <c r="J156"/>
  <c r="BK140"/>
  <c r="BK115"/>
  <c r="J100"/>
  <c r="BK203"/>
  <c r="BK177"/>
  <c r="J139"/>
  <c r="J130"/>
  <c r="BK105"/>
  <c r="J197"/>
  <c r="BK181"/>
  <c r="BK170"/>
  <c r="J140"/>
  <c r="BK114"/>
  <c r="BK107"/>
  <c i="9" r="BK227"/>
  <c r="J211"/>
  <c r="J199"/>
  <c r="J182"/>
  <c r="J151"/>
  <c r="J128"/>
  <c r="J226"/>
  <c r="J196"/>
  <c r="BK178"/>
  <c r="BK144"/>
  <c r="BK114"/>
  <c r="BK226"/>
  <c r="J209"/>
  <c r="J184"/>
  <c r="BK167"/>
  <c r="BK151"/>
  <c r="BK134"/>
  <c r="J231"/>
  <c r="BK217"/>
  <c r="BK188"/>
  <c r="BK171"/>
  <c r="BK146"/>
  <c r="BK122"/>
  <c i="10" r="J259"/>
  <c r="BK232"/>
  <c r="J218"/>
  <c r="BK194"/>
  <c r="BK174"/>
  <c r="J154"/>
  <c r="BK141"/>
  <c r="BK111"/>
  <c r="BK241"/>
  <c r="BK209"/>
  <c r="J187"/>
  <c r="J162"/>
  <c r="BK147"/>
  <c r="BK126"/>
  <c r="BK105"/>
  <c r="J255"/>
  <c r="J236"/>
  <c r="BK211"/>
  <c r="J183"/>
  <c r="BK158"/>
  <c r="J125"/>
  <c r="BK101"/>
  <c r="J216"/>
  <c r="J203"/>
  <c r="J182"/>
  <c r="J171"/>
  <c r="BK138"/>
  <c r="J128"/>
  <c i="11" r="J149"/>
  <c r="BK134"/>
  <c r="BK146"/>
  <c r="J119"/>
  <c r="J128"/>
  <c r="BK103"/>
  <c r="BK148"/>
  <c r="J117"/>
  <c i="12" r="BK126"/>
  <c r="J106"/>
  <c r="BK105"/>
  <c r="J104"/>
  <c i="13" r="J114"/>
  <c r="J136"/>
  <c r="J109"/>
  <c r="J115"/>
  <c r="BK155"/>
  <c r="BK138"/>
  <c r="J106"/>
  <c i="14" r="J128"/>
  <c r="BK121"/>
  <c r="J104"/>
  <c r="J108"/>
  <c r="J132"/>
  <c r="J111"/>
  <c i="15" r="J98"/>
  <c r="BK100"/>
  <c i="16" r="BK185"/>
  <c r="BK155"/>
  <c r="BK112"/>
  <c r="BK166"/>
  <c r="J150"/>
  <c r="J126"/>
  <c r="BK103"/>
  <c r="J155"/>
  <c r="BK120"/>
  <c r="J179"/>
  <c r="J151"/>
  <c r="BK123"/>
  <c i="17" r="BK125"/>
  <c r="BK105"/>
  <c r="BK111"/>
  <c r="BK113"/>
  <c r="J116"/>
  <c i="18" r="BK117"/>
  <c r="BK99"/>
  <c r="BK121"/>
  <c i="19" r="J115"/>
  <c r="BK116"/>
  <c r="J106"/>
  <c i="20" r="BK121"/>
  <c i="21" r="J98"/>
  <c r="J137"/>
  <c r="BK96"/>
  <c i="22" r="J134"/>
  <c r="BK108"/>
  <c r="BK145"/>
  <c r="J214"/>
  <c i="23" r="BK146"/>
  <c r="J154"/>
  <c i="24" r="J148"/>
  <c r="J143"/>
  <c i="25" r="BK142"/>
  <c r="J111"/>
  <c r="BK129"/>
  <c r="BK144"/>
  <c r="BK146"/>
  <c r="BK113"/>
  <c i="26" r="J109"/>
  <c r="BK115"/>
  <c r="J106"/>
  <c i="27" r="J123"/>
  <c r="J118"/>
  <c r="BK133"/>
  <c r="J120"/>
  <c r="BK124"/>
  <c i="28" r="J109"/>
  <c r="BK129"/>
  <c r="BK102"/>
  <c r="BK109"/>
  <c i="29" r="BK145"/>
  <c r="BK106"/>
  <c r="BK130"/>
  <c r="BK164"/>
  <c r="BK134"/>
  <c r="J159"/>
  <c r="J115"/>
  <c i="30" r="BK302"/>
  <c r="J323"/>
  <c r="J152"/>
  <c r="J270"/>
  <c r="BK145"/>
  <c r="J260"/>
  <c i="31" r="BK237"/>
  <c r="BK167"/>
  <c r="BK222"/>
  <c r="J122"/>
  <c r="BK188"/>
  <c r="BK213"/>
  <c r="J98"/>
  <c i="32" r="J116"/>
  <c r="J109"/>
  <c r="J118"/>
  <c i="33" r="BK130"/>
  <c r="J115"/>
  <c r="BK124"/>
  <c r="BK119"/>
  <c i="34" r="BK126"/>
  <c r="BK134"/>
  <c r="BK137"/>
  <c r="BK105"/>
  <c i="35" r="BK233"/>
  <c r="J99"/>
  <c r="BK99"/>
  <c r="J171"/>
  <c r="J187"/>
  <c r="BK145"/>
  <c i="36" r="J207"/>
  <c r="J201"/>
  <c r="BK215"/>
  <c r="J112"/>
  <c r="J184"/>
  <c r="J105"/>
  <c i="37" r="BK156"/>
  <c r="J177"/>
  <c r="J199"/>
  <c r="BK210"/>
  <c i="38" r="BK183"/>
  <c r="J113"/>
  <c r="BK97"/>
  <c r="J154"/>
  <c r="J97"/>
  <c i="39" r="J511"/>
  <c r="BK327"/>
  <c r="BK213"/>
  <c r="J126"/>
  <c r="BK505"/>
  <c r="J450"/>
  <c r="J330"/>
  <c r="BK193"/>
  <c r="BK508"/>
  <c r="BK340"/>
  <c r="J210"/>
  <c r="BK576"/>
  <c r="BK496"/>
  <c r="BK437"/>
  <c r="BK306"/>
  <c r="J213"/>
  <c r="BK135"/>
  <c i="40" r="J261"/>
  <c r="J114"/>
  <c r="J223"/>
  <c r="J291"/>
  <c r="J142"/>
  <c r="J252"/>
  <c r="BK200"/>
  <c r="J117"/>
  <c i="41" r="J188"/>
  <c r="BK280"/>
  <c r="J223"/>
  <c r="J106"/>
  <c r="BK230"/>
  <c r="BK139"/>
  <c r="BK248"/>
  <c r="J149"/>
  <c i="42" r="BK210"/>
  <c r="BK191"/>
  <c r="J228"/>
  <c r="BK132"/>
  <c r="J213"/>
  <c i="43" r="F37"/>
  <c i="1" r="BB101"/>
  <c i="44" r="J261"/>
  <c r="BK109"/>
  <c r="BK204"/>
  <c i="45" r="J502"/>
  <c r="J445"/>
  <c r="BK361"/>
  <c r="J220"/>
  <c r="J122"/>
  <c r="BK418"/>
  <c r="BK316"/>
  <c r="J170"/>
  <c r="J505"/>
  <c r="J403"/>
  <c r="J235"/>
  <c r="BK493"/>
  <c r="J415"/>
  <c r="J310"/>
  <c r="BK163"/>
  <c i="46" r="BK204"/>
  <c r="BK210"/>
  <c r="BK114"/>
  <c r="J117"/>
  <c r="J170"/>
  <c i="47" r="J167"/>
  <c r="J159"/>
  <c r="J182"/>
  <c r="BK130"/>
  <c i="48" r="J391"/>
  <c r="J317"/>
  <c r="J194"/>
  <c r="J409"/>
  <c r="BK310"/>
  <c r="J229"/>
  <c r="BK366"/>
  <c r="J285"/>
  <c r="J178"/>
  <c r="BK108"/>
  <c r="BK273"/>
  <c i="49" r="J191"/>
  <c r="BK200"/>
  <c r="J115"/>
  <c r="J132"/>
  <c r="J210"/>
  <c r="BK125"/>
  <c i="50" r="J163"/>
  <c r="J204"/>
  <c r="J243"/>
  <c r="J277"/>
  <c r="BK201"/>
  <c i="51" r="BK260"/>
  <c r="J205"/>
  <c r="J282"/>
  <c r="BK174"/>
  <c r="BK249"/>
  <c r="BK149"/>
  <c r="J275"/>
  <c r="BK163"/>
  <c i="52" r="J233"/>
  <c r="J242"/>
  <c r="J141"/>
  <c r="BK169"/>
  <c r="BK195"/>
  <c r="J114"/>
  <c i="53" r="BK184"/>
  <c r="J157"/>
  <c i="54" r="J328"/>
  <c r="J177"/>
  <c r="BK274"/>
  <c r="BK224"/>
  <c r="BK120"/>
  <c r="J304"/>
  <c r="BK174"/>
  <c r="BK319"/>
  <c r="BK217"/>
  <c i="55" r="J225"/>
  <c r="J258"/>
  <c r="J173"/>
  <c r="BK267"/>
  <c r="J177"/>
  <c r="J133"/>
  <c i="56" r="BK178"/>
  <c r="BK127"/>
  <c r="J158"/>
  <c r="BK182"/>
  <c i="57" r="F37"/>
  <c i="1" r="BB115"/>
  <c i="59" r="BK123"/>
  <c r="BK111"/>
  <c r="J121"/>
  <c i="60" r="J95"/>
  <c i="61" r="BK194"/>
  <c r="J153"/>
  <c r="BK122"/>
  <c r="J96"/>
  <c r="J164"/>
  <c r="J145"/>
  <c r="BK118"/>
  <c r="J200"/>
  <c r="BK185"/>
  <c r="J163"/>
  <c r="J124"/>
  <c r="BK205"/>
  <c r="J162"/>
  <c r="BK139"/>
  <c r="BK114"/>
  <c i="62" r="BK175"/>
  <c r="J138"/>
  <c r="J113"/>
  <c r="J166"/>
  <c r="BK131"/>
  <c r="J111"/>
  <c r="BK151"/>
  <c r="J125"/>
  <c r="J159"/>
  <c r="BK133"/>
  <c r="J102"/>
  <c i="63" r="J105"/>
  <c r="J133"/>
  <c r="J109"/>
  <c r="J111"/>
  <c r="BK122"/>
  <c i="64" r="J126"/>
  <c r="BK101"/>
  <c r="J116"/>
  <c r="BK126"/>
  <c i="65" r="BK108"/>
  <c r="J123"/>
  <c r="J122"/>
  <c r="J137"/>
  <c r="J114"/>
  <c i="66" r="J128"/>
  <c r="BK104"/>
  <c r="BK109"/>
  <c r="BK103"/>
  <c r="J131"/>
  <c r="J101"/>
  <c i="67" r="BK100"/>
  <c r="BK114"/>
  <c r="J124"/>
  <c r="BK104"/>
  <c i="68" r="J107"/>
  <c r="BK95"/>
  <c i="2" r="BK134"/>
  <c r="BK127"/>
  <c i="3" r="J300"/>
  <c r="BK105"/>
  <c r="BK248"/>
  <c r="J280"/>
  <c r="J278"/>
  <c i="4" r="BK128"/>
  <c i="5" r="J2127"/>
  <c r="BK2077"/>
  <c r="BK1743"/>
  <c r="BK1620"/>
  <c r="J1474"/>
  <c r="BK1357"/>
  <c r="BK1182"/>
  <c r="BK1128"/>
  <c r="BK911"/>
  <c r="J537"/>
  <c r="J173"/>
  <c r="J2130"/>
  <c r="BK2105"/>
  <c r="BK2065"/>
  <c r="J1907"/>
  <c r="BK1788"/>
  <c r="J1664"/>
  <c r="J1439"/>
  <c r="J1327"/>
  <c r="J1146"/>
  <c r="J931"/>
  <c r="J436"/>
  <c r="BK183"/>
  <c r="BK2208"/>
  <c r="BK2088"/>
  <c r="BK2072"/>
  <c r="BK2056"/>
  <c r="J2036"/>
  <c r="J1918"/>
  <c r="BK1894"/>
  <c r="J1695"/>
  <c r="BK1528"/>
  <c r="BK1418"/>
  <c r="J1321"/>
  <c r="BK1157"/>
  <c r="BK1129"/>
  <c r="BK1073"/>
  <c r="BK869"/>
  <c r="BK649"/>
  <c r="BK398"/>
  <c r="BK221"/>
  <c r="BK135"/>
  <c r="J2369"/>
  <c r="J2333"/>
  <c r="BK2250"/>
  <c r="BK2168"/>
  <c r="BK2130"/>
  <c r="J2088"/>
  <c r="BK2059"/>
  <c r="BK2039"/>
  <c r="J1939"/>
  <c r="J1863"/>
  <c r="BK1682"/>
  <c r="J1530"/>
  <c r="J1345"/>
  <c r="J1284"/>
  <c r="BK1148"/>
  <c r="J1131"/>
  <c r="J1023"/>
  <c r="J856"/>
  <c r="J674"/>
  <c r="J408"/>
  <c r="J248"/>
  <c i="6" r="BK562"/>
  <c r="BK498"/>
  <c r="BK355"/>
  <c r="J295"/>
  <c r="BK234"/>
  <c r="BK158"/>
  <c r="BK545"/>
  <c r="J492"/>
  <c r="BK439"/>
  <c r="BK377"/>
  <c r="J352"/>
  <c r="BK281"/>
  <c r="J177"/>
  <c r="J125"/>
  <c r="BK448"/>
  <c r="J404"/>
  <c r="J331"/>
  <c r="BK266"/>
  <c r="BK183"/>
  <c r="BK122"/>
  <c r="BK525"/>
  <c r="J442"/>
  <c r="BK395"/>
  <c r="BK295"/>
  <c r="J225"/>
  <c r="J158"/>
  <c i="7" r="J200"/>
  <c r="J123"/>
  <c r="J223"/>
  <c r="BK167"/>
  <c r="J221"/>
  <c r="BK130"/>
  <c r="J241"/>
  <c r="BK191"/>
  <c r="BK110"/>
  <c i="8" r="BK190"/>
  <c r="BK163"/>
  <c r="BK147"/>
  <c r="BK130"/>
  <c r="BK113"/>
  <c r="J203"/>
  <c r="J188"/>
  <c r="BK169"/>
  <c r="J147"/>
  <c r="BK124"/>
  <c r="J99"/>
  <c r="BK202"/>
  <c r="BK175"/>
  <c r="BK150"/>
  <c r="BK128"/>
  <c r="BK98"/>
  <c r="BK186"/>
  <c r="J180"/>
  <c r="BK142"/>
  <c r="BK120"/>
  <c r="J105"/>
  <c i="9" r="J217"/>
  <c r="BK204"/>
  <c r="BK185"/>
  <c r="J165"/>
  <c r="J141"/>
  <c r="BK113"/>
  <c r="J225"/>
  <c r="BK203"/>
  <c r="BK172"/>
  <c r="BK133"/>
  <c r="J111"/>
  <c r="BK225"/>
  <c r="BK198"/>
  <c r="BK179"/>
  <c r="BK165"/>
  <c r="J140"/>
  <c r="BK112"/>
  <c r="J224"/>
  <c r="J203"/>
  <c r="BK177"/>
  <c r="J149"/>
  <c r="J131"/>
  <c r="J114"/>
  <c r="J102"/>
  <c i="10" r="J235"/>
  <c r="BK220"/>
  <c r="BK204"/>
  <c r="BK185"/>
  <c r="J153"/>
  <c r="J127"/>
  <c r="BK110"/>
  <c r="BK249"/>
  <c r="J220"/>
  <c r="BK191"/>
  <c r="J165"/>
  <c r="J146"/>
  <c r="J123"/>
  <c r="BK104"/>
  <c r="J258"/>
  <c r="BK237"/>
  <c r="BK218"/>
  <c r="BK167"/>
  <c r="BK135"/>
  <c r="J118"/>
  <c r="J251"/>
  <c r="J212"/>
  <c r="J199"/>
  <c r="BK183"/>
  <c r="BK154"/>
  <c r="J133"/>
  <c r="J108"/>
  <c i="11" r="BK138"/>
  <c r="BK114"/>
  <c r="BK98"/>
  <c r="BK143"/>
  <c r="J109"/>
  <c r="J142"/>
  <c r="BK123"/>
  <c r="J107"/>
  <c r="J141"/>
  <c r="J115"/>
  <c i="12" r="BK113"/>
  <c r="BK104"/>
  <c r="BK119"/>
  <c r="BK122"/>
  <c r="BK100"/>
  <c i="13" r="J145"/>
  <c r="BK122"/>
  <c r="J105"/>
  <c r="J142"/>
  <c r="J126"/>
  <c r="BK110"/>
  <c r="J153"/>
  <c r="BK157"/>
  <c r="J147"/>
  <c r="BK128"/>
  <c i="14" r="BK130"/>
  <c r="BK112"/>
  <c r="J107"/>
  <c r="J118"/>
  <c r="J103"/>
  <c r="BK131"/>
  <c r="BK107"/>
  <c i="15" r="BK101"/>
  <c r="J114"/>
  <c r="J99"/>
  <c i="16" r="BK181"/>
  <c r="BK158"/>
  <c r="BK118"/>
  <c r="BK176"/>
  <c r="J156"/>
  <c r="BK136"/>
  <c r="J112"/>
  <c r="BK172"/>
  <c r="BK144"/>
  <c r="BK109"/>
  <c r="J158"/>
  <c r="J138"/>
  <c r="J109"/>
  <c i="17" r="J124"/>
  <c r="BK110"/>
  <c r="BK127"/>
  <c r="BK108"/>
  <c r="BK122"/>
  <c r="BK115"/>
  <c r="BK100"/>
  <c i="18" r="BK104"/>
  <c r="J101"/>
  <c r="J113"/>
  <c r="BK109"/>
  <c i="19" r="J124"/>
  <c r="J122"/>
  <c r="J100"/>
  <c r="BK108"/>
  <c i="20" r="BK108"/>
  <c r="J117"/>
  <c r="J108"/>
  <c i="21" r="J173"/>
  <c r="BK123"/>
  <c i="22" r="BK239"/>
  <c r="BK149"/>
  <c r="BK151"/>
  <c r="BK245"/>
  <c r="J98"/>
  <c r="BK125"/>
  <c i="23" r="J98"/>
  <c r="J156"/>
  <c r="BK154"/>
  <c i="24" r="BK145"/>
  <c r="BK113"/>
  <c i="25" r="BK139"/>
  <c r="BK115"/>
  <c r="BK131"/>
  <c r="J140"/>
  <c r="BK105"/>
  <c r="J121"/>
  <c r="BK106"/>
  <c i="26" r="BK124"/>
  <c r="J122"/>
  <c r="BK125"/>
  <c i="27" r="J131"/>
  <c r="J133"/>
  <c r="BK135"/>
  <c r="J137"/>
  <c i="28" r="J129"/>
  <c r="J125"/>
  <c r="BK103"/>
  <c r="J103"/>
  <c i="29" r="J135"/>
  <c r="BK108"/>
  <c r="J163"/>
  <c r="BK136"/>
  <c r="BK115"/>
  <c r="BK149"/>
  <c r="J111"/>
  <c r="BK169"/>
  <c r="BK139"/>
  <c i="30" r="J332"/>
  <c r="J276"/>
  <c r="J235"/>
  <c r="J327"/>
  <c r="BK260"/>
  <c r="BK114"/>
  <c r="BK274"/>
  <c r="BK231"/>
  <c r="BK321"/>
  <c r="J257"/>
  <c r="J231"/>
  <c i="31" r="BK236"/>
  <c r="BK171"/>
  <c r="J234"/>
  <c r="J174"/>
  <c r="J133"/>
  <c r="BK226"/>
  <c r="J184"/>
  <c r="BK174"/>
  <c r="J100"/>
  <c i="32" r="J125"/>
  <c r="BK114"/>
  <c r="BK126"/>
  <c r="J126"/>
  <c i="33" r="J140"/>
  <c r="J119"/>
  <c r="J132"/>
  <c r="BK140"/>
  <c r="BK116"/>
  <c r="BK137"/>
  <c r="J106"/>
  <c i="34" r="J124"/>
  <c r="BK130"/>
  <c r="BK117"/>
  <c r="BK119"/>
  <c r="BK131"/>
  <c i="35" r="J240"/>
  <c r="J169"/>
  <c r="J221"/>
  <c r="BK129"/>
  <c r="BK201"/>
  <c r="BK163"/>
  <c r="BK240"/>
  <c r="J157"/>
  <c i="36" r="BK221"/>
  <c r="J162"/>
  <c r="BK168"/>
  <c r="BK175"/>
  <c r="BK116"/>
  <c r="BK209"/>
  <c r="J129"/>
  <c i="37" r="BK194"/>
  <c r="BK133"/>
  <c r="J156"/>
  <c r="J205"/>
  <c r="BK174"/>
  <c r="BK222"/>
  <c r="BK167"/>
  <c r="BK101"/>
  <c i="38" r="BK160"/>
  <c r="BK201"/>
  <c r="J129"/>
  <c r="BK178"/>
  <c r="BK113"/>
  <c r="BK99"/>
  <c i="39" r="J545"/>
  <c r="J502"/>
  <c r="J410"/>
  <c r="BK323"/>
  <c r="J219"/>
  <c r="J164"/>
  <c r="J524"/>
  <c r="J429"/>
  <c r="J389"/>
  <c r="BK302"/>
  <c r="J207"/>
  <c r="J110"/>
  <c r="J487"/>
  <c r="J374"/>
  <c r="BK299"/>
  <c r="BK219"/>
  <c r="BK122"/>
  <c r="J514"/>
  <c r="BK459"/>
  <c r="BK386"/>
  <c r="BK293"/>
  <c r="J248"/>
  <c r="J176"/>
  <c r="J113"/>
  <c i="40" r="J258"/>
  <c r="J174"/>
  <c r="BK103"/>
  <c r="J267"/>
  <c r="BK114"/>
  <c r="BK216"/>
  <c r="J125"/>
  <c r="BK276"/>
  <c r="BK223"/>
  <c r="J170"/>
  <c i="41" r="BK274"/>
  <c r="BK175"/>
  <c r="BK268"/>
  <c r="BK188"/>
  <c r="J109"/>
  <c r="BK185"/>
  <c r="BK135"/>
  <c r="J258"/>
  <c r="J185"/>
  <c i="42" r="J225"/>
  <c r="J216"/>
  <c r="J118"/>
  <c r="J231"/>
  <c r="BK161"/>
  <c r="BK237"/>
  <c r="J203"/>
  <c r="BK154"/>
  <c i="43" r="BK90"/>
  <c i="44" r="J289"/>
  <c r="BK248"/>
  <c r="J196"/>
  <c r="J126"/>
  <c r="BK245"/>
  <c r="J146"/>
  <c r="J292"/>
  <c r="BK196"/>
  <c r="BK139"/>
  <c r="BK286"/>
  <c r="J230"/>
  <c r="J142"/>
  <c i="45" r="BK514"/>
  <c r="BK448"/>
  <c r="BK378"/>
  <c r="BK292"/>
  <c r="BK213"/>
  <c r="BK110"/>
  <c r="J378"/>
  <c r="BK283"/>
  <c r="J135"/>
  <c r="J475"/>
  <c r="J424"/>
  <c r="J116"/>
  <c r="J469"/>
  <c r="J361"/>
  <c r="BK263"/>
  <c r="J145"/>
  <c i="46" r="BK194"/>
  <c r="BK186"/>
  <c r="J225"/>
  <c r="BK213"/>
  <c r="J123"/>
  <c i="47" r="BK148"/>
  <c r="BK144"/>
  <c r="J178"/>
  <c r="J148"/>
  <c i="48" r="BK397"/>
  <c r="J264"/>
  <c r="J150"/>
  <c r="BK336"/>
  <c r="J255"/>
  <c r="BK174"/>
  <c r="BK369"/>
  <c r="J291"/>
  <c r="BK144"/>
  <c r="BK375"/>
  <c r="BK229"/>
  <c i="49" r="J262"/>
  <c r="BK262"/>
  <c r="BK191"/>
  <c r="BK244"/>
  <c r="BK157"/>
  <c r="J225"/>
  <c r="BK128"/>
  <c i="50" r="BK146"/>
  <c r="J227"/>
  <c r="J246"/>
  <c r="J146"/>
  <c r="J249"/>
  <c r="BK176"/>
  <c i="51" r="J310"/>
  <c r="J149"/>
  <c r="BK279"/>
  <c r="J143"/>
  <c r="J246"/>
  <c r="J156"/>
  <c r="BK268"/>
  <c r="BK153"/>
  <c i="52" r="J199"/>
  <c r="BK192"/>
  <c r="BK114"/>
  <c r="J107"/>
  <c i="53" r="J134"/>
  <c r="BK130"/>
  <c r="J113"/>
  <c i="54" r="BK288"/>
  <c r="J160"/>
  <c r="BK261"/>
  <c r="BK198"/>
  <c r="J319"/>
  <c r="BK190"/>
  <c r="BK334"/>
  <c r="J224"/>
  <c i="55" r="J255"/>
  <c r="J209"/>
  <c r="J162"/>
  <c r="BK216"/>
  <c r="J219"/>
  <c r="BK144"/>
  <c i="56" r="BK162"/>
  <c r="J131"/>
  <c r="J214"/>
  <c r="J217"/>
  <c i="57" r="F39"/>
  <c i="1" r="BD115"/>
  <c i="59" r="J104"/>
  <c r="J113"/>
  <c r="J101"/>
  <c r="J110"/>
  <c i="60" r="BK106"/>
  <c i="61" r="BK115"/>
  <c r="BK104"/>
  <c r="J203"/>
  <c r="BK165"/>
  <c r="BK142"/>
  <c r="J123"/>
  <c r="J201"/>
  <c i="2" r="BK117"/>
  <c r="J131"/>
  <c i="3" r="BK278"/>
  <c r="J194"/>
  <c r="J216"/>
  <c r="J248"/>
  <c r="J305"/>
  <c r="BK147"/>
  <c i="4" r="J128"/>
  <c i="5" r="J2084"/>
  <c r="J2066"/>
  <c r="BK2055"/>
  <c r="J2051"/>
  <c r="J2045"/>
  <c r="J2043"/>
  <c r="BK1990"/>
  <c r="J1957"/>
  <c r="J1934"/>
  <c r="BK1915"/>
  <c r="BK1907"/>
  <c r="BK1903"/>
  <c r="BK1880"/>
  <c r="J1826"/>
  <c r="BK1714"/>
  <c r="BK1573"/>
  <c r="J1451"/>
  <c r="BK1315"/>
  <c r="J1145"/>
  <c r="BK985"/>
  <c r="J854"/>
  <c r="J406"/>
  <c r="J2246"/>
  <c r="J2125"/>
  <c r="BK2086"/>
  <c r="J2010"/>
  <c r="BK1913"/>
  <c r="BK1805"/>
  <c r="J1637"/>
  <c r="J1418"/>
  <c r="BK1211"/>
  <c r="J1136"/>
  <c r="BK941"/>
  <c r="BK843"/>
  <c r="J398"/>
  <c r="J180"/>
  <c r="BK2212"/>
  <c i="45" r="J231"/>
  <c r="BK145"/>
  <c r="BK469"/>
  <c r="BK313"/>
  <c r="BK176"/>
  <c r="J523"/>
  <c r="BK409"/>
  <c r="J292"/>
  <c r="BK160"/>
  <c r="BK490"/>
  <c r="BK403"/>
  <c r="J307"/>
  <c r="J180"/>
  <c i="46" r="J213"/>
  <c r="J114"/>
  <c r="J120"/>
  <c r="BK127"/>
  <c r="J194"/>
  <c i="47" r="BK199"/>
  <c r="J214"/>
  <c r="BK214"/>
  <c r="BK137"/>
  <c i="48" r="J403"/>
  <c r="BK342"/>
  <c r="BK213"/>
  <c r="BK127"/>
  <c r="BK326"/>
  <c r="BK264"/>
  <c r="J188"/>
  <c r="J424"/>
  <c r="J345"/>
  <c r="J261"/>
  <c r="BK147"/>
  <c r="BK354"/>
  <c r="BK206"/>
  <c i="49" r="BK184"/>
  <c r="J222"/>
  <c r="J125"/>
  <c r="BK197"/>
  <c r="J118"/>
  <c r="BK206"/>
  <c i="50" r="BK264"/>
  <c r="J270"/>
  <c r="BK139"/>
  <c r="BK207"/>
  <c r="J101"/>
  <c r="BK213"/>
  <c r="J139"/>
  <c i="51" r="J252"/>
  <c r="BK143"/>
  <c r="BK288"/>
  <c r="BK177"/>
  <c r="J220"/>
  <c r="J110"/>
  <c r="J271"/>
  <c r="BK133"/>
  <c i="52" r="J163"/>
  <c r="BK199"/>
  <c r="BK239"/>
  <c r="BK166"/>
  <c r="J207"/>
  <c r="J120"/>
  <c i="53" r="BK106"/>
  <c r="J100"/>
  <c r="J138"/>
  <c i="54" r="BK127"/>
  <c r="BK213"/>
  <c r="BK130"/>
  <c r="BK294"/>
  <c r="J167"/>
  <c r="BK313"/>
  <c r="BK205"/>
  <c r="J107"/>
  <c i="55" r="J116"/>
  <c r="J158"/>
  <c r="BK209"/>
  <c r="BK116"/>
  <c r="BK197"/>
  <c i="56" r="BK208"/>
  <c r="BK153"/>
  <c r="J192"/>
  <c r="BK185"/>
  <c i="57" r="BK90"/>
  <c i="59" r="J117"/>
  <c r="BK99"/>
  <c r="BK124"/>
  <c r="J109"/>
  <c r="BK110"/>
  <c r="BK125"/>
  <c i="60" r="J110"/>
  <c r="BK100"/>
  <c i="61" r="BK174"/>
  <c r="BK145"/>
  <c r="J116"/>
  <c r="BK204"/>
  <c r="BK167"/>
  <c r="J143"/>
  <c r="J128"/>
  <c r="BK208"/>
  <c r="J189"/>
  <c r="J167"/>
  <c r="J137"/>
  <c r="BK96"/>
  <c r="BK176"/>
  <c r="J156"/>
  <c r="J129"/>
  <c r="J107"/>
  <c i="62" r="BK161"/>
  <c r="J131"/>
  <c r="J107"/>
  <c r="J175"/>
  <c r="BK159"/>
  <c r="J130"/>
  <c r="J101"/>
  <c r="BK155"/>
  <c r="BK126"/>
  <c r="BK177"/>
  <c r="J154"/>
  <c r="J135"/>
  <c r="J103"/>
  <c i="63" r="BK116"/>
  <c r="BK136"/>
  <c r="J118"/>
  <c r="BK131"/>
  <c r="BK102"/>
  <c r="BK120"/>
  <c i="64" r="J121"/>
  <c r="BK102"/>
  <c r="J99"/>
  <c r="J110"/>
  <c r="BK124"/>
  <c r="BK111"/>
  <c r="J98"/>
  <c i="65" r="J118"/>
  <c r="BK103"/>
  <c r="J131"/>
  <c r="J109"/>
  <c r="BK130"/>
  <c r="BK105"/>
  <c r="BK121"/>
  <c r="BK101"/>
  <c i="66" r="J133"/>
  <c r="BK118"/>
  <c r="J98"/>
  <c r="BK112"/>
  <c r="J121"/>
  <c r="J138"/>
  <c r="J112"/>
  <c r="J99"/>
  <c i="67" r="BK107"/>
  <c r="J126"/>
  <c r="J105"/>
  <c r="J111"/>
  <c r="BK105"/>
  <c i="68" r="BK102"/>
  <c r="BK108"/>
  <c r="J97"/>
  <c r="BK97"/>
  <c i="2" r="BK109"/>
  <c i="3" r="J313"/>
  <c r="BK220"/>
  <c r="J228"/>
  <c r="BK144"/>
  <c r="BK209"/>
  <c i="4" r="BK109"/>
  <c i="5" r="BK2238"/>
  <c r="BK2202"/>
  <c r="J2132"/>
  <c r="BK2079"/>
  <c r="J1702"/>
  <c r="J1542"/>
  <c r="BK1393"/>
  <c r="J1298"/>
  <c r="J1004"/>
  <c r="J859"/>
  <c r="J518"/>
  <c r="BK141"/>
  <c r="J2123"/>
  <c r="J2080"/>
  <c r="J1953"/>
  <c r="BK1899"/>
  <c r="BK1708"/>
  <c r="J1448"/>
  <c r="J1339"/>
  <c r="J1150"/>
  <c r="BK1051"/>
  <c r="BK861"/>
  <c r="J701"/>
  <c r="BK306"/>
  <c r="BK2236"/>
  <c r="BK2123"/>
  <c r="J2059"/>
  <c r="BK1957"/>
  <c r="J1880"/>
  <c r="J1532"/>
  <c r="BK1402"/>
  <c r="J1178"/>
  <c r="J1132"/>
  <c r="J968"/>
  <c r="J861"/>
  <c r="J407"/>
  <c r="BK228"/>
  <c r="J130"/>
  <c r="J2376"/>
  <c r="J2341"/>
  <c r="BK2259"/>
  <c r="J2199"/>
  <c r="J2111"/>
  <c r="J2056"/>
  <c r="BK2010"/>
  <c r="J1900"/>
  <c r="BK1705"/>
  <c r="J1515"/>
  <c r="BK1301"/>
  <c r="J1147"/>
  <c r="BK1095"/>
  <c r="BK854"/>
  <c r="J649"/>
  <c r="BK396"/>
  <c r="BK180"/>
  <c i="6" r="BK528"/>
  <c r="BK404"/>
  <c r="J319"/>
  <c r="BK290"/>
  <c r="J237"/>
  <c r="BK165"/>
  <c r="J528"/>
  <c r="J477"/>
  <c r="J430"/>
  <c r="J368"/>
  <c r="J260"/>
  <c r="BK180"/>
  <c r="BK451"/>
  <c r="J361"/>
  <c r="BK263"/>
  <c r="J154"/>
  <c r="J514"/>
  <c r="BK424"/>
  <c r="J349"/>
  <c r="J228"/>
  <c r="J186"/>
  <c i="7" r="J256"/>
  <c r="J137"/>
  <c r="BK218"/>
  <c r="J144"/>
  <c r="J194"/>
  <c r="BK263"/>
  <c r="J182"/>
  <c r="J127"/>
  <c i="8" r="BK184"/>
  <c r="J165"/>
  <c r="BK146"/>
  <c r="BK109"/>
  <c r="BK194"/>
  <c r="J173"/>
  <c r="J137"/>
  <c r="J106"/>
  <c r="J204"/>
  <c r="J172"/>
  <c r="BK137"/>
  <c r="BK103"/>
  <c r="J185"/>
  <c r="BK149"/>
  <c r="BK106"/>
  <c i="9" r="J216"/>
  <c r="BK180"/>
  <c r="BK143"/>
  <c r="BK109"/>
  <c r="BK197"/>
  <c r="J161"/>
  <c r="J134"/>
  <c r="BK229"/>
  <c r="BK200"/>
  <c r="J172"/>
  <c r="BK150"/>
  <c r="BK123"/>
  <c r="J222"/>
  <c r="J190"/>
  <c r="J159"/>
  <c r="J129"/>
  <c r="J104"/>
  <c i="10" r="J234"/>
  <c r="BK203"/>
  <c r="BK165"/>
  <c r="BK142"/>
  <c r="J117"/>
  <c r="J252"/>
  <c r="J225"/>
  <c r="BK197"/>
  <c r="BK160"/>
  <c r="BK133"/>
  <c r="BK260"/>
  <c r="J224"/>
  <c r="BK180"/>
  <c r="BK145"/>
  <c r="BK258"/>
  <c r="BK213"/>
  <c r="J188"/>
  <c r="J158"/>
  <c r="J132"/>
  <c i="11" r="J148"/>
  <c r="J112"/>
  <c r="BK145"/>
  <c r="J111"/>
  <c r="J143"/>
  <c r="BK119"/>
  <c r="J97"/>
  <c r="J134"/>
  <c r="J103"/>
  <c i="12" r="J125"/>
  <c r="BK116"/>
  <c r="J122"/>
  <c r="J98"/>
  <c r="J121"/>
  <c r="BK103"/>
  <c i="13" r="J144"/>
  <c r="BK117"/>
  <c r="J149"/>
  <c r="J133"/>
  <c r="J119"/>
  <c r="J158"/>
  <c r="BK136"/>
  <c r="J99"/>
  <c r="BK140"/>
  <c r="J113"/>
  <c i="14" r="BK129"/>
  <c r="J138"/>
  <c r="BK106"/>
  <c r="BK123"/>
  <c r="J100"/>
  <c r="BK120"/>
  <c r="J105"/>
  <c i="15" r="J100"/>
  <c r="J96"/>
  <c r="BK96"/>
  <c i="16" r="BK175"/>
  <c r="J157"/>
  <c r="BK128"/>
  <c r="BK106"/>
  <c r="J164"/>
  <c r="BK141"/>
  <c r="J121"/>
  <c r="BK173"/>
  <c r="J140"/>
  <c r="BK119"/>
  <c r="J180"/>
  <c r="BK152"/>
  <c r="BK122"/>
  <c i="17" r="BK109"/>
  <c r="J95"/>
  <c r="BK107"/>
  <c r="BK128"/>
  <c r="BK102"/>
  <c r="BK101"/>
  <c i="18" r="J106"/>
  <c r="J110"/>
  <c r="BK110"/>
  <c r="BK119"/>
  <c r="BK100"/>
  <c i="19" r="J121"/>
  <c r="BK123"/>
  <c r="J107"/>
  <c r="BK101"/>
  <c r="BK107"/>
  <c i="20" r="J106"/>
  <c r="J118"/>
  <c r="BK106"/>
  <c i="21" r="J96"/>
  <c r="BK98"/>
  <c i="22" r="BK232"/>
  <c r="BK140"/>
  <c r="J145"/>
  <c r="BK207"/>
  <c r="J108"/>
  <c r="J178"/>
  <c i="23" r="J127"/>
  <c r="J116"/>
  <c r="J123"/>
  <c i="24" r="J121"/>
  <c r="J118"/>
  <c r="J96"/>
  <c i="25" r="J130"/>
  <c r="J113"/>
  <c r="BK130"/>
  <c r="J135"/>
  <c r="BK143"/>
  <c i="26" r="BK132"/>
  <c r="BK107"/>
  <c r="J120"/>
  <c r="J124"/>
  <c i="27" r="J129"/>
  <c r="J127"/>
  <c r="BK134"/>
  <c r="J112"/>
  <c i="28" r="BK131"/>
  <c r="BK126"/>
  <c r="J102"/>
  <c r="BK105"/>
  <c r="J112"/>
  <c i="29" r="J154"/>
  <c r="BK133"/>
  <c r="J107"/>
  <c r="J164"/>
  <c r="BK138"/>
  <c r="BK127"/>
  <c r="J146"/>
  <c r="J108"/>
  <c r="BK163"/>
  <c r="J141"/>
  <c i="30" r="BK327"/>
  <c r="J249"/>
  <c r="J142"/>
  <c r="BK307"/>
  <c r="BK222"/>
  <c r="J319"/>
  <c r="BK257"/>
  <c r="BK139"/>
  <c r="J284"/>
  <c r="J222"/>
  <c i="31" r="BK239"/>
  <c r="BK192"/>
  <c r="BK104"/>
  <c r="J213"/>
  <c r="BK135"/>
  <c r="BK229"/>
  <c r="J160"/>
  <c r="BK228"/>
  <c r="J151"/>
  <c i="32" r="BK128"/>
  <c r="J112"/>
  <c r="J121"/>
  <c r="J127"/>
  <c r="BK109"/>
  <c i="33" r="BK132"/>
  <c r="BK108"/>
  <c r="J125"/>
  <c r="J136"/>
  <c r="J104"/>
  <c r="J110"/>
  <c i="34" r="BK123"/>
  <c r="BK129"/>
  <c r="J103"/>
  <c r="BK111"/>
  <c r="J111"/>
  <c i="35" r="BK225"/>
  <c r="J165"/>
  <c r="BK211"/>
  <c r="J118"/>
  <c r="J190"/>
  <c r="BK143"/>
  <c r="BK214"/>
  <c r="BK115"/>
  <c i="36" r="BK170"/>
  <c r="J198"/>
  <c r="BK203"/>
  <c r="J132"/>
  <c r="BK207"/>
  <c r="J134"/>
  <c i="37" r="J216"/>
  <c r="BK141"/>
  <c r="J167"/>
  <c r="BK207"/>
  <c r="J141"/>
  <c r="J98"/>
  <c r="BK163"/>
  <c r="J99"/>
  <c i="38" r="BK165"/>
  <c r="J99"/>
  <c r="BK139"/>
  <c r="BK175"/>
  <c r="J146"/>
  <c r="J181"/>
  <c i="39" r="BK567"/>
  <c r="J505"/>
  <c r="J416"/>
  <c r="BK347"/>
  <c r="BK229"/>
  <c r="J183"/>
  <c r="BK564"/>
  <c r="BK472"/>
  <c r="BK410"/>
  <c r="BK333"/>
  <c r="J236"/>
  <c r="J157"/>
  <c r="BK517"/>
  <c r="J407"/>
  <c r="BK330"/>
  <c r="BK232"/>
  <c r="BK147"/>
  <c r="BK570"/>
  <c r="BK502"/>
  <c r="BK453"/>
  <c r="J383"/>
  <c r="J299"/>
  <c r="BK207"/>
  <c r="BK129"/>
  <c i="40" r="J282"/>
  <c r="J204"/>
  <c r="BK134"/>
  <c r="J279"/>
  <c r="J186"/>
  <c r="BK110"/>
  <c r="BK196"/>
  <c r="BK291"/>
  <c r="J246"/>
  <c r="J178"/>
  <c i="41" r="J277"/>
  <c r="J213"/>
  <c r="BK109"/>
  <c r="BK238"/>
  <c r="BK164"/>
  <c r="J283"/>
  <c r="J196"/>
  <c r="J142"/>
  <c r="J238"/>
  <c r="J178"/>
  <c i="42" r="J172"/>
  <c r="BK225"/>
  <c r="BK143"/>
  <c r="J210"/>
  <c r="J150"/>
  <c r="J102"/>
  <c r="BK140"/>
  <c i="44" r="BK283"/>
  <c r="BK258"/>
  <c r="J204"/>
  <c r="J171"/>
  <c r="J254"/>
  <c r="J192"/>
  <c r="BK268"/>
  <c r="BK213"/>
  <c r="BK149"/>
  <c r="BK289"/>
  <c r="BK234"/>
  <c r="J167"/>
  <c i="45" r="J517"/>
  <c r="BK466"/>
  <c r="BK400"/>
  <c r="BK341"/>
  <c r="J269"/>
  <c r="J204"/>
  <c r="J107"/>
  <c r="BK412"/>
  <c r="BK296"/>
  <c r="J151"/>
  <c r="BK481"/>
  <c r="J406"/>
  <c r="BK254"/>
  <c r="BK532"/>
  <c r="J439"/>
  <c r="J326"/>
  <c r="J186"/>
  <c r="BK116"/>
  <c i="46" r="BK148"/>
  <c r="BK160"/>
  <c r="J198"/>
  <c r="J216"/>
  <c r="J130"/>
  <c i="47" r="BK117"/>
  <c r="J117"/>
  <c r="J144"/>
  <c r="BK110"/>
  <c i="48" r="J363"/>
  <c r="J252"/>
  <c r="J124"/>
  <c r="J302"/>
  <c r="J242"/>
  <c r="BK171"/>
  <c r="J375"/>
  <c r="J298"/>
  <c r="BK181"/>
  <c r="J415"/>
  <c r="BK306"/>
  <c r="BK198"/>
  <c i="49" r="BK132"/>
  <c r="J194"/>
  <c r="BK235"/>
  <c r="J171"/>
  <c r="J244"/>
  <c r="BK118"/>
  <c i="50" r="BK149"/>
  <c r="BK243"/>
  <c r="BK108"/>
  <c r="J187"/>
  <c r="J252"/>
  <c r="BK187"/>
  <c r="BK104"/>
  <c i="51" r="J233"/>
  <c r="BK119"/>
  <c r="BK205"/>
  <c r="BK252"/>
  <c r="J163"/>
  <c r="BK298"/>
  <c r="J229"/>
  <c r="J116"/>
  <c i="52" r="BK141"/>
  <c r="BK172"/>
  <c r="J172"/>
  <c r="J214"/>
  <c r="BK138"/>
  <c i="53" r="BK100"/>
  <c r="J184"/>
  <c r="BK125"/>
  <c i="54" r="J213"/>
  <c r="J301"/>
  <c r="J240"/>
  <c r="J139"/>
  <c r="BK278"/>
  <c r="BK177"/>
  <c r="J331"/>
  <c r="BK209"/>
  <c i="55" r="J249"/>
  <c r="J252"/>
  <c r="J137"/>
  <c r="BK225"/>
  <c r="J113"/>
  <c r="J140"/>
  <c i="56" r="BK189"/>
  <c r="BK149"/>
  <c r="BK166"/>
  <c r="BK175"/>
  <c i="58" r="BK90"/>
  <c i="59" r="BK104"/>
  <c r="BK127"/>
  <c r="J133"/>
  <c r="BK95"/>
  <c r="J114"/>
  <c r="J93"/>
  <c i="60" r="BK98"/>
  <c i="61" r="J173"/>
  <c r="BK141"/>
  <c r="BK113"/>
  <c r="J194"/>
  <c r="BK163"/>
  <c r="BK138"/>
  <c r="BK188"/>
  <c r="J165"/>
  <c r="BK148"/>
  <c r="J119"/>
  <c r="BK201"/>
  <c r="J181"/>
  <c r="J152"/>
  <c r="BK112"/>
  <c i="62" r="J173"/>
  <c r="BK142"/>
  <c r="J128"/>
  <c r="BK111"/>
  <c r="J176"/>
  <c r="BK157"/>
  <c r="J123"/>
  <c r="J174"/>
  <c r="BK152"/>
  <c r="J127"/>
  <c r="J109"/>
  <c r="J164"/>
  <c r="J137"/>
  <c r="J105"/>
  <c i="63" r="BK117"/>
  <c r="J138"/>
  <c r="BK114"/>
  <c r="J130"/>
  <c r="J98"/>
  <c r="BK105"/>
  <c i="64" r="J109"/>
  <c r="J101"/>
  <c r="J113"/>
  <c r="BK128"/>
  <c r="BK110"/>
  <c i="65" r="J139"/>
  <c r="J116"/>
  <c r="J142"/>
  <c r="J127"/>
  <c r="BK137"/>
  <c r="BK116"/>
  <c r="BK126"/>
  <c r="BK113"/>
  <c i="66" r="J139"/>
  <c r="J122"/>
  <c r="J103"/>
  <c r="BK116"/>
  <c r="BK122"/>
  <c r="BK100"/>
  <c r="BK127"/>
  <c r="J100"/>
  <c i="67" r="BK108"/>
  <c r="BK96"/>
  <c r="BK106"/>
  <c r="J113"/>
  <c r="BK98"/>
  <c i="68" r="J99"/>
  <c r="J105"/>
  <c r="J98"/>
  <c r="BK105"/>
  <c i="2" r="BK139"/>
  <c i="3" r="J317"/>
  <c r="J270"/>
  <c r="BK335"/>
  <c r="J103"/>
  <c r="BK150"/>
  <c i="4" r="BK121"/>
  <c i="5" r="BK2131"/>
  <c r="J2081"/>
  <c r="BK1785"/>
  <c r="BK1637"/>
  <c r="J1497"/>
  <c r="BK1353"/>
  <c r="BK1178"/>
  <c r="J1120"/>
  <c r="BK920"/>
  <c r="BK546"/>
  <c r="J196"/>
  <c r="J2138"/>
  <c r="BK2110"/>
  <c r="J2070"/>
  <c r="J2042"/>
  <c r="BK1914"/>
  <c r="BK1842"/>
  <c r="BK1688"/>
  <c r="BK1348"/>
  <c r="BK1160"/>
  <c r="J1128"/>
  <c r="J934"/>
  <c r="BK725"/>
  <c r="BK254"/>
  <c r="J2232"/>
  <c r="BK2113"/>
  <c r="J2092"/>
  <c r="BK2074"/>
  <c r="J2057"/>
  <c r="BK2041"/>
  <c r="J1932"/>
  <c r="BK1900"/>
  <c r="BK1863"/>
  <c r="J1628"/>
  <c r="J1480"/>
  <c r="J1348"/>
  <c r="BK1202"/>
  <c r="BK1141"/>
  <c r="BK1127"/>
  <c r="J985"/>
  <c r="BK890"/>
  <c r="BK759"/>
  <c r="BK399"/>
  <c r="BK353"/>
  <c r="J162"/>
  <c r="J2382"/>
  <c r="BK2341"/>
  <c r="J2294"/>
  <c r="BK2166"/>
  <c r="BK2129"/>
  <c r="J2087"/>
  <c r="BK2060"/>
  <c r="BK2040"/>
  <c r="J1908"/>
  <c r="J1765"/>
  <c r="J1607"/>
  <c r="J1466"/>
  <c r="J1343"/>
  <c r="J1167"/>
  <c r="BK1146"/>
  <c r="J1126"/>
  <c r="J970"/>
  <c r="BK839"/>
  <c r="J546"/>
  <c r="BK363"/>
  <c r="BK162"/>
  <c i="6" r="J537"/>
  <c r="J421"/>
  <c r="J377"/>
  <c r="J313"/>
  <c r="J263"/>
  <c r="BK195"/>
  <c r="J122"/>
  <c r="BK517"/>
  <c r="J448"/>
  <c r="J398"/>
  <c r="J355"/>
  <c r="J301"/>
  <c r="J219"/>
  <c r="J159"/>
  <c r="J486"/>
  <c r="BK442"/>
  <c r="J334"/>
  <c r="BK253"/>
  <c r="BK186"/>
  <c r="J112"/>
  <c r="BK523"/>
  <c r="BK477"/>
  <c r="J414"/>
  <c r="J346"/>
  <c r="J253"/>
  <c r="BK207"/>
  <c r="BK138"/>
  <c i="7" r="BK241"/>
  <c r="BK164"/>
  <c r="BK114"/>
  <c r="J209"/>
  <c r="BK256"/>
  <c r="J167"/>
  <c r="BK266"/>
  <c r="J212"/>
  <c r="J107"/>
  <c i="8" r="J194"/>
  <c r="J164"/>
  <c r="J148"/>
  <c r="J132"/>
  <c r="BK112"/>
  <c r="BK204"/>
  <c r="J189"/>
  <c r="J166"/>
  <c r="BK143"/>
  <c r="BK122"/>
  <c r="J207"/>
  <c r="BK188"/>
  <c r="J170"/>
  <c r="J146"/>
  <c r="J117"/>
  <c r="BK95"/>
  <c r="BK192"/>
  <c r="J163"/>
  <c r="BK134"/>
  <c r="J118"/>
  <c r="BK100"/>
  <c i="9" r="BK215"/>
  <c r="J197"/>
  <c r="J179"/>
  <c r="J163"/>
  <c r="BK140"/>
  <c r="J110"/>
  <c r="J219"/>
  <c r="BK192"/>
  <c r="BK156"/>
  <c r="BK132"/>
  <c r="BK232"/>
  <c r="BK216"/>
  <c r="J191"/>
  <c r="J171"/>
  <c r="BK147"/>
  <c r="BK115"/>
  <c r="J223"/>
  <c r="J202"/>
  <c r="BK155"/>
  <c r="J130"/>
  <c r="J112"/>
  <c i="10" r="BK252"/>
  <c r="BK226"/>
  <c r="J213"/>
  <c r="BK187"/>
  <c r="BK161"/>
  <c r="BK146"/>
  <c r="J124"/>
  <c r="J106"/>
  <c r="J227"/>
  <c r="BK200"/>
  <c r="BK176"/>
  <c r="J156"/>
  <c r="J139"/>
  <c r="BK113"/>
  <c r="BK259"/>
  <c r="BK244"/>
  <c r="BK219"/>
  <c r="BK171"/>
  <c r="BK140"/>
  <c r="J121"/>
  <c r="J253"/>
  <c r="J211"/>
  <c r="J196"/>
  <c r="J174"/>
  <c r="BK155"/>
  <c r="BK130"/>
  <c r="BK106"/>
  <c i="11" r="BK141"/>
  <c r="BK121"/>
  <c r="J127"/>
  <c r="J139"/>
  <c r="BK110"/>
  <c r="J138"/>
  <c r="BK112"/>
  <c i="12" r="BK111"/>
  <c r="BK130"/>
  <c r="J127"/>
  <c i="13" r="J148"/>
  <c r="J120"/>
  <c r="J159"/>
  <c r="BK127"/>
  <c r="J154"/>
  <c r="BK111"/>
  <c r="BK144"/>
  <c r="BK119"/>
  <c i="14" r="BK132"/>
  <c r="BK137"/>
  <c r="BK122"/>
  <c r="J135"/>
  <c r="J119"/>
  <c i="15" r="J104"/>
  <c r="BK103"/>
  <c r="BK111"/>
  <c i="16" r="BK159"/>
  <c r="BK148"/>
  <c r="J117"/>
  <c r="BK153"/>
  <c r="BK113"/>
  <c r="BK167"/>
  <c r="J125"/>
  <c r="BK186"/>
  <c r="BK160"/>
  <c r="J137"/>
  <c i="17" r="J128"/>
  <c r="J120"/>
  <c r="BK130"/>
  <c r="BK97"/>
  <c r="BK99"/>
  <c i="18" r="J112"/>
  <c r="BK115"/>
  <c r="J99"/>
  <c i="19" r="J111"/>
  <c r="J104"/>
  <c i="20" r="J110"/>
  <c i="21" r="J169"/>
  <c r="BK117"/>
  <c i="22" r="J225"/>
  <c r="J191"/>
  <c r="BK255"/>
  <c r="BK189"/>
  <c i="23" r="J107"/>
  <c r="BK137"/>
  <c i="24" r="J147"/>
  <c r="BK121"/>
  <c i="25" r="BK117"/>
  <c r="BK132"/>
  <c r="J107"/>
  <c r="BK125"/>
  <c r="J118"/>
  <c i="26" r="BK120"/>
  <c i="27" r="J134"/>
  <c r="BK136"/>
  <c r="J108"/>
  <c r="BK130"/>
  <c r="BK110"/>
  <c i="28" r="BK130"/>
  <c r="BK115"/>
  <c r="BK125"/>
  <c i="29" r="BK167"/>
  <c r="BK137"/>
  <c r="J113"/>
  <c r="J150"/>
  <c r="J124"/>
  <c r="J157"/>
  <c r="J138"/>
  <c r="BK165"/>
  <c r="BK121"/>
  <c i="30" r="BK317"/>
  <c r="J186"/>
  <c r="BK308"/>
  <c r="J228"/>
  <c r="BK276"/>
  <c r="BK184"/>
  <c r="J318"/>
  <c r="BK228"/>
  <c r="J169"/>
  <c i="31" r="J228"/>
  <c r="J146"/>
  <c r="BK235"/>
  <c r="J237"/>
  <c r="BK156"/>
  <c r="J167"/>
  <c i="32" r="J134"/>
  <c r="BK100"/>
  <c r="BK129"/>
  <c r="BK101"/>
  <c i="33" r="J117"/>
  <c r="J129"/>
  <c r="J137"/>
  <c r="J134"/>
  <c i="34" r="J134"/>
  <c r="BK99"/>
  <c r="J126"/>
  <c r="J131"/>
  <c r="BK135"/>
  <c i="35" r="J211"/>
  <c r="BK167"/>
  <c r="BK173"/>
  <c r="J236"/>
  <c r="BK157"/>
  <c r="BK159"/>
  <c i="36" r="BK211"/>
  <c r="BK129"/>
  <c r="BK105"/>
  <c r="J149"/>
  <c r="J211"/>
  <c r="J168"/>
  <c i="37" r="BK197"/>
  <c r="BK148"/>
  <c r="J161"/>
  <c r="J185"/>
  <c r="BK104"/>
  <c i="38" r="J131"/>
  <c r="J160"/>
  <c r="BK129"/>
  <c r="J175"/>
  <c i="39" r="J564"/>
  <c r="BK441"/>
  <c r="BK359"/>
  <c r="J242"/>
  <c r="J197"/>
  <c r="J541"/>
  <c r="BK416"/>
  <c r="BK287"/>
  <c r="J161"/>
  <c r="J534"/>
  <c r="J404"/>
  <c r="J296"/>
  <c r="BK132"/>
  <c r="J538"/>
  <c r="J484"/>
  <c r="BK392"/>
  <c r="J336"/>
  <c r="BK239"/>
  <c r="BK186"/>
  <c i="40" r="BK307"/>
  <c r="J231"/>
  <c r="J303"/>
  <c r="J207"/>
  <c r="J255"/>
  <c r="BK267"/>
  <c r="J182"/>
  <c i="41" r="J280"/>
  <c r="J122"/>
  <c r="BK234"/>
  <c r="BK178"/>
  <c r="BK277"/>
  <c r="J157"/>
  <c r="J261"/>
  <c r="J200"/>
  <c r="BK142"/>
  <c i="42" r="BK105"/>
  <c r="J178"/>
  <c r="BK199"/>
  <c r="BK158"/>
  <c r="BK231"/>
  <c r="J132"/>
  <c i="44" r="J268"/>
  <c r="BK200"/>
  <c r="J164"/>
  <c r="J258"/>
  <c r="BK160"/>
  <c r="BK292"/>
  <c r="BK167"/>
  <c r="BK271"/>
  <c r="BK146"/>
  <c i="45" r="J529"/>
  <c r="BK397"/>
  <c r="BK338"/>
  <c r="J260"/>
  <c r="BK170"/>
  <c r="J478"/>
  <c r="J375"/>
  <c r="J246"/>
  <c r="BK139"/>
  <c r="BK478"/>
  <c r="BK430"/>
  <c r="J338"/>
  <c r="J154"/>
  <c r="J466"/>
  <c r="BK329"/>
  <c r="BK207"/>
  <c r="BK119"/>
  <c i="46" r="J178"/>
  <c r="BK182"/>
  <c r="BK103"/>
  <c r="BK228"/>
  <c i="47" r="J205"/>
  <c r="BK107"/>
  <c r="BK114"/>
  <c r="BK127"/>
  <c i="48" r="J418"/>
  <c r="J279"/>
  <c r="J147"/>
  <c r="BK357"/>
  <c r="BK276"/>
  <c r="J198"/>
  <c r="BK418"/>
  <c r="J329"/>
  <c r="BK150"/>
  <c r="BK406"/>
  <c r="BK188"/>
  <c i="49" r="J259"/>
  <c r="BK256"/>
  <c r="BK142"/>
  <c r="BK203"/>
  <c r="BK115"/>
  <c r="BK180"/>
  <c i="50" r="J219"/>
  <c r="BK252"/>
  <c r="J167"/>
  <c r="J172"/>
  <c r="J255"/>
  <c r="BK184"/>
  <c r="J114"/>
  <c i="51" r="BK220"/>
  <c r="BK113"/>
  <c r="J212"/>
  <c r="J322"/>
  <c r="BK184"/>
  <c r="BK307"/>
  <c r="BK256"/>
  <c r="J137"/>
  <c i="52" r="J189"/>
  <c r="J186"/>
  <c r="J236"/>
  <c r="BK107"/>
  <c r="J134"/>
  <c i="53" r="BK113"/>
  <c r="BK134"/>
  <c r="BK103"/>
  <c i="54" r="J190"/>
  <c r="J288"/>
  <c r="J234"/>
  <c r="BK146"/>
  <c r="BK252"/>
  <c r="J153"/>
  <c r="BK271"/>
  <c r="J124"/>
  <c i="55" r="BK140"/>
  <c r="J229"/>
  <c r="J243"/>
  <c r="J185"/>
  <c r="BK249"/>
  <c r="BK151"/>
  <c i="56" r="J141"/>
  <c r="BK145"/>
  <c r="J175"/>
  <c r="J153"/>
  <c i="58" r="J90"/>
  <c i="59" r="BK107"/>
  <c r="BK128"/>
  <c r="BK105"/>
  <c r="J107"/>
  <c r="J111"/>
  <c i="60" r="J114"/>
  <c r="BK95"/>
  <c i="61" r="BK170"/>
  <c r="BK131"/>
  <c r="J99"/>
  <c r="BK180"/>
  <c r="BK161"/>
  <c r="J136"/>
  <c r="BK101"/>
  <c r="J195"/>
  <c r="BK169"/>
  <c r="J146"/>
  <c r="J111"/>
  <c r="BK195"/>
  <c r="BK153"/>
  <c r="J126"/>
  <c r="BK102"/>
  <c i="62" r="J143"/>
  <c r="BK119"/>
  <c r="J97"/>
  <c r="J162"/>
  <c r="BK122"/>
  <c r="BK167"/>
  <c r="BK130"/>
  <c r="J112"/>
  <c r="BK170"/>
  <c r="BK150"/>
  <c r="BK107"/>
  <c i="63" r="BK115"/>
  <c r="BK128"/>
  <c r="BK138"/>
  <c r="J116"/>
  <c r="J131"/>
  <c r="J104"/>
  <c i="64" r="J106"/>
  <c r="J123"/>
  <c i="65" r="BK141"/>
  <c r="J113"/>
  <c r="J129"/>
  <c r="BK134"/>
  <c r="J124"/>
  <c r="J100"/>
  <c i="66" r="J120"/>
  <c r="BK128"/>
  <c r="BK131"/>
  <c r="BK101"/>
  <c r="J125"/>
  <c i="67" r="J121"/>
  <c r="J97"/>
  <c r="BK103"/>
  <c r="BK126"/>
  <c i="68" r="J104"/>
  <c r="BK99"/>
  <c r="J95"/>
  <c i="2" r="J139"/>
  <c i="1" r="AS122"/>
  <c i="3" r="J190"/>
  <c r="J147"/>
  <c r="J150"/>
  <c i="4" r="J140"/>
  <c i="5" r="J2112"/>
  <c r="BK1809"/>
  <c r="BK1675"/>
  <c r="J1552"/>
  <c r="BK1343"/>
  <c r="J1160"/>
  <c r="BK1018"/>
  <c r="BK881"/>
  <c r="BK408"/>
  <c r="J183"/>
  <c r="J2136"/>
  <c r="BK2109"/>
  <c r="BK2048"/>
  <c r="BK1937"/>
  <c r="J1894"/>
  <c r="J1705"/>
  <c r="BK1474"/>
  <c r="BK1313"/>
  <c r="J1155"/>
  <c r="BK1023"/>
  <c r="J877"/>
  <c r="J737"/>
  <c r="BK342"/>
  <c r="J2229"/>
  <c r="J2110"/>
  <c r="BK2081"/>
  <c r="BK2067"/>
  <c r="BK2050"/>
  <c r="J2022"/>
  <c r="J1913"/>
  <c r="J1884"/>
  <c r="J1682"/>
  <c r="BK1497"/>
  <c r="J1393"/>
  <c r="J1281"/>
  <c r="BK1195"/>
  <c r="BK1135"/>
  <c r="J973"/>
  <c r="BK937"/>
  <c r="BK771"/>
  <c r="J504"/>
  <c r="J376"/>
  <c r="J191"/>
  <c r="BK2376"/>
  <c r="BK2338"/>
  <c r="J2259"/>
  <c r="J2205"/>
  <c r="BK2138"/>
  <c r="BK2126"/>
  <c r="J2077"/>
  <c r="BK2047"/>
  <c r="J1990"/>
  <c r="BK1912"/>
  <c r="BK1826"/>
  <c r="BK1649"/>
  <c r="J1507"/>
  <c r="BK1331"/>
  <c r="J1200"/>
  <c r="J1142"/>
  <c r="BK1125"/>
  <c r="BK968"/>
  <c r="J843"/>
  <c r="J702"/>
  <c r="BK376"/>
  <c r="BK191"/>
  <c i="6" r="J541"/>
  <c r="BK453"/>
  <c r="BK411"/>
  <c r="BK331"/>
  <c r="J266"/>
  <c r="J192"/>
  <c r="J132"/>
  <c r="J508"/>
  <c r="J451"/>
  <c r="J389"/>
  <c r="BK313"/>
  <c r="J231"/>
  <c r="J151"/>
  <c r="BK530"/>
  <c r="J465"/>
  <c r="BK368"/>
  <c r="J287"/>
  <c r="BK231"/>
  <c r="J165"/>
  <c r="BK559"/>
  <c r="BK508"/>
  <c r="J427"/>
  <c r="J386"/>
  <c r="J290"/>
  <c r="BK204"/>
  <c r="J135"/>
  <c i="7" r="J191"/>
  <c r="J141"/>
  <c r="J238"/>
  <c r="BK185"/>
  <c r="J228"/>
  <c r="BK161"/>
  <c r="J252"/>
  <c r="BK209"/>
  <c i="8" r="J209"/>
  <c r="BK166"/>
  <c r="J150"/>
  <c r="BK133"/>
  <c r="J107"/>
  <c r="J95"/>
  <c r="BK191"/>
  <c r="BK155"/>
  <c r="J133"/>
  <c r="J110"/>
  <c r="J210"/>
  <c r="J181"/>
  <c r="J160"/>
  <c r="J135"/>
  <c r="BK111"/>
  <c r="BK201"/>
  <c r="BK172"/>
  <c r="J155"/>
  <c r="J124"/>
  <c r="BK108"/>
  <c i="9" r="BK222"/>
  <c r="BK212"/>
  <c r="BK194"/>
  <c r="BK176"/>
  <c r="J156"/>
  <c r="J136"/>
  <c r="J107"/>
  <c r="J215"/>
  <c r="BK191"/>
  <c r="J160"/>
  <c r="J145"/>
  <c r="BK118"/>
  <c r="J228"/>
  <c r="BK208"/>
  <c r="J181"/>
  <c r="BK159"/>
  <c r="BK136"/>
  <c r="J105"/>
  <c r="J218"/>
  <c r="J189"/>
  <c r="BK163"/>
  <c r="J127"/>
  <c r="BK117"/>
  <c i="10" r="BK240"/>
  <c r="BK222"/>
  <c r="J207"/>
  <c r="BK188"/>
  <c r="J163"/>
  <c r="J145"/>
  <c r="BK123"/>
  <c r="J105"/>
  <c r="BK235"/>
  <c r="BK202"/>
  <c r="BK181"/>
  <c r="J161"/>
  <c r="J141"/>
  <c r="J120"/>
  <c r="J250"/>
  <c r="BK228"/>
  <c r="BK199"/>
  <c r="BK170"/>
  <c r="J142"/>
  <c r="J112"/>
  <c r="J244"/>
  <c r="BK207"/>
  <c r="J180"/>
  <c r="J170"/>
  <c r="J140"/>
  <c r="BK127"/>
  <c i="11" r="J155"/>
  <c r="BK135"/>
  <c r="J113"/>
  <c r="BK154"/>
  <c r="BK133"/>
  <c r="J105"/>
  <c r="BK131"/>
  <c r="J114"/>
  <c r="J151"/>
  <c r="J123"/>
  <c r="J101"/>
  <c i="12" r="BK110"/>
  <c r="J110"/>
  <c r="BK127"/>
  <c r="J101"/>
  <c r="J117"/>
  <c r="BK98"/>
  <c i="13" r="BK135"/>
  <c r="BK118"/>
  <c r="BK99"/>
  <c r="J134"/>
  <c r="BK120"/>
  <c r="J100"/>
  <c r="J135"/>
  <c r="BK100"/>
  <c r="J141"/>
  <c r="J103"/>
  <c i="14" r="J122"/>
  <c r="BK135"/>
  <c r="BK103"/>
  <c r="J124"/>
  <c r="BK110"/>
  <c r="J117"/>
  <c i="15" r="BK109"/>
  <c r="BK113"/>
  <c r="J109"/>
  <c r="BK106"/>
  <c i="16" r="BK170"/>
  <c r="J145"/>
  <c r="J120"/>
  <c r="J186"/>
  <c r="J163"/>
  <c r="BK138"/>
  <c r="J122"/>
  <c r="J181"/>
  <c r="J148"/>
  <c r="J123"/>
  <c r="J103"/>
  <c r="J146"/>
  <c r="J124"/>
  <c i="17" r="J130"/>
  <c r="J121"/>
  <c r="J97"/>
  <c r="BK112"/>
  <c r="J103"/>
  <c r="J110"/>
  <c r="J123"/>
  <c i="18" r="J119"/>
  <c r="J115"/>
  <c r="J120"/>
  <c r="BK101"/>
  <c r="BK98"/>
  <c i="19" r="BK112"/>
  <c r="BK100"/>
  <c r="BK119"/>
  <c i="20" r="J115"/>
  <c r="J119"/>
  <c r="J114"/>
  <c i="21" r="BK137"/>
  <c r="J149"/>
  <c r="J117"/>
  <c i="22" r="BK214"/>
  <c r="J100"/>
  <c r="J122"/>
  <c r="BK208"/>
  <c r="J125"/>
  <c r="BK210"/>
  <c i="23" r="J137"/>
  <c r="J150"/>
  <c i="24" r="BK125"/>
  <c r="BK151"/>
  <c r="BK143"/>
  <c i="25" r="J136"/>
  <c r="J109"/>
  <c r="BK111"/>
  <c r="BK128"/>
  <c r="J128"/>
  <c r="J120"/>
  <c i="26" r="BK130"/>
  <c r="J121"/>
  <c r="J105"/>
  <c r="BK117"/>
  <c i="27" r="J126"/>
  <c r="J121"/>
  <c r="BK131"/>
  <c r="BK114"/>
  <c r="BK106"/>
  <c i="28" r="J130"/>
  <c r="BK127"/>
  <c i="29" r="J161"/>
  <c r="J132"/>
  <c r="J116"/>
  <c r="J152"/>
  <c r="J128"/>
  <c r="J169"/>
  <c r="BK147"/>
  <c r="BK107"/>
  <c r="BK153"/>
  <c r="BK124"/>
  <c i="30" r="J304"/>
  <c r="J208"/>
  <c r="BK104"/>
  <c r="BK279"/>
  <c r="J177"/>
  <c r="BK320"/>
  <c r="BK264"/>
  <c r="BK125"/>
  <c r="J307"/>
  <c r="BK235"/>
  <c r="J145"/>
  <c i="31" r="BK195"/>
  <c r="J118"/>
  <c r="BK208"/>
  <c r="J119"/>
  <c r="J208"/>
  <c r="BK126"/>
  <c r="BK204"/>
  <c r="BK106"/>
  <c i="32" r="BK133"/>
  <c r="BK107"/>
  <c r="J115"/>
  <c r="BK131"/>
  <c r="BK116"/>
  <c i="33" r="BK133"/>
  <c r="BK110"/>
  <c r="J122"/>
  <c r="J133"/>
  <c r="BK101"/>
  <c r="BK113"/>
  <c i="34" r="J127"/>
  <c r="J138"/>
  <c r="J129"/>
  <c r="BK133"/>
  <c r="BK101"/>
  <c i="35" r="BK180"/>
  <c r="J242"/>
  <c r="J151"/>
  <c r="J223"/>
  <c r="BK121"/>
  <c r="BK228"/>
  <c r="J143"/>
  <c i="36" r="J209"/>
  <c r="BK134"/>
  <c r="BK149"/>
  <c r="BK210"/>
  <c r="BK98"/>
  <c r="J170"/>
  <c r="BK112"/>
  <c i="37" r="BK209"/>
  <c r="BK161"/>
  <c r="BK191"/>
  <c r="J104"/>
  <c r="BK185"/>
  <c r="J101"/>
  <c r="J191"/>
  <c r="J128"/>
  <c i="38" r="J187"/>
  <c r="J139"/>
  <c r="BK161"/>
  <c r="BK191"/>
  <c r="J126"/>
  <c r="BK159"/>
  <c i="39" r="BK557"/>
  <c r="J508"/>
  <c r="J422"/>
  <c r="BK336"/>
  <c r="J269"/>
  <c r="J186"/>
  <c r="J561"/>
  <c r="J481"/>
  <c r="BK433"/>
  <c r="J377"/>
  <c r="BK275"/>
  <c r="BK179"/>
  <c r="BK126"/>
  <c r="BK493"/>
  <c r="BK380"/>
  <c r="BK282"/>
  <c r="BK183"/>
  <c r="J583"/>
  <c r="BK527"/>
  <c r="BK478"/>
  <c r="BK396"/>
  <c r="J313"/>
  <c r="BK210"/>
  <c r="BK167"/>
  <c r="J119"/>
  <c i="40" r="J276"/>
  <c r="J192"/>
  <c r="BK117"/>
  <c r="BK255"/>
  <c r="BK157"/>
  <c r="BK252"/>
  <c r="BK174"/>
  <c r="J103"/>
  <c r="J239"/>
  <c r="BK186"/>
  <c r="BK106"/>
  <c i="41" r="BK216"/>
  <c r="J292"/>
  <c r="J242"/>
  <c r="J132"/>
  <c r="BK223"/>
  <c r="J164"/>
  <c r="BK289"/>
  <c r="J216"/>
  <c r="BK157"/>
  <c i="42" r="BK175"/>
  <c r="J140"/>
  <c r="J187"/>
  <c r="BK213"/>
  <c r="J168"/>
  <c r="BK122"/>
  <c r="BK219"/>
  <c r="J184"/>
  <c r="J112"/>
  <c i="43" r="F39"/>
  <c i="1" r="BD101"/>
  <c i="44" r="J277"/>
  <c r="J223"/>
  <c r="J139"/>
  <c r="J216"/>
  <c r="J160"/>
  <c r="J106"/>
  <c r="J238"/>
  <c r="J178"/>
  <c i="45" r="J538"/>
  <c r="BK499"/>
  <c r="J430"/>
  <c r="BK345"/>
  <c r="J274"/>
  <c r="BK180"/>
  <c r="BK520"/>
  <c r="BK357"/>
  <c r="BK257"/>
  <c r="BK154"/>
  <c r="BK502"/>
  <c r="J157"/>
  <c r="BK487"/>
  <c r="BK382"/>
  <c r="J283"/>
  <c r="J176"/>
  <c i="46" r="BK207"/>
  <c r="BK231"/>
  <c r="BK117"/>
  <c r="BK120"/>
  <c r="J182"/>
  <c i="47" r="BK211"/>
  <c r="J114"/>
  <c r="J127"/>
  <c r="BK171"/>
  <c i="48" r="BK415"/>
  <c r="J326"/>
  <c r="BK164"/>
  <c r="BK394"/>
  <c r="J306"/>
  <c r="BK194"/>
  <c r="BK412"/>
  <c r="J357"/>
  <c r="BK270"/>
  <c r="J167"/>
  <c r="BK385"/>
  <c r="BK261"/>
  <c r="J121"/>
  <c i="49" r="BK108"/>
  <c r="J139"/>
  <c r="J180"/>
  <c r="BK112"/>
  <c r="J214"/>
  <c r="BK105"/>
  <c i="50" r="BK258"/>
  <c r="BK117"/>
  <c r="BK219"/>
  <c r="BK120"/>
  <c r="BK227"/>
  <c r="J149"/>
  <c i="51" r="J288"/>
  <c r="BK212"/>
  <c r="J298"/>
  <c r="BK181"/>
  <c r="BK295"/>
  <c r="J174"/>
  <c r="J301"/>
  <c r="BK198"/>
  <c i="52" r="BK221"/>
  <c r="BK124"/>
  <c r="BK163"/>
  <c r="J183"/>
  <c i="53" r="BK160"/>
  <c r="BK174"/>
  <c r="J166"/>
  <c r="J106"/>
  <c i="54" r="J205"/>
  <c r="J294"/>
  <c r="BK228"/>
  <c r="BK331"/>
  <c r="BK237"/>
  <c r="BK149"/>
  <c r="BK304"/>
  <c r="J149"/>
  <c i="55" r="J197"/>
  <c r="J107"/>
  <c r="J130"/>
  <c r="J194"/>
  <c r="BK252"/>
  <c r="J188"/>
  <c i="56" r="J202"/>
  <c r="J199"/>
  <c r="BK172"/>
  <c r="J196"/>
  <c r="BK110"/>
  <c i="59" r="J123"/>
  <c r="BK101"/>
  <c r="J125"/>
  <c r="J95"/>
  <c r="J127"/>
  <c i="60" r="J120"/>
  <c i="61" r="BK200"/>
  <c r="BK156"/>
  <c r="BK127"/>
  <c r="BK189"/>
  <c r="BK149"/>
  <c r="BK105"/>
  <c r="BK198"/>
  <c i="2" r="J136"/>
  <c i="3" r="J291"/>
  <c r="BK216"/>
  <c r="J255"/>
  <c r="J323"/>
  <c r="BK109"/>
  <c r="J232"/>
  <c i="4" r="BK97"/>
  <c i="5" r="BK2114"/>
  <c r="BK2066"/>
  <c r="BK2057"/>
  <c r="J2050"/>
  <c r="J2047"/>
  <c r="BK2044"/>
  <c r="BK1982"/>
  <c r="BK1953"/>
  <c r="BK1921"/>
  <c r="BK1910"/>
  <c r="J1905"/>
  <c r="BK1901"/>
  <c r="BK1867"/>
  <c r="J1803"/>
  <c r="BK1655"/>
  <c r="BK1507"/>
  <c r="BK1333"/>
  <c r="BK1163"/>
  <c r="BK1088"/>
  <c r="BK917"/>
  <c r="BK504"/>
  <c r="BK175"/>
  <c r="J2131"/>
  <c r="BK2107"/>
  <c r="J2062"/>
  <c r="J1950"/>
  <c r="BK1898"/>
  <c r="BK1718"/>
  <c r="J1510"/>
  <c r="J1357"/>
  <c r="J1182"/>
  <c r="J1088"/>
  <c r="BK914"/>
  <c r="BK683"/>
  <c r="J205"/>
  <c r="BK2227"/>
  <c r="J2129"/>
  <c i="45" r="J207"/>
  <c r="BK541"/>
  <c r="BK369"/>
  <c r="BK269"/>
  <c r="J160"/>
  <c r="BK484"/>
  <c r="J393"/>
  <c r="J239"/>
  <c r="BK538"/>
  <c r="BK472"/>
  <c r="J366"/>
  <c r="BK266"/>
  <c r="BK151"/>
  <c i="46" r="BK198"/>
  <c r="BK190"/>
  <c r="BK107"/>
  <c r="J107"/>
  <c r="J181"/>
  <c i="47" r="J190"/>
  <c r="J110"/>
  <c r="BK120"/>
  <c r="BK190"/>
  <c i="48" r="J385"/>
  <c r="J313"/>
  <c r="J157"/>
  <c r="J366"/>
  <c r="J282"/>
  <c r="BK121"/>
  <c r="BK317"/>
  <c r="BK185"/>
  <c r="BK409"/>
  <c r="BK291"/>
  <c r="J191"/>
  <c i="49" r="J238"/>
  <c r="J253"/>
  <c r="J149"/>
  <c r="BK210"/>
  <c r="J135"/>
  <c r="BK222"/>
  <c r="J121"/>
  <c i="50" r="J123"/>
  <c r="J201"/>
  <c r="BK223"/>
  <c r="BK129"/>
  <c r="J240"/>
  <c r="BK194"/>
  <c i="51" r="BK291"/>
  <c r="J181"/>
  <c r="BK319"/>
  <c r="BK223"/>
  <c r="J113"/>
  <c r="BK240"/>
  <c r="BK146"/>
  <c r="BK243"/>
  <c r="J160"/>
  <c i="52" r="BK214"/>
  <c r="BK233"/>
  <c r="BK131"/>
  <c r="BK176"/>
  <c r="J221"/>
  <c r="BK145"/>
  <c i="53" r="J130"/>
  <c r="J145"/>
  <c r="J122"/>
  <c i="54" r="J220"/>
  <c r="J285"/>
  <c r="BK249"/>
  <c r="BK160"/>
  <c r="J313"/>
  <c r="J228"/>
  <c r="J146"/>
  <c r="BK298"/>
  <c r="BK181"/>
  <c i="55" r="J232"/>
  <c r="J261"/>
  <c r="BK177"/>
  <c r="BK258"/>
  <c r="BK191"/>
  <c r="J267"/>
  <c r="BK169"/>
  <c i="56" r="BK192"/>
  <c r="BK113"/>
  <c r="BK103"/>
  <c r="J127"/>
  <c r="J166"/>
  <c i="58" r="F38"/>
  <c i="1" r="BC116"/>
  <c i="59" r="J99"/>
  <c r="BK106"/>
  <c r="BK115"/>
  <c i="60" r="J98"/>
  <c i="61" r="J193"/>
  <c r="J151"/>
  <c r="BK125"/>
  <c r="BK97"/>
  <c r="BK178"/>
  <c r="J150"/>
  <c r="J133"/>
  <c r="J102"/>
  <c r="BK192"/>
  <c r="J187"/>
  <c r="BK164"/>
  <c r="BK116"/>
  <c r="BK197"/>
  <c r="J170"/>
  <c r="BK147"/>
  <c r="J125"/>
  <c r="BK103"/>
  <c i="62" r="BK154"/>
  <c r="J141"/>
  <c r="BK118"/>
  <c r="J99"/>
  <c r="BK156"/>
  <c r="J121"/>
  <c r="BK173"/>
  <c r="BK143"/>
  <c r="J118"/>
  <c r="J169"/>
  <c r="J142"/>
  <c r="BK109"/>
  <c r="BK100"/>
  <c i="63" r="J110"/>
  <c r="J132"/>
  <c r="BK107"/>
  <c r="BK109"/>
  <c r="BK130"/>
  <c r="BK100"/>
  <c i="64" r="J107"/>
  <c r="BK121"/>
  <c r="BK117"/>
  <c r="J97"/>
  <c r="BK122"/>
  <c r="BK108"/>
  <c i="65" r="BK142"/>
  <c r="BK112"/>
  <c r="BK140"/>
  <c r="J138"/>
  <c r="BK114"/>
  <c r="BK125"/>
  <c i="66" r="BK142"/>
  <c r="BK129"/>
  <c r="BK111"/>
  <c r="J127"/>
  <c r="J104"/>
  <c r="BK102"/>
  <c r="J129"/>
  <c r="J105"/>
  <c i="67" r="J112"/>
  <c r="J98"/>
  <c r="J107"/>
  <c r="BK116"/>
  <c r="BK112"/>
  <c i="68" r="BK111"/>
  <c r="J111"/>
  <c r="BK98"/>
  <c r="BK107"/>
  <c i="1" r="AS67"/>
  <c i="3" r="BK295"/>
  <c r="BK205"/>
  <c r="J144"/>
  <c r="BK179"/>
  <c r="BK103"/>
  <c i="4" r="J97"/>
  <c i="5" r="J2227"/>
  <c r="J2153"/>
  <c r="BK2121"/>
  <c r="J2086"/>
  <c r="BK1777"/>
  <c r="BK1607"/>
  <c r="BK1458"/>
  <c r="BK1321"/>
  <c r="BK1155"/>
  <c r="BK1124"/>
  <c r="BK931"/>
  <c r="BK702"/>
  <c r="J254"/>
  <c r="BK2128"/>
  <c r="BK2104"/>
  <c r="BK2054"/>
  <c r="BK1918"/>
  <c r="BK1849"/>
  <c r="J1666"/>
  <c r="J1501"/>
  <c r="J1350"/>
  <c r="J1175"/>
  <c r="BK969"/>
  <c r="J890"/>
  <c r="BK646"/>
  <c r="BK196"/>
  <c r="J2223"/>
  <c r="BK2120"/>
  <c r="J2053"/>
  <c r="BK1934"/>
  <c r="J1892"/>
  <c r="J1649"/>
  <c r="BK1451"/>
  <c r="J1213"/>
  <c r="J1140"/>
  <c r="BK1000"/>
  <c r="J885"/>
  <c r="BK537"/>
  <c r="J363"/>
  <c r="BK173"/>
  <c r="J2394"/>
  <c r="J2355"/>
  <c r="J2327"/>
  <c r="BK2246"/>
  <c r="BK2149"/>
  <c r="BK2084"/>
  <c r="BK2046"/>
  <c r="BK1950"/>
  <c r="BK1884"/>
  <c r="J1653"/>
  <c r="J1573"/>
  <c r="J1376"/>
  <c r="J1195"/>
  <c r="BK1143"/>
  <c r="J1014"/>
  <c r="BK737"/>
  <c r="J409"/>
  <c r="J221"/>
  <c i="6" r="J545"/>
  <c r="BK462"/>
  <c r="BK358"/>
  <c r="BK298"/>
  <c r="BK260"/>
  <c r="J189"/>
  <c r="BK109"/>
  <c r="J504"/>
  <c r="J445"/>
  <c r="J395"/>
  <c r="J284"/>
  <c r="BK154"/>
  <c r="BK468"/>
  <c r="BK386"/>
  <c r="J281"/>
  <c r="J204"/>
  <c r="BK537"/>
  <c r="BK456"/>
  <c r="BK307"/>
  <c r="BK210"/>
  <c r="BK141"/>
  <c i="7" r="BK188"/>
  <c r="J110"/>
  <c r="J188"/>
  <c r="J226"/>
  <c r="J154"/>
  <c r="J248"/>
  <c r="BK158"/>
  <c i="8" r="J196"/>
  <c r="BK158"/>
  <c r="BK131"/>
  <c r="BK97"/>
  <c r="J190"/>
  <c r="BK165"/>
  <c r="J145"/>
  <c r="J112"/>
  <c r="J94"/>
  <c r="J182"/>
  <c r="BK164"/>
  <c r="J144"/>
  <c r="J119"/>
  <c r="J193"/>
  <c r="J157"/>
  <c r="BK119"/>
  <c i="9" r="J230"/>
  <c r="J195"/>
  <c r="J148"/>
  <c r="J117"/>
  <c r="BK205"/>
  <c r="BK173"/>
  <c r="J143"/>
  <c r="BK103"/>
  <c r="J206"/>
  <c r="J183"/>
  <c r="BK160"/>
  <c r="BK141"/>
  <c r="J118"/>
  <c r="BK211"/>
  <c r="J187"/>
  <c r="J153"/>
  <c r="J123"/>
  <c r="BK107"/>
  <c i="10" r="J239"/>
  <c r="BK216"/>
  <c r="J190"/>
  <c r="BK173"/>
  <c r="BK150"/>
  <c r="BK121"/>
  <c r="BK103"/>
  <c r="J231"/>
  <c r="J214"/>
  <c r="BK189"/>
  <c r="J155"/>
  <c r="BK122"/>
  <c r="BK256"/>
  <c r="J230"/>
  <c r="J159"/>
  <c r="BK136"/>
  <c r="BK248"/>
  <c r="BK206"/>
  <c r="J181"/>
  <c r="J148"/>
  <c r="J126"/>
  <c i="11" r="J140"/>
  <c r="J126"/>
  <c r="J102"/>
  <c r="J130"/>
  <c r="J153"/>
  <c r="BK127"/>
  <c r="J108"/>
  <c r="BK142"/>
  <c r="BK113"/>
  <c r="BK97"/>
  <c i="12" r="BK109"/>
  <c r="BK107"/>
  <c r="J107"/>
  <c r="BK123"/>
  <c r="J111"/>
  <c i="13" r="BK147"/>
  <c r="BK121"/>
  <c r="BK103"/>
  <c r="J140"/>
  <c r="J128"/>
  <c r="BK112"/>
  <c r="J151"/>
  <c r="BK107"/>
  <c r="BK149"/>
  <c r="BK134"/>
  <c r="BK104"/>
  <c i="14" r="J121"/>
  <c r="J134"/>
  <c r="J102"/>
  <c r="BK117"/>
  <c r="J98"/>
  <c r="BK115"/>
  <c i="15" r="J108"/>
  <c r="J107"/>
  <c r="BK108"/>
  <c r="BK107"/>
  <c i="16" r="BK171"/>
  <c r="BK151"/>
  <c r="J114"/>
  <c r="J172"/>
  <c r="J159"/>
  <c r="BK137"/>
  <c r="BK114"/>
  <c r="BK180"/>
  <c r="J161"/>
  <c r="J131"/>
  <c r="BK105"/>
  <c r="BK165"/>
  <c r="BK142"/>
  <c r="BK125"/>
  <c i="17" r="BK114"/>
  <c r="J129"/>
  <c r="J109"/>
  <c r="BK95"/>
  <c r="J125"/>
  <c r="J114"/>
  <c i="18" r="J123"/>
  <c r="BK103"/>
  <c r="J100"/>
  <c r="J102"/>
  <c r="J108"/>
  <c i="19" r="BK117"/>
  <c r="J112"/>
  <c r="BK122"/>
  <c r="J109"/>
  <c i="20" r="BK112"/>
  <c r="BK120"/>
  <c r="BK110"/>
  <c i="21" r="J120"/>
  <c r="J163"/>
  <c r="J123"/>
  <c i="22" r="J210"/>
  <c r="J245"/>
  <c r="J119"/>
  <c r="BK178"/>
  <c r="J207"/>
  <c r="BK122"/>
  <c i="23" r="BK116"/>
  <c r="J155"/>
  <c r="BK158"/>
  <c i="24" r="BK148"/>
  <c r="BK144"/>
  <c i="25" r="J143"/>
  <c r="BK121"/>
  <c r="J134"/>
  <c r="J141"/>
  <c r="BK107"/>
  <c r="J105"/>
  <c i="26" r="J113"/>
  <c r="J131"/>
  <c r="J111"/>
  <c r="J115"/>
  <c i="27" r="BK120"/>
  <c r="J116"/>
  <c r="BK126"/>
  <c r="J130"/>
  <c i="28" r="J127"/>
  <c r="J122"/>
  <c r="J126"/>
  <c r="BK124"/>
  <c r="J107"/>
  <c i="29" r="BK148"/>
  <c r="J110"/>
  <c r="J170"/>
  <c r="J145"/>
  <c r="J120"/>
  <c r="BK162"/>
  <c r="J130"/>
  <c r="BK168"/>
  <c r="J151"/>
  <c r="BK120"/>
  <c i="30" r="BK319"/>
  <c r="BK240"/>
  <c r="J114"/>
  <c r="J261"/>
  <c r="J132"/>
  <c r="J267"/>
  <c r="J194"/>
  <c r="J315"/>
  <c r="J253"/>
  <c r="BK186"/>
  <c i="31" r="J235"/>
  <c r="J181"/>
  <c r="J236"/>
  <c r="BK181"/>
  <c r="J126"/>
  <c r="BK225"/>
  <c r="J176"/>
  <c r="BK109"/>
  <c r="J171"/>
  <c i="32" r="BK134"/>
  <c r="J122"/>
  <c r="J103"/>
  <c r="BK130"/>
  <c r="J119"/>
  <c i="33" r="J141"/>
  <c r="BK120"/>
  <c r="J139"/>
  <c r="J113"/>
  <c r="BK112"/>
  <c r="BK123"/>
  <c i="34" r="J133"/>
  <c r="J101"/>
  <c r="BK125"/>
  <c r="J132"/>
  <c r="J99"/>
  <c i="35" r="J238"/>
  <c r="BK182"/>
  <c r="J225"/>
  <c r="BK155"/>
  <c r="J233"/>
  <c r="J159"/>
  <c r="BK236"/>
  <c r="J155"/>
  <c i="36" r="BK219"/>
  <c r="J142"/>
  <c r="J151"/>
  <c r="J195"/>
  <c r="BK119"/>
  <c r="J189"/>
  <c r="BK101"/>
  <c i="37" r="J181"/>
  <c r="J150"/>
  <c r="BK179"/>
  <c r="BK111"/>
  <c r="J197"/>
  <c r="J206"/>
  <c r="J133"/>
  <c i="38" r="J191"/>
  <c r="BK154"/>
  <c r="BK199"/>
  <c r="BK126"/>
  <c r="J161"/>
  <c r="BK188"/>
  <c i="39" r="J579"/>
  <c r="J527"/>
  <c r="BK450"/>
  <c r="J396"/>
  <c r="BK318"/>
  <c r="BK216"/>
  <c r="J167"/>
  <c r="J517"/>
  <c r="J456"/>
  <c r="BK401"/>
  <c r="J309"/>
  <c r="J251"/>
  <c r="J129"/>
  <c r="J496"/>
  <c r="BK383"/>
  <c r="J302"/>
  <c r="J222"/>
  <c r="J116"/>
  <c r="BK561"/>
  <c r="BK490"/>
  <c r="BK389"/>
  <c r="J340"/>
  <c r="J278"/>
  <c r="J190"/>
  <c r="BK143"/>
  <c i="40" r="BK297"/>
  <c r="BK227"/>
  <c r="BK121"/>
  <c r="BK288"/>
  <c r="J213"/>
  <c r="J121"/>
  <c r="J219"/>
  <c r="J161"/>
  <c r="BK270"/>
  <c r="BK219"/>
  <c r="J189"/>
  <c i="41" r="BK283"/>
  <c r="J251"/>
  <c r="BK116"/>
  <c r="BK251"/>
  <c r="J181"/>
  <c r="J274"/>
  <c r="BK192"/>
  <c r="BK132"/>
  <c r="BK271"/>
  <c r="J207"/>
  <c i="42" r="BK222"/>
  <c r="J158"/>
  <c r="BK195"/>
  <c r="J237"/>
  <c r="BK164"/>
  <c r="BK115"/>
  <c r="J206"/>
  <c i="43" r="J90"/>
  <c i="44" r="BK265"/>
  <c r="J213"/>
  <c r="J129"/>
  <c r="BK274"/>
  <c r="BK219"/>
  <c r="BK142"/>
  <c r="J219"/>
  <c r="BK171"/>
  <c r="J116"/>
  <c r="BK242"/>
  <c r="BK185"/>
  <c i="45" r="BK526"/>
  <c r="J493"/>
  <c r="J427"/>
  <c r="J320"/>
  <c r="J242"/>
  <c r="BK186"/>
  <c r="J511"/>
  <c r="BK372"/>
  <c r="J263"/>
  <c r="BK173"/>
  <c r="J520"/>
  <c r="J433"/>
  <c r="BK366"/>
  <c r="J201"/>
  <c r="J496"/>
  <c r="BK406"/>
  <c r="BK288"/>
  <c r="J167"/>
  <c i="46" r="J201"/>
  <c r="BK123"/>
  <c r="J110"/>
  <c r="J231"/>
  <c r="BK144"/>
  <c i="47" r="J202"/>
  <c r="J193"/>
  <c r="BK196"/>
  <c i="48" r="J421"/>
  <c r="BK348"/>
  <c r="BK226"/>
  <c r="BK153"/>
  <c r="J323"/>
  <c r="J206"/>
  <c r="J108"/>
  <c r="BK332"/>
  <c r="BK245"/>
  <c r="BK141"/>
  <c r="J369"/>
  <c r="J226"/>
  <c i="49" r="J235"/>
  <c r="J265"/>
  <c r="J161"/>
  <c r="BK225"/>
  <c r="BK149"/>
  <c r="BK229"/>
  <c r="BK165"/>
  <c i="50" r="J180"/>
  <c r="BK255"/>
  <c r="BK172"/>
  <c r="J237"/>
  <c r="BK136"/>
  <c r="J207"/>
  <c r="BK123"/>
  <c i="51" r="J249"/>
  <c r="J146"/>
  <c r="BK275"/>
  <c r="BK170"/>
  <c r="BK236"/>
  <c r="J153"/>
  <c r="J279"/>
  <c r="BK156"/>
  <c i="52" r="BK211"/>
  <c r="BK230"/>
  <c r="J111"/>
  <c r="J131"/>
  <c r="J179"/>
  <c r="BK117"/>
  <c i="53" r="J118"/>
  <c r="BK118"/>
  <c r="J109"/>
  <c i="54" r="BK187"/>
  <c r="J291"/>
  <c r="J217"/>
  <c r="J117"/>
  <c r="J258"/>
  <c r="BK184"/>
  <c r="J322"/>
  <c r="J237"/>
  <c r="BK110"/>
  <c i="55" r="J126"/>
  <c r="J191"/>
  <c r="J119"/>
  <c r="BK166"/>
  <c r="BK246"/>
  <c r="BK123"/>
  <c i="56" r="J169"/>
  <c r="BK141"/>
  <c r="BK205"/>
  <c r="J211"/>
  <c i="57" r="F38"/>
  <c i="1" r="BC115"/>
  <c i="59" r="J120"/>
  <c r="J128"/>
  <c r="J97"/>
  <c i="60" r="BK110"/>
  <c i="61" r="BK190"/>
  <c r="BK150"/>
  <c r="J121"/>
  <c r="BK98"/>
  <c r="BK177"/>
  <c r="BK144"/>
  <c r="J113"/>
  <c r="J184"/>
  <c r="J159"/>
  <c r="J142"/>
  <c r="J115"/>
  <c r="BK196"/>
  <c r="BK168"/>
  <c r="BK130"/>
  <c r="J104"/>
  <c i="62" r="BK160"/>
  <c r="BK137"/>
  <c r="BK117"/>
  <c r="BK98"/>
  <c r="J146"/>
  <c r="BK129"/>
  <c r="BK103"/>
  <c r="J158"/>
  <c r="BK135"/>
  <c r="J119"/>
  <c r="J100"/>
  <c r="BK146"/>
  <c r="J115"/>
  <c i="63" r="J126"/>
  <c r="BK98"/>
  <c r="J122"/>
  <c r="J136"/>
  <c r="J101"/>
  <c r="BK125"/>
  <c i="64" r="BK129"/>
  <c r="BK104"/>
  <c r="J115"/>
  <c r="J108"/>
  <c r="BK112"/>
  <c r="J103"/>
  <c i="65" r="BK123"/>
  <c r="BK100"/>
  <c r="BK138"/>
  <c r="J107"/>
  <c r="BK129"/>
  <c r="J102"/>
  <c r="J120"/>
  <c i="66" r="J141"/>
  <c r="BK126"/>
  <c r="J117"/>
  <c r="BK138"/>
  <c r="J110"/>
  <c r="J119"/>
  <c r="BK137"/>
  <c r="J111"/>
  <c i="67" r="BK124"/>
  <c r="J106"/>
  <c r="BK125"/>
  <c r="BK119"/>
  <c r="J108"/>
  <c i="68" r="BK110"/>
  <c r="J110"/>
  <c r="J106"/>
  <c i="3" l="1" r="T327"/>
  <c r="T321"/>
  <c r="P327"/>
  <c r="P321"/>
  <c r="R327"/>
  <c r="R321"/>
  <c i="2" r="T96"/>
  <c r="R133"/>
  <c i="3" r="BK104"/>
  <c r="J104"/>
  <c r="J70"/>
  <c r="R143"/>
  <c r="T236"/>
  <c r="R269"/>
  <c i="4" r="R89"/>
  <c r="R88"/>
  <c r="R87"/>
  <c i="5" r="BK131"/>
  <c r="J131"/>
  <c r="J70"/>
  <c r="BK190"/>
  <c r="J190"/>
  <c r="J71"/>
  <c r="BK227"/>
  <c r="J227"/>
  <c r="J72"/>
  <c r="T352"/>
  <c r="R394"/>
  <c r="T545"/>
  <c r="T700"/>
  <c r="R780"/>
  <c r="T842"/>
  <c r="T1119"/>
  <c r="T1152"/>
  <c r="T1166"/>
  <c r="R1255"/>
  <c r="P1352"/>
  <c r="BK1506"/>
  <c r="J1506"/>
  <c r="J86"/>
  <c r="P1514"/>
  <c r="R1713"/>
  <c r="P1897"/>
  <c r="T1968"/>
  <c r="P2021"/>
  <c r="R2038"/>
  <c r="BK2073"/>
  <c r="J2073"/>
  <c r="J93"/>
  <c r="T2083"/>
  <c r="P2101"/>
  <c r="BK2118"/>
  <c r="J2118"/>
  <c r="J96"/>
  <c r="T2137"/>
  <c r="P2201"/>
  <c r="T2207"/>
  <c r="T2245"/>
  <c r="T2258"/>
  <c r="P2340"/>
  <c r="BK2381"/>
  <c r="J2381"/>
  <c r="J103"/>
  <c i="6" r="BK108"/>
  <c r="J108"/>
  <c r="J68"/>
  <c r="BK115"/>
  <c r="J115"/>
  <c r="J69"/>
  <c r="BK131"/>
  <c r="J131"/>
  <c r="J70"/>
  <c r="T131"/>
  <c r="T144"/>
  <c r="R157"/>
  <c r="BK168"/>
  <c r="J168"/>
  <c r="J74"/>
  <c r="R175"/>
  <c r="BK291"/>
  <c r="J291"/>
  <c r="J76"/>
  <c r="R291"/>
  <c r="T452"/>
  <c r="T524"/>
  <c r="BK540"/>
  <c r="J540"/>
  <c r="J81"/>
  <c r="R540"/>
  <c r="P548"/>
  <c r="BK555"/>
  <c r="J555"/>
  <c r="J83"/>
  <c r="R555"/>
  <c i="7" r="T106"/>
  <c r="P113"/>
  <c r="T113"/>
  <c r="P126"/>
  <c r="BK140"/>
  <c r="J140"/>
  <c r="J71"/>
  <c r="BK157"/>
  <c r="J157"/>
  <c r="J74"/>
  <c r="T157"/>
  <c r="R222"/>
  <c r="P227"/>
  <c r="T227"/>
  <c r="R234"/>
  <c r="P244"/>
  <c r="BK255"/>
  <c r="J255"/>
  <c r="J80"/>
  <c r="R255"/>
  <c r="R262"/>
  <c i="10" r="T100"/>
  <c r="R119"/>
  <c r="T184"/>
  <c r="R233"/>
  <c r="R238"/>
  <c r="R242"/>
  <c r="R246"/>
  <c r="T254"/>
  <c i="11" r="P96"/>
  <c r="P116"/>
  <c r="R122"/>
  <c r="BK144"/>
  <c r="J144"/>
  <c r="J71"/>
  <c i="12" r="P97"/>
  <c r="P102"/>
  <c r="BK112"/>
  <c r="J112"/>
  <c r="J70"/>
  <c r="P120"/>
  <c i="19" r="R99"/>
  <c r="T102"/>
  <c r="T105"/>
  <c r="P113"/>
  <c r="R120"/>
  <c i="20" r="BK109"/>
  <c r="J109"/>
  <c r="J73"/>
  <c r="BK113"/>
  <c r="J113"/>
  <c r="J74"/>
  <c r="BK116"/>
  <c r="J116"/>
  <c r="J75"/>
  <c i="21" r="P97"/>
  <c r="R126"/>
  <c r="P162"/>
  <c r="R176"/>
  <c r="R175"/>
  <c i="22" r="BK99"/>
  <c r="J99"/>
  <c r="J66"/>
  <c r="BK139"/>
  <c r="J139"/>
  <c r="J67"/>
  <c r="T160"/>
  <c r="BK204"/>
  <c r="J204"/>
  <c r="J69"/>
  <c r="T217"/>
  <c r="T216"/>
  <c i="23" r="BK97"/>
  <c r="J97"/>
  <c r="J66"/>
  <c r="R136"/>
  <c r="P153"/>
  <c r="P152"/>
  <c i="24" r="T95"/>
  <c r="R142"/>
  <c i="25" r="T104"/>
  <c r="T116"/>
  <c r="R119"/>
  <c r="T123"/>
  <c r="BK133"/>
  <c r="J133"/>
  <c r="J77"/>
  <c i="26" r="R104"/>
  <c r="P116"/>
  <c r="P119"/>
  <c r="P123"/>
  <c r="P126"/>
  <c r="R129"/>
  <c i="27" r="R107"/>
  <c r="T119"/>
  <c r="T122"/>
  <c r="P125"/>
  <c r="BK128"/>
  <c r="J128"/>
  <c r="J78"/>
  <c r="BK132"/>
  <c r="J132"/>
  <c r="J79"/>
  <c i="28" r="BK101"/>
  <c r="J101"/>
  <c r="J66"/>
  <c r="BK110"/>
  <c r="J110"/>
  <c r="J70"/>
  <c r="T110"/>
  <c r="R113"/>
  <c r="P117"/>
  <c r="BK120"/>
  <c r="J120"/>
  <c r="J73"/>
  <c r="T120"/>
  <c r="T123"/>
  <c r="T128"/>
  <c i="29" r="T102"/>
  <c r="T109"/>
  <c r="T114"/>
  <c r="BK119"/>
  <c r="J119"/>
  <c r="J71"/>
  <c r="P122"/>
  <c r="P125"/>
  <c r="T143"/>
  <c r="P158"/>
  <c r="P166"/>
  <c i="30" r="P103"/>
  <c r="T221"/>
  <c r="BK256"/>
  <c r="J256"/>
  <c r="J71"/>
  <c r="P314"/>
  <c i="31" r="R99"/>
  <c r="P125"/>
  <c r="P150"/>
  <c r="BK166"/>
  <c r="J166"/>
  <c r="J69"/>
  <c r="R180"/>
  <c r="T224"/>
  <c i="32" r="BK98"/>
  <c r="J98"/>
  <c r="J65"/>
  <c r="BK123"/>
  <c r="J123"/>
  <c r="J74"/>
  <c i="33" r="T99"/>
  <c r="BK111"/>
  <c r="J111"/>
  <c r="J70"/>
  <c r="BK114"/>
  <c r="J114"/>
  <c r="J71"/>
  <c r="R118"/>
  <c r="BK121"/>
  <c r="J121"/>
  <c r="J73"/>
  <c r="BK128"/>
  <c r="J128"/>
  <c r="J74"/>
  <c r="BK138"/>
  <c r="J138"/>
  <c r="J75"/>
  <c i="34" r="R98"/>
  <c r="T110"/>
  <c r="T113"/>
  <c r="T118"/>
  <c r="T121"/>
  <c r="R128"/>
  <c i="35" r="P96"/>
  <c r="T100"/>
  <c r="T150"/>
  <c r="R189"/>
  <c r="BK213"/>
  <c r="J213"/>
  <c r="J69"/>
  <c r="BK227"/>
  <c r="J227"/>
  <c r="J70"/>
  <c i="36" r="BK97"/>
  <c r="J97"/>
  <c r="J65"/>
  <c r="R100"/>
  <c r="T128"/>
  <c r="T156"/>
  <c r="T174"/>
  <c r="BK197"/>
  <c r="J197"/>
  <c r="J71"/>
  <c r="T206"/>
  <c i="37" r="R97"/>
  <c r="T100"/>
  <c r="T127"/>
  <c r="P155"/>
  <c r="P173"/>
  <c r="T193"/>
  <c r="R202"/>
  <c i="38" r="R98"/>
  <c r="T125"/>
  <c r="R153"/>
  <c r="P171"/>
  <c r="R177"/>
  <c r="R186"/>
  <c i="45" r="R106"/>
  <c r="P144"/>
  <c r="BK166"/>
  <c r="J166"/>
  <c r="J68"/>
  <c r="BK179"/>
  <c r="J179"/>
  <c r="J69"/>
  <c r="T179"/>
  <c r="R216"/>
  <c r="BK223"/>
  <c r="J223"/>
  <c r="J71"/>
  <c r="T223"/>
  <c r="R230"/>
  <c r="P238"/>
  <c r="R238"/>
  <c r="BK253"/>
  <c r="J253"/>
  <c r="J76"/>
  <c r="T253"/>
  <c r="R295"/>
  <c r="BK344"/>
  <c r="J344"/>
  <c r="J78"/>
  <c r="R344"/>
  <c r="BK385"/>
  <c r="J385"/>
  <c r="J82"/>
  <c r="T385"/>
  <c i="46" r="BK106"/>
  <c r="J106"/>
  <c r="J66"/>
  <c r="BK113"/>
  <c r="J113"/>
  <c r="J67"/>
  <c r="T113"/>
  <c r="P126"/>
  <c r="BK133"/>
  <c r="J133"/>
  <c r="J69"/>
  <c r="T133"/>
  <c r="R147"/>
  <c r="P163"/>
  <c r="T163"/>
  <c r="P174"/>
  <c r="P197"/>
  <c i="47" r="R106"/>
  <c r="P113"/>
  <c r="BK126"/>
  <c r="J126"/>
  <c r="J68"/>
  <c r="R126"/>
  <c r="P133"/>
  <c r="P147"/>
  <c r="BK166"/>
  <c r="J166"/>
  <c r="J74"/>
  <c r="T166"/>
  <c r="BK189"/>
  <c r="J189"/>
  <c r="J78"/>
  <c r="P189"/>
  <c i="48" r="T107"/>
  <c r="R130"/>
  <c r="P140"/>
  <c r="BK156"/>
  <c r="J156"/>
  <c r="J68"/>
  <c r="R156"/>
  <c r="T163"/>
  <c r="BK184"/>
  <c r="J184"/>
  <c r="J71"/>
  <c r="T184"/>
  <c r="P209"/>
  <c r="BK220"/>
  <c r="J220"/>
  <c r="J77"/>
  <c r="R220"/>
  <c r="R251"/>
  <c r="P297"/>
  <c r="BK309"/>
  <c r="J309"/>
  <c r="J81"/>
  <c r="R309"/>
  <c r="BK316"/>
  <c r="J316"/>
  <c r="J82"/>
  <c r="R316"/>
  <c r="P335"/>
  <c i="49" r="BK111"/>
  <c r="J111"/>
  <c r="J66"/>
  <c r="T111"/>
  <c r="R124"/>
  <c r="P131"/>
  <c r="BK145"/>
  <c r="J145"/>
  <c r="J69"/>
  <c r="T145"/>
  <c r="R164"/>
  <c r="P183"/>
  <c r="T183"/>
  <c r="T190"/>
  <c r="BK221"/>
  <c r="J221"/>
  <c r="J79"/>
  <c r="R221"/>
  <c r="R228"/>
  <c i="50" r="BK100"/>
  <c r="J100"/>
  <c r="J65"/>
  <c r="R100"/>
  <c r="P107"/>
  <c r="BK132"/>
  <c r="J132"/>
  <c r="J67"/>
  <c r="P145"/>
  <c r="P162"/>
  <c r="BK175"/>
  <c r="J175"/>
  <c r="J71"/>
  <c r="T175"/>
  <c r="R183"/>
  <c r="P200"/>
  <c r="P226"/>
  <c r="T233"/>
  <c i="55" r="P106"/>
  <c r="BK122"/>
  <c r="J122"/>
  <c r="J66"/>
  <c r="T122"/>
  <c r="BK136"/>
  <c r="J136"/>
  <c r="J68"/>
  <c r="T136"/>
  <c r="R150"/>
  <c r="R165"/>
  <c r="P184"/>
  <c r="P212"/>
  <c r="BK242"/>
  <c r="J242"/>
  <c r="J82"/>
  <c r="R242"/>
  <c i="56" r="BK102"/>
  <c r="J102"/>
  <c r="J65"/>
  <c r="T102"/>
  <c r="R109"/>
  <c r="P116"/>
  <c r="T116"/>
  <c r="T123"/>
  <c r="R137"/>
  <c r="P165"/>
  <c r="BK188"/>
  <c r="J188"/>
  <c r="J77"/>
  <c r="R188"/>
  <c r="T195"/>
  <c i="59" r="P92"/>
  <c r="R92"/>
  <c r="R100"/>
  <c r="P118"/>
  <c r="T118"/>
  <c r="P122"/>
  <c r="T122"/>
  <c r="T126"/>
  <c r="P129"/>
  <c i="60" r="BK94"/>
  <c r="J94"/>
  <c r="J65"/>
  <c r="T94"/>
  <c r="T93"/>
  <c r="T92"/>
  <c i="61" r="P95"/>
  <c r="R117"/>
  <c r="P120"/>
  <c r="R175"/>
  <c r="P179"/>
  <c r="BK183"/>
  <c r="J183"/>
  <c r="J70"/>
  <c r="T202"/>
  <c i="62" r="BK96"/>
  <c r="J96"/>
  <c r="J65"/>
  <c r="BK110"/>
  <c r="J110"/>
  <c r="J67"/>
  <c r="BK140"/>
  <c r="J140"/>
  <c r="J68"/>
  <c r="P145"/>
  <c r="P149"/>
  <c r="R153"/>
  <c r="R172"/>
  <c i="63" r="P96"/>
  <c r="P103"/>
  <c r="BK108"/>
  <c r="J108"/>
  <c r="J67"/>
  <c r="T123"/>
  <c r="P129"/>
  <c r="R134"/>
  <c i="64" r="BK96"/>
  <c r="J96"/>
  <c r="J68"/>
  <c r="R96"/>
  <c r="BK100"/>
  <c r="J100"/>
  <c r="J69"/>
  <c r="T105"/>
  <c r="R120"/>
  <c i="65" r="R104"/>
  <c r="R110"/>
  <c r="BK119"/>
  <c r="J119"/>
  <c r="J71"/>
  <c r="T132"/>
  <c r="P135"/>
  <c i="66" r="P97"/>
  <c r="P107"/>
  <c r="BK113"/>
  <c r="J113"/>
  <c r="J70"/>
  <c r="BK123"/>
  <c r="J123"/>
  <c r="J71"/>
  <c r="BK134"/>
  <c r="J134"/>
  <c r="J72"/>
  <c i="2" r="BK96"/>
  <c r="J96"/>
  <c r="J69"/>
  <c r="T133"/>
  <c i="3" r="T104"/>
  <c r="BK143"/>
  <c r="J143"/>
  <c r="J71"/>
  <c r="P236"/>
  <c r="P269"/>
  <c i="4" r="P89"/>
  <c r="P88"/>
  <c r="P87"/>
  <c i="1" r="AU59"/>
  <c i="5" r="R131"/>
  <c r="P190"/>
  <c r="R227"/>
  <c r="BK352"/>
  <c r="J352"/>
  <c r="J73"/>
  <c r="BK394"/>
  <c r="J394"/>
  <c r="J74"/>
  <c r="R545"/>
  <c r="P700"/>
  <c r="P780"/>
  <c r="BK842"/>
  <c r="J842"/>
  <c r="J78"/>
  <c r="P1119"/>
  <c r="P1152"/>
  <c r="P1166"/>
  <c r="P1255"/>
  <c r="R1352"/>
  <c r="R1506"/>
  <c r="R1514"/>
  <c r="BK1713"/>
  <c r="J1713"/>
  <c r="J88"/>
  <c r="R1897"/>
  <c r="BK1968"/>
  <c r="J1968"/>
  <c r="J90"/>
  <c r="BK2021"/>
  <c r="J2021"/>
  <c r="J91"/>
  <c r="P2038"/>
  <c r="R2073"/>
  <c r="BK2083"/>
  <c r="J2083"/>
  <c r="J94"/>
  <c r="R2101"/>
  <c r="P2118"/>
  <c r="P2137"/>
  <c r="R2201"/>
  <c r="P2207"/>
  <c r="R2245"/>
  <c r="R2258"/>
  <c r="R2340"/>
  <c r="R2381"/>
  <c i="6" r="R108"/>
  <c r="R115"/>
  <c r="BK144"/>
  <c r="J144"/>
  <c r="J71"/>
  <c r="BK175"/>
  <c r="J175"/>
  <c r="J75"/>
  <c r="T175"/>
  <c i="8" r="P93"/>
  <c r="P92"/>
  <c i="1" r="AU64"/>
  <c i="9" r="BK101"/>
  <c r="J101"/>
  <c r="J69"/>
  <c r="R101"/>
  <c r="P126"/>
  <c r="R126"/>
  <c r="P135"/>
  <c r="BK164"/>
  <c r="J164"/>
  <c r="J72"/>
  <c r="R164"/>
  <c r="P175"/>
  <c r="BK186"/>
  <c r="J186"/>
  <c r="J74"/>
  <c r="T186"/>
  <c r="R207"/>
  <c i="10" r="R100"/>
  <c r="P119"/>
  <c r="P184"/>
  <c r="P233"/>
  <c r="P238"/>
  <c r="P242"/>
  <c r="P246"/>
  <c r="BK254"/>
  <c r="J254"/>
  <c r="J75"/>
  <c i="11" r="R96"/>
  <c r="R116"/>
  <c r="P122"/>
  <c r="T144"/>
  <c i="12" r="BK97"/>
  <c r="J97"/>
  <c r="J68"/>
  <c r="BK102"/>
  <c r="J102"/>
  <c r="J69"/>
  <c r="R112"/>
  <c r="T120"/>
  <c i="13" r="BK98"/>
  <c r="J98"/>
  <c r="J68"/>
  <c r="T98"/>
  <c r="R116"/>
  <c r="BK124"/>
  <c r="J124"/>
  <c r="J70"/>
  <c r="BK131"/>
  <c r="J131"/>
  <c r="J71"/>
  <c r="T131"/>
  <c r="R146"/>
  <c r="T146"/>
  <c r="P150"/>
  <c i="14" r="BK97"/>
  <c r="J97"/>
  <c r="J68"/>
  <c r="T97"/>
  <c r="R109"/>
  <c r="P114"/>
  <c r="BK127"/>
  <c r="J127"/>
  <c r="J72"/>
  <c r="R127"/>
  <c i="15" r="R94"/>
  <c r="BK110"/>
  <c r="J110"/>
  <c r="J69"/>
  <c r="T110"/>
  <c i="16" r="R104"/>
  <c r="P127"/>
  <c r="T127"/>
  <c r="T134"/>
  <c r="P143"/>
  <c r="T143"/>
  <c r="P149"/>
  <c r="BK162"/>
  <c r="J162"/>
  <c r="J74"/>
  <c r="P162"/>
  <c r="T162"/>
  <c r="R177"/>
  <c r="BK184"/>
  <c r="J184"/>
  <c r="J77"/>
  <c r="T184"/>
  <c i="17" r="BK93"/>
  <c r="J93"/>
  <c r="J68"/>
  <c r="R93"/>
  <c r="R92"/>
  <c i="18" r="R96"/>
  <c r="BK105"/>
  <c r="J105"/>
  <c r="J69"/>
  <c r="T105"/>
  <c r="P111"/>
  <c r="BK118"/>
  <c r="J118"/>
  <c r="J71"/>
  <c r="R118"/>
  <c i="19" r="T99"/>
  <c r="R102"/>
  <c r="R105"/>
  <c r="T113"/>
  <c r="P120"/>
  <c i="20" r="R109"/>
  <c r="R113"/>
  <c r="T116"/>
  <c i="21" r="R97"/>
  <c r="R94"/>
  <c r="R93"/>
  <c r="BK126"/>
  <c r="J126"/>
  <c r="J67"/>
  <c r="R162"/>
  <c r="P176"/>
  <c r="P175"/>
  <c i="22" r="P99"/>
  <c r="P139"/>
  <c r="R160"/>
  <c r="P204"/>
  <c r="BK217"/>
  <c r="J217"/>
  <c r="J72"/>
  <c i="23" r="P97"/>
  <c r="T136"/>
  <c r="T153"/>
  <c r="T152"/>
  <c i="24" r="BK95"/>
  <c r="J95"/>
  <c r="J66"/>
  <c r="T142"/>
  <c i="25" r="R104"/>
  <c r="P116"/>
  <c r="P119"/>
  <c r="R123"/>
  <c r="R133"/>
  <c i="26" r="BK104"/>
  <c r="J104"/>
  <c r="J69"/>
  <c r="R116"/>
  <c r="R119"/>
  <c r="R123"/>
  <c r="R126"/>
  <c r="P129"/>
  <c i="27" r="P107"/>
  <c r="P119"/>
  <c r="P122"/>
  <c r="T125"/>
  <c r="T128"/>
  <c r="T132"/>
  <c i="28" r="R101"/>
  <c r="BK123"/>
  <c r="J123"/>
  <c r="J74"/>
  <c r="R128"/>
  <c i="29" r="R102"/>
  <c r="P109"/>
  <c r="P114"/>
  <c r="P119"/>
  <c r="BK122"/>
  <c r="J122"/>
  <c r="J72"/>
  <c r="BK125"/>
  <c r="J125"/>
  <c r="J73"/>
  <c r="BK143"/>
  <c r="J143"/>
  <c r="J74"/>
  <c r="R158"/>
  <c r="T166"/>
  <c i="30" r="BK103"/>
  <c r="J103"/>
  <c r="J66"/>
  <c r="P221"/>
  <c r="R256"/>
  <c r="R314"/>
  <c i="31" r="BK99"/>
  <c r="J99"/>
  <c r="J66"/>
  <c r="R125"/>
  <c r="BK150"/>
  <c r="J150"/>
  <c r="J68"/>
  <c r="R166"/>
  <c r="BK180"/>
  <c r="J180"/>
  <c r="J70"/>
  <c r="R224"/>
  <c i="32" r="T98"/>
  <c r="BK113"/>
  <c r="J113"/>
  <c r="J71"/>
  <c r="R117"/>
  <c r="P120"/>
  <c r="R123"/>
  <c i="33" r="R99"/>
  <c r="T111"/>
  <c r="T114"/>
  <c r="P118"/>
  <c r="R121"/>
  <c r="T128"/>
  <c r="T138"/>
  <c i="34" r="BK98"/>
  <c r="J98"/>
  <c r="J65"/>
  <c r="R110"/>
  <c r="P113"/>
  <c r="P118"/>
  <c r="R121"/>
  <c r="BK128"/>
  <c r="J128"/>
  <c r="J74"/>
  <c i="35" r="BK96"/>
  <c r="J96"/>
  <c r="J65"/>
  <c r="P100"/>
  <c r="R150"/>
  <c r="P189"/>
  <c r="P213"/>
  <c r="P227"/>
  <c i="36" r="P97"/>
  <c r="BK100"/>
  <c r="J100"/>
  <c r="J66"/>
  <c r="BK128"/>
  <c r="J128"/>
  <c r="J67"/>
  <c r="BK156"/>
  <c r="J156"/>
  <c r="J68"/>
  <c r="BK174"/>
  <c r="J174"/>
  <c r="J69"/>
  <c r="P197"/>
  <c r="BK206"/>
  <c r="J206"/>
  <c r="J72"/>
  <c i="37" r="BK97"/>
  <c r="J97"/>
  <c r="J65"/>
  <c r="BK100"/>
  <c r="J100"/>
  <c r="J66"/>
  <c r="R127"/>
  <c r="T155"/>
  <c r="T173"/>
  <c r="P193"/>
  <c r="T202"/>
  <c i="38" r="T98"/>
  <c r="P125"/>
  <c r="T153"/>
  <c r="BK177"/>
  <c r="J177"/>
  <c r="J70"/>
  <c r="P177"/>
  <c r="P186"/>
  <c i="39" r="P109"/>
  <c r="BK160"/>
  <c r="J160"/>
  <c r="J67"/>
  <c r="T160"/>
  <c r="BK235"/>
  <c r="J235"/>
  <c r="J69"/>
  <c r="T235"/>
  <c r="T281"/>
  <c r="P292"/>
  <c r="P305"/>
  <c r="T305"/>
  <c r="R312"/>
  <c r="P326"/>
  <c r="BK339"/>
  <c r="J339"/>
  <c r="J75"/>
  <c r="T339"/>
  <c r="P350"/>
  <c r="BK358"/>
  <c r="J358"/>
  <c r="J78"/>
  <c r="R358"/>
  <c r="R373"/>
  <c r="P425"/>
  <c r="R444"/>
  <c r="T468"/>
  <c i="40" r="P102"/>
  <c r="R102"/>
  <c r="T109"/>
  <c r="R124"/>
  <c r="P137"/>
  <c r="P156"/>
  <c r="R169"/>
  <c r="BK185"/>
  <c r="J185"/>
  <c r="J73"/>
  <c r="T185"/>
  <c r="R195"/>
  <c r="P238"/>
  <c i="41" r="R105"/>
  <c r="R125"/>
  <c r="P138"/>
  <c r="R138"/>
  <c r="R145"/>
  <c r="P163"/>
  <c r="BK174"/>
  <c r="J174"/>
  <c r="J71"/>
  <c r="T174"/>
  <c r="R184"/>
  <c r="P203"/>
  <c r="BK222"/>
  <c r="J222"/>
  <c r="J77"/>
  <c r="T222"/>
  <c r="BK237"/>
  <c r="J237"/>
  <c r="J80"/>
  <c r="R237"/>
  <c r="T257"/>
  <c i="42" r="BK108"/>
  <c r="J108"/>
  <c r="J66"/>
  <c r="T108"/>
  <c r="P128"/>
  <c r="BK146"/>
  <c r="J146"/>
  <c r="J69"/>
  <c r="T146"/>
  <c r="R157"/>
  <c r="P171"/>
  <c r="P202"/>
  <c i="44" r="T105"/>
  <c r="T125"/>
  <c r="R138"/>
  <c r="R145"/>
  <c r="T163"/>
  <c r="P174"/>
  <c r="BK184"/>
  <c r="J184"/>
  <c r="J72"/>
  <c r="R203"/>
  <c r="P222"/>
  <c r="T237"/>
  <c r="P257"/>
  <c i="48" r="BK107"/>
  <c r="J107"/>
  <c r="J65"/>
  <c r="P107"/>
  <c r="BK130"/>
  <c r="J130"/>
  <c r="J66"/>
  <c r="BK140"/>
  <c r="J140"/>
  <c r="J67"/>
  <c r="R140"/>
  <c r="P156"/>
  <c r="T156"/>
  <c r="R163"/>
  <c r="P177"/>
  <c r="R177"/>
  <c r="R184"/>
  <c r="T209"/>
  <c r="P220"/>
  <c r="T220"/>
  <c r="P251"/>
  <c r="BK297"/>
  <c r="J297"/>
  <c r="J79"/>
  <c r="T297"/>
  <c r="BK335"/>
  <c r="J335"/>
  <c r="J83"/>
  <c r="R335"/>
  <c i="49" r="BK104"/>
  <c r="J104"/>
  <c r="J65"/>
  <c r="R104"/>
  <c r="P111"/>
  <c r="BK124"/>
  <c r="J124"/>
  <c r="J67"/>
  <c r="BK131"/>
  <c r="J131"/>
  <c r="J68"/>
  <c r="R131"/>
  <c r="P145"/>
  <c r="P164"/>
  <c r="BK190"/>
  <c r="J190"/>
  <c r="J75"/>
  <c r="R190"/>
  <c r="BK228"/>
  <c r="J228"/>
  <c r="J80"/>
  <c r="T228"/>
  <c i="50" r="BK107"/>
  <c r="J107"/>
  <c r="J66"/>
  <c r="R107"/>
  <c r="P132"/>
  <c r="BK145"/>
  <c r="J145"/>
  <c r="J68"/>
  <c r="T145"/>
  <c r="R162"/>
  <c r="R175"/>
  <c r="P183"/>
  <c r="T183"/>
  <c r="R200"/>
  <c r="BK233"/>
  <c r="J233"/>
  <c r="J76"/>
  <c r="P233"/>
  <c i="51" r="P109"/>
  <c r="R109"/>
  <c r="BK136"/>
  <c r="J136"/>
  <c r="J67"/>
  <c r="T136"/>
  <c r="P152"/>
  <c r="T152"/>
  <c r="P159"/>
  <c r="T159"/>
  <c r="P173"/>
  <c r="T173"/>
  <c r="P180"/>
  <c r="T180"/>
  <c r="P197"/>
  <c r="T197"/>
  <c r="BK204"/>
  <c r="J204"/>
  <c r="J74"/>
  <c r="T204"/>
  <c r="BK219"/>
  <c r="J219"/>
  <c r="J77"/>
  <c r="R219"/>
  <c r="P232"/>
  <c r="T232"/>
  <c r="P239"/>
  <c r="T239"/>
  <c r="P267"/>
  <c r="T267"/>
  <c r="P274"/>
  <c r="T274"/>
  <c r="P294"/>
  <c r="R294"/>
  <c i="52" r="BK103"/>
  <c r="J103"/>
  <c r="J65"/>
  <c r="R103"/>
  <c r="BK110"/>
  <c r="J110"/>
  <c r="J66"/>
  <c r="T110"/>
  <c r="P123"/>
  <c r="T123"/>
  <c r="BK130"/>
  <c r="J130"/>
  <c r="J68"/>
  <c r="T130"/>
  <c r="P144"/>
  <c r="T144"/>
  <c r="P155"/>
  <c r="T155"/>
  <c r="P162"/>
  <c r="R162"/>
  <c r="P175"/>
  <c r="T175"/>
  <c r="P182"/>
  <c r="R182"/>
  <c r="P210"/>
  <c r="T210"/>
  <c r="P217"/>
  <c r="R217"/>
  <c i="53" r="BK99"/>
  <c r="J99"/>
  <c r="J65"/>
  <c r="R99"/>
  <c r="BK117"/>
  <c r="J117"/>
  <c r="J67"/>
  <c r="R117"/>
  <c r="BK129"/>
  <c r="J129"/>
  <c r="J68"/>
  <c r="R129"/>
  <c r="BK137"/>
  <c r="J137"/>
  <c r="J69"/>
  <c r="R137"/>
  <c r="P156"/>
  <c r="T156"/>
  <c r="P183"/>
  <c r="R183"/>
  <c i="54" r="BK106"/>
  <c r="J106"/>
  <c r="J65"/>
  <c r="R106"/>
  <c r="BK133"/>
  <c r="J133"/>
  <c r="J66"/>
  <c r="R133"/>
  <c r="BK142"/>
  <c r="J142"/>
  <c r="J67"/>
  <c r="R142"/>
  <c r="BK152"/>
  <c r="J152"/>
  <c r="J68"/>
  <c r="R152"/>
  <c r="BK159"/>
  <c r="J159"/>
  <c r="J69"/>
  <c r="T159"/>
  <c r="P173"/>
  <c r="R173"/>
  <c r="BK180"/>
  <c r="J180"/>
  <c r="J71"/>
  <c r="R180"/>
  <c r="BK201"/>
  <c r="J201"/>
  <c r="J74"/>
  <c r="R201"/>
  <c r="BK216"/>
  <c r="J216"/>
  <c r="J77"/>
  <c r="R216"/>
  <c r="P227"/>
  <c r="T227"/>
  <c r="P270"/>
  <c r="T270"/>
  <c r="P277"/>
  <c r="R277"/>
  <c r="BK297"/>
  <c r="J297"/>
  <c r="J82"/>
  <c r="T297"/>
  <c i="55" r="R106"/>
  <c r="P122"/>
  <c r="BK129"/>
  <c r="J129"/>
  <c r="J67"/>
  <c r="R129"/>
  <c r="P136"/>
  <c r="BK150"/>
  <c r="J150"/>
  <c r="J69"/>
  <c r="T150"/>
  <c r="BK165"/>
  <c r="J165"/>
  <c r="J72"/>
  <c r="T165"/>
  <c r="BK184"/>
  <c r="J184"/>
  <c r="J76"/>
  <c r="R184"/>
  <c r="BK212"/>
  <c r="J212"/>
  <c r="J80"/>
  <c r="T212"/>
  <c r="P235"/>
  <c r="T235"/>
  <c r="T242"/>
  <c i="56" r="R102"/>
  <c r="P109"/>
  <c r="BK116"/>
  <c r="J116"/>
  <c r="J67"/>
  <c r="BK123"/>
  <c r="J123"/>
  <c r="J68"/>
  <c r="R123"/>
  <c r="P137"/>
  <c r="BK165"/>
  <c r="J165"/>
  <c r="J76"/>
  <c r="R165"/>
  <c r="P188"/>
  <c r="T188"/>
  <c r="R195"/>
  <c i="59" r="BK100"/>
  <c r="J100"/>
  <c r="J65"/>
  <c r="T100"/>
  <c r="BK122"/>
  <c r="J122"/>
  <c r="J67"/>
  <c r="R122"/>
  <c r="P126"/>
  <c r="R126"/>
  <c r="T129"/>
  <c i="60" r="P94"/>
  <c r="P93"/>
  <c r="P92"/>
  <c i="1" r="AU118"/>
  <c i="61" r="BK95"/>
  <c r="J95"/>
  <c r="J65"/>
  <c r="BK117"/>
  <c r="J117"/>
  <c r="J66"/>
  <c r="BK120"/>
  <c r="J120"/>
  <c r="J67"/>
  <c r="BK175"/>
  <c r="J175"/>
  <c r="J68"/>
  <c r="R179"/>
  <c r="R183"/>
  <c r="R202"/>
  <c i="62" r="R96"/>
  <c r="P110"/>
  <c r="P140"/>
  <c r="BK145"/>
  <c r="J145"/>
  <c r="J69"/>
  <c r="R149"/>
  <c r="T153"/>
  <c r="T172"/>
  <c i="63" r="BK96"/>
  <c r="J96"/>
  <c r="J65"/>
  <c r="BK103"/>
  <c r="J103"/>
  <c r="J66"/>
  <c r="R108"/>
  <c r="BK123"/>
  <c r="J123"/>
  <c r="J69"/>
  <c r="T129"/>
  <c r="P134"/>
  <c i="64" r="R100"/>
  <c r="P105"/>
  <c r="T120"/>
  <c i="65" r="BK98"/>
  <c r="J98"/>
  <c r="J68"/>
  <c r="T98"/>
  <c r="T104"/>
  <c r="T110"/>
  <c r="T119"/>
  <c r="BK135"/>
  <c r="J135"/>
  <c r="J73"/>
  <c i="66" r="R97"/>
  <c r="R107"/>
  <c r="R113"/>
  <c r="R123"/>
  <c r="R134"/>
  <c i="67" r="BK95"/>
  <c r="J95"/>
  <c r="J68"/>
  <c r="T95"/>
  <c r="R110"/>
  <c r="P117"/>
  <c i="68" r="P92"/>
  <c r="R92"/>
  <c r="R96"/>
  <c r="BK103"/>
  <c r="J103"/>
  <c r="J67"/>
  <c r="P103"/>
  <c r="BK109"/>
  <c r="J109"/>
  <c r="J68"/>
  <c r="R109"/>
  <c i="2" r="R96"/>
  <c r="R95"/>
  <c r="R94"/>
  <c r="BK133"/>
  <c r="J133"/>
  <c r="J70"/>
  <c i="3" r="R104"/>
  <c r="T143"/>
  <c r="R236"/>
  <c r="T269"/>
  <c i="4" r="T89"/>
  <c r="T88"/>
  <c r="T87"/>
  <c i="5" r="T131"/>
  <c r="T190"/>
  <c r="P227"/>
  <c r="P352"/>
  <c r="P394"/>
  <c r="P545"/>
  <c r="BK700"/>
  <c r="J700"/>
  <c r="J76"/>
  <c r="BK780"/>
  <c r="J780"/>
  <c r="J77"/>
  <c r="P842"/>
  <c r="R1119"/>
  <c r="R1152"/>
  <c r="BK1166"/>
  <c r="J1166"/>
  <c r="J83"/>
  <c r="T1255"/>
  <c r="BK1352"/>
  <c r="J1352"/>
  <c r="J85"/>
  <c r="P1506"/>
  <c r="T1514"/>
  <c r="P1713"/>
  <c r="T1897"/>
  <c r="R1968"/>
  <c r="T2021"/>
  <c r="T2038"/>
  <c r="T2073"/>
  <c r="R2083"/>
  <c r="T2101"/>
  <c r="T2118"/>
  <c r="BK2137"/>
  <c r="J2137"/>
  <c r="J97"/>
  <c r="BK2201"/>
  <c r="J2201"/>
  <c r="J98"/>
  <c r="BK2207"/>
  <c r="J2207"/>
  <c r="J99"/>
  <c r="BK2245"/>
  <c r="J2245"/>
  <c r="J100"/>
  <c r="P2258"/>
  <c r="T2340"/>
  <c r="P2381"/>
  <c i="6" r="T108"/>
  <c r="T115"/>
  <c r="R131"/>
  <c r="R144"/>
  <c r="P157"/>
  <c r="P175"/>
  <c r="T291"/>
  <c r="P452"/>
  <c r="P524"/>
  <c r="P533"/>
  <c r="T533"/>
  <c r="T540"/>
  <c r="T548"/>
  <c r="T555"/>
  <c i="7" r="R106"/>
  <c r="R113"/>
  <c r="R126"/>
  <c r="P140"/>
  <c r="T140"/>
  <c r="P157"/>
  <c r="BK222"/>
  <c r="J222"/>
  <c r="J75"/>
  <c r="T222"/>
  <c r="BK234"/>
  <c r="J234"/>
  <c r="J77"/>
  <c r="T234"/>
  <c r="T244"/>
  <c r="T255"/>
  <c r="T262"/>
  <c i="8" r="BK93"/>
  <c r="J93"/>
  <c r="J68"/>
  <c r="T93"/>
  <c r="T92"/>
  <c i="9" r="T101"/>
  <c r="BK135"/>
  <c r="J135"/>
  <c r="J71"/>
  <c r="T135"/>
  <c r="T164"/>
  <c r="R175"/>
  <c r="P186"/>
  <c r="R186"/>
  <c r="P207"/>
  <c i="10" r="BK100"/>
  <c r="J100"/>
  <c r="J68"/>
  <c r="BK119"/>
  <c r="J119"/>
  <c r="J69"/>
  <c r="BK184"/>
  <c r="J184"/>
  <c r="J70"/>
  <c r="BK233"/>
  <c r="J233"/>
  <c r="J71"/>
  <c r="BK238"/>
  <c r="J238"/>
  <c r="J72"/>
  <c r="BK242"/>
  <c r="J242"/>
  <c r="J73"/>
  <c r="BK246"/>
  <c r="J246"/>
  <c r="J74"/>
  <c r="P254"/>
  <c i="11" r="BK96"/>
  <c r="BK116"/>
  <c r="J116"/>
  <c r="J69"/>
  <c r="T122"/>
  <c r="R144"/>
  <c i="12" r="R97"/>
  <c r="R102"/>
  <c r="P112"/>
  <c r="R120"/>
  <c i="13" r="R98"/>
  <c r="T116"/>
  <c r="R124"/>
  <c r="R131"/>
  <c r="P146"/>
  <c r="T150"/>
  <c i="14" r="P97"/>
  <c r="BK109"/>
  <c r="J109"/>
  <c r="J69"/>
  <c r="T109"/>
  <c r="R114"/>
  <c r="P127"/>
  <c i="15" r="P94"/>
  <c r="P93"/>
  <c i="1" r="AU72"/>
  <c i="15" r="P110"/>
  <c i="16" r="P104"/>
  <c r="R127"/>
  <c r="P134"/>
  <c r="R143"/>
  <c r="T149"/>
  <c r="R162"/>
  <c r="P177"/>
  <c r="R184"/>
  <c i="17" r="P93"/>
  <c r="P92"/>
  <c i="1" r="AU74"/>
  <c i="18" r="P96"/>
  <c r="R105"/>
  <c r="R111"/>
  <c r="P118"/>
  <c i="19" r="BK99"/>
  <c r="J99"/>
  <c r="J69"/>
  <c r="BK102"/>
  <c r="J102"/>
  <c r="J70"/>
  <c r="BK105"/>
  <c r="J105"/>
  <c r="J71"/>
  <c r="BK113"/>
  <c r="J113"/>
  <c r="J72"/>
  <c r="BK120"/>
  <c r="J120"/>
  <c r="J73"/>
  <c i="20" r="T109"/>
  <c r="T100"/>
  <c r="T99"/>
  <c r="T113"/>
  <c r="R116"/>
  <c i="21" r="BK97"/>
  <c r="J97"/>
  <c r="J66"/>
  <c r="T126"/>
  <c r="T162"/>
  <c r="T176"/>
  <c r="T175"/>
  <c i="22" r="R99"/>
  <c r="R139"/>
  <c r="BK160"/>
  <c r="J160"/>
  <c r="J68"/>
  <c r="T204"/>
  <c r="P217"/>
  <c r="P216"/>
  <c i="23" r="T97"/>
  <c r="T94"/>
  <c r="T93"/>
  <c r="BK136"/>
  <c r="J136"/>
  <c r="J68"/>
  <c r="R153"/>
  <c r="R152"/>
  <c i="24" r="R95"/>
  <c r="R92"/>
  <c r="R91"/>
  <c r="BK142"/>
  <c r="J142"/>
  <c r="J68"/>
  <c i="25" r="P104"/>
  <c r="BK116"/>
  <c r="J116"/>
  <c r="J74"/>
  <c r="T119"/>
  <c r="P123"/>
  <c r="T133"/>
  <c i="26" r="T104"/>
  <c r="T116"/>
  <c r="T119"/>
  <c r="T123"/>
  <c r="T126"/>
  <c r="T129"/>
  <c i="27" r="BK107"/>
  <c r="J107"/>
  <c r="J70"/>
  <c r="R119"/>
  <c r="R122"/>
  <c r="R125"/>
  <c r="R128"/>
  <c r="R132"/>
  <c i="28" r="T101"/>
  <c r="R110"/>
  <c r="P113"/>
  <c r="BK117"/>
  <c r="J117"/>
  <c r="J72"/>
  <c r="T117"/>
  <c r="R120"/>
  <c r="P123"/>
  <c r="BK128"/>
  <c r="J128"/>
  <c r="J75"/>
  <c i="29" r="P102"/>
  <c r="R109"/>
  <c r="R114"/>
  <c r="T119"/>
  <c r="T122"/>
  <c r="T125"/>
  <c r="P143"/>
  <c r="BK158"/>
  <c r="J158"/>
  <c r="J76"/>
  <c r="BK166"/>
  <c r="J166"/>
  <c r="J77"/>
  <c i="30" r="R103"/>
  <c r="BK221"/>
  <c r="J221"/>
  <c r="J70"/>
  <c r="T256"/>
  <c r="T314"/>
  <c i="31" r="T99"/>
  <c r="T125"/>
  <c r="T150"/>
  <c r="P166"/>
  <c r="T180"/>
  <c r="P224"/>
  <c i="32" r="P98"/>
  <c r="P110"/>
  <c r="T110"/>
  <c r="R113"/>
  <c r="BK117"/>
  <c r="J117"/>
  <c r="J72"/>
  <c r="T117"/>
  <c r="R120"/>
  <c r="T123"/>
  <c i="33" r="P99"/>
  <c r="P111"/>
  <c r="P114"/>
  <c r="BK118"/>
  <c r="J118"/>
  <c r="J72"/>
  <c r="P121"/>
  <c r="P128"/>
  <c r="R138"/>
  <c i="34" r="T98"/>
  <c r="P110"/>
  <c r="R113"/>
  <c r="R118"/>
  <c r="P121"/>
  <c r="T128"/>
  <c i="35" r="T96"/>
  <c r="R100"/>
  <c r="BK150"/>
  <c r="J150"/>
  <c r="J67"/>
  <c r="T189"/>
  <c r="R213"/>
  <c r="T227"/>
  <c i="36" r="R97"/>
  <c r="P100"/>
  <c r="R128"/>
  <c r="R156"/>
  <c r="R174"/>
  <c r="R197"/>
  <c r="R206"/>
  <c i="37" r="T97"/>
  <c r="T96"/>
  <c r="T95"/>
  <c r="P100"/>
  <c r="P127"/>
  <c r="BK155"/>
  <c r="J155"/>
  <c r="J68"/>
  <c r="BK173"/>
  <c r="J173"/>
  <c r="J69"/>
  <c r="R193"/>
  <c r="P202"/>
  <c i="38" r="BK98"/>
  <c r="J98"/>
  <c r="J66"/>
  <c r="BK125"/>
  <c r="J125"/>
  <c r="J67"/>
  <c r="BK153"/>
  <c r="J153"/>
  <c r="J68"/>
  <c r="BK171"/>
  <c r="J171"/>
  <c r="J69"/>
  <c r="R171"/>
  <c r="BK186"/>
  <c r="J186"/>
  <c r="J71"/>
  <c i="39" r="BK109"/>
  <c r="J109"/>
  <c r="J65"/>
  <c r="T109"/>
  <c r="BK150"/>
  <c r="J150"/>
  <c r="J66"/>
  <c r="R150"/>
  <c r="P160"/>
  <c r="BK203"/>
  <c r="J203"/>
  <c r="J68"/>
  <c r="R203"/>
  <c r="R235"/>
  <c r="P281"/>
  <c r="R281"/>
  <c r="R292"/>
  <c r="BK305"/>
  <c r="J305"/>
  <c r="J72"/>
  <c r="BK312"/>
  <c r="J312"/>
  <c r="J73"/>
  <c r="T312"/>
  <c r="T326"/>
  <c r="R339"/>
  <c r="BK350"/>
  <c r="J350"/>
  <c r="J77"/>
  <c r="T350"/>
  <c r="P358"/>
  <c r="T358"/>
  <c r="P373"/>
  <c r="BK425"/>
  <c r="J425"/>
  <c r="J80"/>
  <c r="T425"/>
  <c r="BK444"/>
  <c r="J444"/>
  <c r="J84"/>
  <c r="P444"/>
  <c r="T444"/>
  <c r="R468"/>
  <c i="40" r="BK102"/>
  <c r="J102"/>
  <c r="J65"/>
  <c r="T102"/>
  <c r="P109"/>
  <c r="BK124"/>
  <c r="J124"/>
  <c r="J67"/>
  <c r="T124"/>
  <c r="R137"/>
  <c r="BK156"/>
  <c r="J156"/>
  <c r="J69"/>
  <c r="T156"/>
  <c r="BK169"/>
  <c r="J169"/>
  <c r="J71"/>
  <c r="T169"/>
  <c r="BK195"/>
  <c r="J195"/>
  <c r="J74"/>
  <c r="T195"/>
  <c r="BK238"/>
  <c r="J238"/>
  <c r="J78"/>
  <c r="R238"/>
  <c i="41" r="P105"/>
  <c r="BK125"/>
  <c r="J125"/>
  <c r="J66"/>
  <c r="T125"/>
  <c r="BK145"/>
  <c r="J145"/>
  <c r="J68"/>
  <c r="T145"/>
  <c r="R163"/>
  <c r="R174"/>
  <c r="P184"/>
  <c r="T203"/>
  <c r="R222"/>
  <c r="P237"/>
  <c r="BK257"/>
  <c r="J257"/>
  <c r="J81"/>
  <c r="P257"/>
  <c i="42" r="BK101"/>
  <c r="J101"/>
  <c r="J65"/>
  <c r="R101"/>
  <c r="P108"/>
  <c r="P121"/>
  <c r="BK128"/>
  <c r="J128"/>
  <c r="J68"/>
  <c r="T128"/>
  <c r="R146"/>
  <c r="BK157"/>
  <c r="J157"/>
  <c r="J71"/>
  <c r="T157"/>
  <c r="BK171"/>
  <c r="J171"/>
  <c r="J73"/>
  <c r="R171"/>
  <c r="BK202"/>
  <c r="J202"/>
  <c r="J77"/>
  <c r="R202"/>
  <c i="44" r="P105"/>
  <c r="BK125"/>
  <c r="J125"/>
  <c r="J66"/>
  <c r="R125"/>
  <c r="P138"/>
  <c r="BK145"/>
  <c r="J145"/>
  <c r="J68"/>
  <c r="T145"/>
  <c r="R163"/>
  <c r="BK174"/>
  <c r="J174"/>
  <c r="J71"/>
  <c r="T174"/>
  <c r="R184"/>
  <c r="P203"/>
  <c r="BK222"/>
  <c r="J222"/>
  <c r="J77"/>
  <c r="T222"/>
  <c r="BK237"/>
  <c r="J237"/>
  <c r="J80"/>
  <c r="BK257"/>
  <c r="J257"/>
  <c r="J81"/>
  <c r="R257"/>
  <c i="45" r="BK106"/>
  <c r="J106"/>
  <c r="J65"/>
  <c r="T106"/>
  <c r="R144"/>
  <c r="P166"/>
  <c r="T166"/>
  <c r="R179"/>
  <c r="P216"/>
  <c r="T216"/>
  <c r="R223"/>
  <c r="P230"/>
  <c r="T230"/>
  <c r="T238"/>
  <c r="P253"/>
  <c r="BK295"/>
  <c r="J295"/>
  <c r="J77"/>
  <c r="T295"/>
  <c r="T344"/>
  <c r="P360"/>
  <c r="T360"/>
  <c r="P385"/>
  <c i="46" r="P106"/>
  <c r="T106"/>
  <c r="P113"/>
  <c r="BK126"/>
  <c r="J126"/>
  <c r="J68"/>
  <c r="R126"/>
  <c r="T126"/>
  <c r="R133"/>
  <c r="P147"/>
  <c r="T147"/>
  <c r="BK163"/>
  <c r="J163"/>
  <c r="J73"/>
  <c r="BK174"/>
  <c r="J174"/>
  <c r="J74"/>
  <c r="R174"/>
  <c r="BK197"/>
  <c r="J197"/>
  <c r="J78"/>
  <c r="T197"/>
  <c i="47" r="P106"/>
  <c r="BK113"/>
  <c r="J113"/>
  <c r="J67"/>
  <c r="T113"/>
  <c r="BK133"/>
  <c r="J133"/>
  <c r="J69"/>
  <c r="T133"/>
  <c r="R147"/>
  <c r="R166"/>
  <c r="R189"/>
  <c i="48" r="R107"/>
  <c r="P130"/>
  <c r="T130"/>
  <c r="T140"/>
  <c r="BK163"/>
  <c r="J163"/>
  <c r="J69"/>
  <c r="P163"/>
  <c r="BK177"/>
  <c r="J177"/>
  <c r="J70"/>
  <c r="T177"/>
  <c r="P184"/>
  <c r="BK209"/>
  <c r="J209"/>
  <c r="J75"/>
  <c r="R209"/>
  <c r="BK251"/>
  <c r="J251"/>
  <c r="J78"/>
  <c r="T251"/>
  <c r="R297"/>
  <c r="P309"/>
  <c r="T309"/>
  <c r="P316"/>
  <c r="T316"/>
  <c r="T335"/>
  <c i="49" r="P104"/>
  <c r="T104"/>
  <c r="R111"/>
  <c r="P124"/>
  <c r="T124"/>
  <c r="T131"/>
  <c r="R145"/>
  <c r="BK164"/>
  <c r="J164"/>
  <c r="J73"/>
  <c r="T164"/>
  <c r="BK183"/>
  <c r="J183"/>
  <c r="J74"/>
  <c r="R183"/>
  <c r="P190"/>
  <c r="P221"/>
  <c r="T221"/>
  <c r="P228"/>
  <c i="50" r="P100"/>
  <c r="T100"/>
  <c r="T107"/>
  <c r="R132"/>
  <c r="T132"/>
  <c r="R145"/>
  <c r="BK162"/>
  <c r="J162"/>
  <c r="J69"/>
  <c r="T162"/>
  <c r="P175"/>
  <c r="BK183"/>
  <c r="J183"/>
  <c r="J72"/>
  <c r="BK200"/>
  <c r="J200"/>
  <c r="J73"/>
  <c r="T200"/>
  <c r="BK226"/>
  <c r="J226"/>
  <c r="J75"/>
  <c r="R226"/>
  <c r="T226"/>
  <c r="R233"/>
  <c i="51" r="BK109"/>
  <c r="J109"/>
  <c r="J65"/>
  <c r="T109"/>
  <c r="P136"/>
  <c r="R136"/>
  <c r="BK152"/>
  <c r="J152"/>
  <c r="J68"/>
  <c r="R152"/>
  <c r="BK159"/>
  <c r="J159"/>
  <c r="J69"/>
  <c r="R159"/>
  <c r="BK173"/>
  <c r="J173"/>
  <c r="J70"/>
  <c r="R173"/>
  <c r="BK180"/>
  <c r="J180"/>
  <c r="J71"/>
  <c r="R180"/>
  <c r="BK197"/>
  <c r="J197"/>
  <c r="J73"/>
  <c r="R197"/>
  <c r="P204"/>
  <c r="R204"/>
  <c r="P219"/>
  <c r="T219"/>
  <c r="BK232"/>
  <c r="J232"/>
  <c r="J78"/>
  <c r="R232"/>
  <c r="BK239"/>
  <c r="J239"/>
  <c r="J79"/>
  <c r="R239"/>
  <c r="BK267"/>
  <c r="J267"/>
  <c r="J83"/>
  <c r="R267"/>
  <c r="BK274"/>
  <c r="J274"/>
  <c r="J84"/>
  <c r="R274"/>
  <c r="BK294"/>
  <c r="J294"/>
  <c r="J85"/>
  <c r="T294"/>
  <c i="52" r="P103"/>
  <c r="T103"/>
  <c r="P110"/>
  <c r="R110"/>
  <c r="BK123"/>
  <c r="J123"/>
  <c r="J67"/>
  <c r="R123"/>
  <c r="P130"/>
  <c r="R130"/>
  <c r="BK144"/>
  <c r="J144"/>
  <c r="J69"/>
  <c r="R144"/>
  <c r="BK155"/>
  <c r="J155"/>
  <c r="J71"/>
  <c r="R155"/>
  <c r="BK162"/>
  <c r="J162"/>
  <c r="J72"/>
  <c r="T162"/>
  <c r="BK175"/>
  <c r="J175"/>
  <c r="J73"/>
  <c r="R175"/>
  <c r="BK182"/>
  <c r="J182"/>
  <c r="J74"/>
  <c r="T182"/>
  <c r="BK210"/>
  <c r="J210"/>
  <c r="J78"/>
  <c r="R210"/>
  <c r="BK217"/>
  <c r="J217"/>
  <c r="J79"/>
  <c r="T217"/>
  <c i="53" r="P99"/>
  <c r="T99"/>
  <c r="P117"/>
  <c r="T117"/>
  <c r="P129"/>
  <c r="T129"/>
  <c r="P137"/>
  <c r="T137"/>
  <c r="BK156"/>
  <c r="J156"/>
  <c r="J71"/>
  <c r="R156"/>
  <c r="BK183"/>
  <c r="J183"/>
  <c r="J75"/>
  <c r="T183"/>
  <c i="54" r="P106"/>
  <c r="T106"/>
  <c r="P133"/>
  <c r="T133"/>
  <c r="P142"/>
  <c r="T142"/>
  <c r="P152"/>
  <c r="T152"/>
  <c r="P159"/>
  <c r="R159"/>
  <c r="BK173"/>
  <c r="J173"/>
  <c r="J70"/>
  <c r="T173"/>
  <c r="P180"/>
  <c r="T180"/>
  <c r="P201"/>
  <c r="T201"/>
  <c r="P216"/>
  <c r="T216"/>
  <c r="BK227"/>
  <c r="J227"/>
  <c r="J79"/>
  <c r="R227"/>
  <c r="BK270"/>
  <c r="J270"/>
  <c r="J80"/>
  <c r="R270"/>
  <c r="BK277"/>
  <c r="J277"/>
  <c r="J81"/>
  <c r="T277"/>
  <c r="P297"/>
  <c r="R297"/>
  <c i="61" r="T95"/>
  <c r="T117"/>
  <c r="T120"/>
  <c r="T175"/>
  <c r="T179"/>
  <c r="P183"/>
  <c r="BK202"/>
  <c r="J202"/>
  <c r="J71"/>
  <c i="62" r="P96"/>
  <c r="T110"/>
  <c r="T140"/>
  <c r="R145"/>
  <c r="BK149"/>
  <c r="J149"/>
  <c r="J70"/>
  <c r="BK153"/>
  <c r="J153"/>
  <c r="J71"/>
  <c r="BK172"/>
  <c r="J172"/>
  <c r="J72"/>
  <c i="63" r="R96"/>
  <c r="R103"/>
  <c r="T108"/>
  <c r="P123"/>
  <c r="R129"/>
  <c r="T134"/>
  <c i="64" r="P96"/>
  <c r="P100"/>
  <c r="BK105"/>
  <c r="J105"/>
  <c r="J70"/>
  <c r="BK120"/>
  <c r="J120"/>
  <c r="J71"/>
  <c i="65" r="R98"/>
  <c r="BK104"/>
  <c r="J104"/>
  <c r="J69"/>
  <c r="P110"/>
  <c r="P119"/>
  <c r="BK132"/>
  <c r="J132"/>
  <c r="J72"/>
  <c r="R132"/>
  <c r="T135"/>
  <c i="66" r="T97"/>
  <c r="T107"/>
  <c r="T113"/>
  <c r="T123"/>
  <c r="P134"/>
  <c i="67" r="P95"/>
  <c r="BK110"/>
  <c r="J110"/>
  <c r="J69"/>
  <c r="T110"/>
  <c r="T117"/>
  <c i="68" r="T92"/>
  <c r="P96"/>
  <c i="2" r="P96"/>
  <c r="P133"/>
  <c i="3" r="P104"/>
  <c r="P143"/>
  <c r="BK236"/>
  <c r="J236"/>
  <c r="J72"/>
  <c r="BK269"/>
  <c r="J269"/>
  <c r="J73"/>
  <c i="4" r="BK89"/>
  <c r="J89"/>
  <c r="J65"/>
  <c i="5" r="P131"/>
  <c r="P128"/>
  <c r="R190"/>
  <c r="T227"/>
  <c r="R352"/>
  <c r="T394"/>
  <c r="BK545"/>
  <c r="J545"/>
  <c r="J75"/>
  <c r="R700"/>
  <c r="T780"/>
  <c r="R842"/>
  <c r="BK1119"/>
  <c r="J1119"/>
  <c r="J79"/>
  <c r="BK1152"/>
  <c r="J1152"/>
  <c r="J80"/>
  <c r="R1166"/>
  <c r="BK1255"/>
  <c r="J1255"/>
  <c r="J84"/>
  <c r="T1352"/>
  <c r="T1506"/>
  <c r="BK1514"/>
  <c r="J1514"/>
  <c r="J87"/>
  <c r="T1713"/>
  <c r="BK1897"/>
  <c r="J1897"/>
  <c r="J89"/>
  <c r="P1968"/>
  <c r="R2021"/>
  <c r="BK2038"/>
  <c r="J2038"/>
  <c r="J92"/>
  <c r="P2073"/>
  <c r="P2083"/>
  <c r="BK2101"/>
  <c r="J2101"/>
  <c r="J95"/>
  <c r="R2118"/>
  <c r="R2137"/>
  <c r="T2201"/>
  <c r="R2207"/>
  <c r="P2245"/>
  <c r="BK2258"/>
  <c r="J2258"/>
  <c r="J101"/>
  <c r="BK2340"/>
  <c r="J2340"/>
  <c r="J102"/>
  <c r="T2381"/>
  <c i="6" r="P108"/>
  <c r="P115"/>
  <c r="P131"/>
  <c r="P144"/>
  <c r="BK157"/>
  <c r="J157"/>
  <c r="J72"/>
  <c r="T157"/>
  <c r="P168"/>
  <c r="R168"/>
  <c r="T168"/>
  <c r="P291"/>
  <c r="BK452"/>
  <c r="J452"/>
  <c r="J77"/>
  <c r="R452"/>
  <c r="BK524"/>
  <c r="J524"/>
  <c r="J78"/>
  <c r="R524"/>
  <c r="BK533"/>
  <c r="J533"/>
  <c r="J80"/>
  <c r="R533"/>
  <c r="P540"/>
  <c r="BK548"/>
  <c r="J548"/>
  <c r="J82"/>
  <c r="R548"/>
  <c r="P555"/>
  <c i="7" r="BK106"/>
  <c r="J106"/>
  <c r="J68"/>
  <c r="P106"/>
  <c r="BK113"/>
  <c r="J113"/>
  <c r="J69"/>
  <c r="BK126"/>
  <c r="J126"/>
  <c r="J70"/>
  <c r="T126"/>
  <c r="R140"/>
  <c r="R157"/>
  <c r="P222"/>
  <c r="BK227"/>
  <c r="J227"/>
  <c r="J76"/>
  <c r="R227"/>
  <c r="P234"/>
  <c r="BK244"/>
  <c r="J244"/>
  <c r="J78"/>
  <c r="R244"/>
  <c r="P255"/>
  <c r="BK262"/>
  <c r="J262"/>
  <c r="J81"/>
  <c r="P262"/>
  <c i="8" r="R93"/>
  <c r="R92"/>
  <c i="9" r="P101"/>
  <c r="BK126"/>
  <c r="J126"/>
  <c r="J70"/>
  <c r="T126"/>
  <c r="R135"/>
  <c r="P164"/>
  <c r="BK175"/>
  <c r="J175"/>
  <c r="J73"/>
  <c r="T175"/>
  <c r="BK207"/>
  <c r="J207"/>
  <c r="J75"/>
  <c r="T207"/>
  <c i="10" r="P100"/>
  <c r="P99"/>
  <c i="1" r="AU66"/>
  <c i="10" r="T119"/>
  <c r="R184"/>
  <c r="T233"/>
  <c r="T238"/>
  <c r="T242"/>
  <c r="T246"/>
  <c r="R254"/>
  <c i="11" r="T96"/>
  <c r="T95"/>
  <c r="T116"/>
  <c r="BK122"/>
  <c r="J122"/>
  <c r="J70"/>
  <c r="P144"/>
  <c i="12" r="T97"/>
  <c r="T102"/>
  <c r="T112"/>
  <c r="BK120"/>
  <c r="J120"/>
  <c r="J72"/>
  <c i="13" r="P98"/>
  <c r="BK116"/>
  <c r="J116"/>
  <c r="J69"/>
  <c r="P116"/>
  <c r="P124"/>
  <c r="T124"/>
  <c r="P131"/>
  <c r="BK146"/>
  <c r="J146"/>
  <c r="J72"/>
  <c r="BK150"/>
  <c r="J150"/>
  <c r="J73"/>
  <c r="R150"/>
  <c i="14" r="R97"/>
  <c r="R96"/>
  <c r="P109"/>
  <c r="BK114"/>
  <c r="J114"/>
  <c r="J70"/>
  <c r="T114"/>
  <c r="T127"/>
  <c i="15" r="BK94"/>
  <c r="J94"/>
  <c r="J68"/>
  <c r="T94"/>
  <c r="T93"/>
  <c r="R110"/>
  <c i="16" r="BK104"/>
  <c r="J104"/>
  <c r="J69"/>
  <c r="T104"/>
  <c r="BK127"/>
  <c r="J127"/>
  <c r="J70"/>
  <c r="BK134"/>
  <c r="J134"/>
  <c r="J71"/>
  <c r="R134"/>
  <c r="BK143"/>
  <c r="J143"/>
  <c r="J72"/>
  <c r="BK149"/>
  <c r="J149"/>
  <c r="J73"/>
  <c r="R149"/>
  <c r="BK177"/>
  <c r="J177"/>
  <c r="J75"/>
  <c r="T177"/>
  <c r="P184"/>
  <c i="17" r="T93"/>
  <c r="T92"/>
  <c i="18" r="BK96"/>
  <c r="J96"/>
  <c r="J68"/>
  <c r="T96"/>
  <c r="P105"/>
  <c r="BK111"/>
  <c r="J111"/>
  <c r="J70"/>
  <c r="T111"/>
  <c r="T118"/>
  <c i="19" r="P99"/>
  <c r="P102"/>
  <c r="P105"/>
  <c r="R113"/>
  <c r="T120"/>
  <c i="20" r="P109"/>
  <c r="P100"/>
  <c r="P99"/>
  <c i="1" r="AU77"/>
  <c i="20" r="P113"/>
  <c r="P116"/>
  <c i="21" r="T97"/>
  <c r="T94"/>
  <c r="T93"/>
  <c r="P126"/>
  <c r="BK162"/>
  <c r="J162"/>
  <c r="J68"/>
  <c r="BK176"/>
  <c r="J176"/>
  <c r="J71"/>
  <c i="22" r="T99"/>
  <c r="T96"/>
  <c r="T95"/>
  <c r="T139"/>
  <c r="P160"/>
  <c r="R204"/>
  <c r="R217"/>
  <c r="R216"/>
  <c i="23" r="R97"/>
  <c r="R94"/>
  <c r="R93"/>
  <c r="P136"/>
  <c r="BK153"/>
  <c r="J153"/>
  <c r="J71"/>
  <c i="24" r="P95"/>
  <c r="P92"/>
  <c r="P91"/>
  <c i="1" r="AU81"/>
  <c i="24" r="P142"/>
  <c i="25" r="BK104"/>
  <c r="J104"/>
  <c r="J69"/>
  <c r="R116"/>
  <c r="BK119"/>
  <c r="J119"/>
  <c r="J75"/>
  <c r="BK123"/>
  <c r="J123"/>
  <c r="J76"/>
  <c r="P133"/>
  <c i="26" r="P104"/>
  <c r="P103"/>
  <c r="P102"/>
  <c i="1" r="AU84"/>
  <c i="26" r="BK116"/>
  <c r="J116"/>
  <c r="J74"/>
  <c r="BK119"/>
  <c r="J119"/>
  <c r="J75"/>
  <c r="BK123"/>
  <c r="J123"/>
  <c r="J76"/>
  <c r="BK126"/>
  <c r="J126"/>
  <c r="J77"/>
  <c r="BK129"/>
  <c r="J129"/>
  <c r="J78"/>
  <c i="27" r="T107"/>
  <c r="T104"/>
  <c r="T103"/>
  <c r="BK119"/>
  <c r="J119"/>
  <c r="J75"/>
  <c r="BK122"/>
  <c r="J122"/>
  <c r="J76"/>
  <c r="BK125"/>
  <c r="J125"/>
  <c r="J77"/>
  <c r="P128"/>
  <c r="P132"/>
  <c i="28" r="P101"/>
  <c r="P110"/>
  <c r="BK113"/>
  <c r="J113"/>
  <c r="J71"/>
  <c r="T113"/>
  <c r="R117"/>
  <c r="P120"/>
  <c r="R123"/>
  <c r="P128"/>
  <c i="29" r="BK102"/>
  <c r="J102"/>
  <c r="J66"/>
  <c r="BK109"/>
  <c r="J109"/>
  <c r="J67"/>
  <c r="BK114"/>
  <c r="J114"/>
  <c r="J69"/>
  <c r="R119"/>
  <c r="R122"/>
  <c r="R125"/>
  <c r="R143"/>
  <c r="T158"/>
  <c r="R166"/>
  <c i="30" r="T103"/>
  <c r="T100"/>
  <c r="T99"/>
  <c r="R221"/>
  <c r="P256"/>
  <c r="BK314"/>
  <c r="J314"/>
  <c r="J72"/>
  <c i="31" r="P99"/>
  <c r="BK125"/>
  <c r="J125"/>
  <c r="J67"/>
  <c r="R150"/>
  <c r="T166"/>
  <c r="P180"/>
  <c r="BK224"/>
  <c r="J224"/>
  <c r="J72"/>
  <c i="32" r="R98"/>
  <c r="BK110"/>
  <c r="J110"/>
  <c r="J70"/>
  <c r="R110"/>
  <c r="P113"/>
  <c r="T113"/>
  <c r="P117"/>
  <c r="BK120"/>
  <c r="J120"/>
  <c r="J73"/>
  <c r="T120"/>
  <c r="P123"/>
  <c i="33" r="BK99"/>
  <c r="J99"/>
  <c r="J65"/>
  <c r="R111"/>
  <c r="R114"/>
  <c r="T118"/>
  <c r="T121"/>
  <c r="R128"/>
  <c r="P138"/>
  <c i="34" r="P98"/>
  <c r="BK110"/>
  <c r="J110"/>
  <c r="J70"/>
  <c r="BK113"/>
  <c r="J113"/>
  <c r="J71"/>
  <c r="BK118"/>
  <c r="J118"/>
  <c r="J72"/>
  <c r="BK121"/>
  <c r="J121"/>
  <c r="J73"/>
  <c r="P128"/>
  <c i="35" r="R96"/>
  <c r="BK100"/>
  <c r="J100"/>
  <c r="J66"/>
  <c r="P150"/>
  <c r="BK189"/>
  <c r="J189"/>
  <c r="J68"/>
  <c r="T213"/>
  <c r="R227"/>
  <c i="36" r="T97"/>
  <c r="T100"/>
  <c r="P128"/>
  <c r="P156"/>
  <c r="P174"/>
  <c r="T197"/>
  <c r="P206"/>
  <c i="37" r="P97"/>
  <c r="P96"/>
  <c r="P95"/>
  <c i="1" r="AU95"/>
  <c i="37" r="R100"/>
  <c r="BK127"/>
  <c r="J127"/>
  <c r="J67"/>
  <c r="R155"/>
  <c r="R173"/>
  <c r="BK193"/>
  <c r="J193"/>
  <c r="J71"/>
  <c r="BK202"/>
  <c r="J202"/>
  <c r="J72"/>
  <c i="38" r="P98"/>
  <c r="P95"/>
  <c r="P94"/>
  <c i="1" r="AU96"/>
  <c i="38" r="R125"/>
  <c r="P153"/>
  <c r="T171"/>
  <c r="T177"/>
  <c r="T186"/>
  <c i="39" r="R109"/>
  <c r="P150"/>
  <c r="T150"/>
  <c r="R160"/>
  <c r="P203"/>
  <c r="T203"/>
  <c r="P235"/>
  <c r="BK281"/>
  <c r="J281"/>
  <c r="J70"/>
  <c r="BK292"/>
  <c r="J292"/>
  <c r="J71"/>
  <c r="T292"/>
  <c r="R305"/>
  <c r="P312"/>
  <c r="BK326"/>
  <c r="J326"/>
  <c r="J74"/>
  <c r="R326"/>
  <c r="P339"/>
  <c r="R350"/>
  <c r="BK373"/>
  <c r="J373"/>
  <c r="J79"/>
  <c r="T373"/>
  <c r="R425"/>
  <c r="BK468"/>
  <c r="J468"/>
  <c r="J85"/>
  <c r="P468"/>
  <c i="40" r="BK109"/>
  <c r="J109"/>
  <c r="J66"/>
  <c r="R109"/>
  <c r="P124"/>
  <c r="BK137"/>
  <c r="J137"/>
  <c r="J68"/>
  <c r="T137"/>
  <c r="R156"/>
  <c r="P169"/>
  <c r="P185"/>
  <c r="R185"/>
  <c r="P195"/>
  <c r="T238"/>
  <c i="41" r="BK105"/>
  <c r="J105"/>
  <c r="J65"/>
  <c r="T105"/>
  <c r="P125"/>
  <c r="BK138"/>
  <c r="J138"/>
  <c r="J67"/>
  <c r="T138"/>
  <c r="P145"/>
  <c r="BK163"/>
  <c r="J163"/>
  <c r="J69"/>
  <c r="T163"/>
  <c r="P174"/>
  <c r="BK184"/>
  <c r="J184"/>
  <c r="J72"/>
  <c r="T184"/>
  <c r="BK203"/>
  <c r="J203"/>
  <c r="J76"/>
  <c r="R203"/>
  <c r="P222"/>
  <c r="T237"/>
  <c r="R257"/>
  <c i="42" r="P101"/>
  <c r="T101"/>
  <c r="R108"/>
  <c r="BK121"/>
  <c r="J121"/>
  <c r="J67"/>
  <c r="R121"/>
  <c r="T121"/>
  <c r="R128"/>
  <c r="P146"/>
  <c r="P157"/>
  <c r="T171"/>
  <c r="T202"/>
  <c i="44" r="BK105"/>
  <c r="J105"/>
  <c r="J65"/>
  <c r="R105"/>
  <c r="P125"/>
  <c r="BK138"/>
  <c r="J138"/>
  <c r="J67"/>
  <c r="T138"/>
  <c r="P145"/>
  <c r="BK163"/>
  <c r="J163"/>
  <c r="J69"/>
  <c r="P163"/>
  <c r="R174"/>
  <c r="P184"/>
  <c r="T184"/>
  <c r="BK203"/>
  <c r="J203"/>
  <c r="J76"/>
  <c r="T203"/>
  <c r="R222"/>
  <c r="P237"/>
  <c r="R237"/>
  <c r="T257"/>
  <c i="45" r="P106"/>
  <c r="BK144"/>
  <c r="J144"/>
  <c r="J67"/>
  <c r="T144"/>
  <c r="R166"/>
  <c r="P179"/>
  <c r="BK216"/>
  <c r="J216"/>
  <c r="J70"/>
  <c r="P223"/>
  <c r="BK230"/>
  <c r="J230"/>
  <c r="J72"/>
  <c r="BK238"/>
  <c r="J238"/>
  <c r="J73"/>
  <c r="R253"/>
  <c r="P295"/>
  <c r="P344"/>
  <c r="BK360"/>
  <c r="J360"/>
  <c r="J81"/>
  <c r="R360"/>
  <c r="R385"/>
  <c i="46" r="R106"/>
  <c r="R113"/>
  <c r="P133"/>
  <c r="BK147"/>
  <c r="J147"/>
  <c r="J70"/>
  <c r="R163"/>
  <c r="T174"/>
  <c r="R197"/>
  <c i="47" r="BK106"/>
  <c r="J106"/>
  <c r="J66"/>
  <c r="T106"/>
  <c r="R113"/>
  <c r="P126"/>
  <c r="T126"/>
  <c r="R133"/>
  <c r="BK147"/>
  <c r="J147"/>
  <c r="J70"/>
  <c r="T147"/>
  <c r="P166"/>
  <c r="T189"/>
  <c i="55" r="BK106"/>
  <c r="J106"/>
  <c r="J65"/>
  <c r="T106"/>
  <c r="R122"/>
  <c r="P129"/>
  <c r="T129"/>
  <c r="R136"/>
  <c r="P150"/>
  <c r="P165"/>
  <c r="T184"/>
  <c r="R212"/>
  <c r="R203"/>
  <c r="BK235"/>
  <c r="J235"/>
  <c r="J81"/>
  <c r="R235"/>
  <c r="P242"/>
  <c i="56" r="P102"/>
  <c r="BK109"/>
  <c r="J109"/>
  <c r="J66"/>
  <c r="T109"/>
  <c r="R116"/>
  <c r="P123"/>
  <c r="BK137"/>
  <c r="J137"/>
  <c r="J69"/>
  <c r="T137"/>
  <c r="T165"/>
  <c r="T156"/>
  <c r="BK195"/>
  <c r="J195"/>
  <c r="J78"/>
  <c r="P195"/>
  <c i="59" r="BK92"/>
  <c r="J92"/>
  <c r="J64"/>
  <c r="T92"/>
  <c r="T91"/>
  <c r="P100"/>
  <c r="BK118"/>
  <c r="J118"/>
  <c r="J66"/>
  <c r="R118"/>
  <c r="BK126"/>
  <c r="J126"/>
  <c r="J68"/>
  <c r="BK129"/>
  <c r="J129"/>
  <c r="J69"/>
  <c r="R129"/>
  <c i="60" r="R94"/>
  <c r="R93"/>
  <c r="R92"/>
  <c i="61" r="R95"/>
  <c r="P117"/>
  <c r="R120"/>
  <c r="P175"/>
  <c r="BK179"/>
  <c r="J179"/>
  <c r="J69"/>
  <c r="T183"/>
  <c r="P202"/>
  <c i="62" r="T96"/>
  <c r="R110"/>
  <c r="R140"/>
  <c r="T145"/>
  <c r="T149"/>
  <c r="P153"/>
  <c r="P172"/>
  <c i="63" r="T96"/>
  <c r="T103"/>
  <c r="P108"/>
  <c r="R123"/>
  <c r="BK129"/>
  <c r="J129"/>
  <c r="J71"/>
  <c r="BK134"/>
  <c r="J134"/>
  <c r="J72"/>
  <c i="64" r="T96"/>
  <c r="T100"/>
  <c r="R105"/>
  <c r="P120"/>
  <c i="65" r="P98"/>
  <c r="P104"/>
  <c r="BK110"/>
  <c r="J110"/>
  <c r="J70"/>
  <c r="R119"/>
  <c r="P132"/>
  <c r="R135"/>
  <c i="66" r="BK97"/>
  <c r="J97"/>
  <c r="J68"/>
  <c r="BK107"/>
  <c r="J107"/>
  <c r="J69"/>
  <c r="P113"/>
  <c r="P123"/>
  <c r="T134"/>
  <c i="67" r="R95"/>
  <c r="R94"/>
  <c r="P110"/>
  <c r="BK117"/>
  <c r="J117"/>
  <c r="J70"/>
  <c r="R117"/>
  <c i="68" r="BK92"/>
  <c r="J92"/>
  <c r="J65"/>
  <c r="BK96"/>
  <c r="J96"/>
  <c r="J66"/>
  <c r="T96"/>
  <c r="R103"/>
  <c r="T103"/>
  <c r="P109"/>
  <c r="T109"/>
  <c i="3" r="BK102"/>
  <c r="J102"/>
  <c r="J69"/>
  <c i="5" r="BK129"/>
  <c r="J129"/>
  <c r="J69"/>
  <c i="7" r="BK251"/>
  <c r="J251"/>
  <c r="J79"/>
  <c i="21" r="BK95"/>
  <c r="J95"/>
  <c r="J65"/>
  <c r="BK172"/>
  <c r="J172"/>
  <c r="J69"/>
  <c i="22" r="BK213"/>
  <c r="J213"/>
  <c r="J70"/>
  <c i="25" r="BK145"/>
  <c r="J145"/>
  <c r="J78"/>
  <c i="26" r="BK114"/>
  <c r="J114"/>
  <c r="J73"/>
  <c i="27" r="BK115"/>
  <c r="J115"/>
  <c r="J73"/>
  <c r="BK117"/>
  <c r="J117"/>
  <c r="J74"/>
  <c i="28" r="BK104"/>
  <c r="J104"/>
  <c r="J67"/>
  <c i="30" r="BK326"/>
  <c r="J326"/>
  <c r="J75"/>
  <c i="33" r="BK105"/>
  <c r="J105"/>
  <c r="J67"/>
  <c i="34" r="BK104"/>
  <c r="J104"/>
  <c r="J67"/>
  <c i="35" r="BK239"/>
  <c r="J239"/>
  <c r="J71"/>
  <c r="BK241"/>
  <c r="J241"/>
  <c r="J72"/>
  <c i="45" r="BK138"/>
  <c r="J138"/>
  <c r="J66"/>
  <c i="46" r="BK155"/>
  <c r="J155"/>
  <c r="J71"/>
  <c r="BK185"/>
  <c r="J185"/>
  <c r="J75"/>
  <c i="47" r="BK102"/>
  <c r="J102"/>
  <c r="J65"/>
  <c r="BK158"/>
  <c r="J158"/>
  <c r="J72"/>
  <c r="BK181"/>
  <c r="J181"/>
  <c r="J76"/>
  <c i="48" r="BK216"/>
  <c r="J216"/>
  <c r="J76"/>
  <c r="BK305"/>
  <c r="J305"/>
  <c r="J80"/>
  <c i="49" r="BK217"/>
  <c r="J217"/>
  <c r="J78"/>
  <c i="50" r="BK222"/>
  <c r="J222"/>
  <c r="J74"/>
  <c i="55" r="BK161"/>
  <c r="J161"/>
  <c r="J71"/>
  <c r="BK180"/>
  <c r="J180"/>
  <c r="J75"/>
  <c r="BK204"/>
  <c r="J204"/>
  <c r="J78"/>
  <c r="BK208"/>
  <c r="J208"/>
  <c r="J79"/>
  <c i="56" r="BK144"/>
  <c r="J144"/>
  <c r="J70"/>
  <c r="BK148"/>
  <c r="J148"/>
  <c r="J71"/>
  <c r="BK157"/>
  <c r="J157"/>
  <c r="J74"/>
  <c r="BK161"/>
  <c r="J161"/>
  <c r="J75"/>
  <c i="60" r="BK117"/>
  <c r="J117"/>
  <c r="J69"/>
  <c r="BK119"/>
  <c r="J119"/>
  <c r="J70"/>
  <c i="16" r="BK102"/>
  <c r="J102"/>
  <c r="J68"/>
  <c r="BK182"/>
  <c r="J182"/>
  <c r="J76"/>
  <c i="20" r="BK101"/>
  <c r="J101"/>
  <c r="J69"/>
  <c r="BK103"/>
  <c r="J103"/>
  <c r="J70"/>
  <c r="BK105"/>
  <c r="J105"/>
  <c r="J71"/>
  <c i="22" r="BK97"/>
  <c r="J97"/>
  <c r="J65"/>
  <c i="25" r="BK110"/>
  <c r="J110"/>
  <c r="J71"/>
  <c r="BK112"/>
  <c r="J112"/>
  <c r="J72"/>
  <c i="26" r="BK108"/>
  <c r="J108"/>
  <c r="J70"/>
  <c r="BK110"/>
  <c r="J110"/>
  <c r="J71"/>
  <c i="27" r="BK113"/>
  <c r="J113"/>
  <c r="J72"/>
  <c i="28" r="BK106"/>
  <c r="J106"/>
  <c r="J68"/>
  <c i="29" r="BK117"/>
  <c r="J117"/>
  <c r="J70"/>
  <c i="30" r="BK101"/>
  <c r="J101"/>
  <c r="J65"/>
  <c r="BK207"/>
  <c r="J207"/>
  <c r="J68"/>
  <c i="31" r="BK221"/>
  <c r="J221"/>
  <c r="J71"/>
  <c i="32" r="BK104"/>
  <c r="J104"/>
  <c r="J67"/>
  <c i="33" r="BK107"/>
  <c r="J107"/>
  <c r="J68"/>
  <c r="BK109"/>
  <c r="J109"/>
  <c r="J69"/>
  <c i="34" r="BK102"/>
  <c r="J102"/>
  <c r="J66"/>
  <c r="BK108"/>
  <c r="J108"/>
  <c r="J69"/>
  <c i="36" r="BK220"/>
  <c r="J220"/>
  <c r="J73"/>
  <c i="39" r="BK432"/>
  <c r="J432"/>
  <c r="J81"/>
  <c r="BK440"/>
  <c r="J440"/>
  <c r="J83"/>
  <c i="40" r="BK165"/>
  <c r="J165"/>
  <c r="J70"/>
  <c i="41" r="BK195"/>
  <c r="J195"/>
  <c r="J74"/>
  <c i="42" r="BK190"/>
  <c r="J190"/>
  <c r="J74"/>
  <c r="BK198"/>
  <c r="J198"/>
  <c r="J76"/>
  <c i="43" r="BK89"/>
  <c r="J89"/>
  <c r="J65"/>
  <c i="44" r="BK191"/>
  <c r="J191"/>
  <c r="J73"/>
  <c i="48" r="BK201"/>
  <c r="J201"/>
  <c r="J73"/>
  <c i="49" r="BK152"/>
  <c r="J152"/>
  <c r="J70"/>
  <c r="BK160"/>
  <c r="J160"/>
  <c r="J72"/>
  <c r="BK213"/>
  <c r="J213"/>
  <c r="J77"/>
  <c i="50" r="BK171"/>
  <c r="J171"/>
  <c r="J70"/>
  <c i="51" r="BK132"/>
  <c r="J132"/>
  <c r="J66"/>
  <c r="BK215"/>
  <c r="J215"/>
  <c r="J76"/>
  <c i="52" r="BK151"/>
  <c r="J151"/>
  <c r="J70"/>
  <c r="BK198"/>
  <c r="J198"/>
  <c r="J75"/>
  <c r="BK202"/>
  <c r="J202"/>
  <c r="J76"/>
  <c r="BK206"/>
  <c r="J206"/>
  <c r="J77"/>
  <c i="53" r="BK112"/>
  <c r="J112"/>
  <c r="J66"/>
  <c i="54" r="BK193"/>
  <c r="J193"/>
  <c r="J72"/>
  <c r="BK197"/>
  <c r="J197"/>
  <c r="J73"/>
  <c r="BK208"/>
  <c r="J208"/>
  <c r="J75"/>
  <c r="BK223"/>
  <c r="J223"/>
  <c r="J78"/>
  <c i="60" r="BK109"/>
  <c r="J109"/>
  <c r="J66"/>
  <c i="6" r="BK164"/>
  <c r="J164"/>
  <c r="J73"/>
  <c r="BK529"/>
  <c r="J529"/>
  <c r="J79"/>
  <c i="7" r="BK153"/>
  <c r="J153"/>
  <c r="J73"/>
  <c i="12" r="BK118"/>
  <c r="J118"/>
  <c r="J71"/>
  <c i="20" r="BK107"/>
  <c r="J107"/>
  <c r="J72"/>
  <c i="22" r="BK254"/>
  <c r="J254"/>
  <c r="J73"/>
  <c i="23" r="BK149"/>
  <c r="J149"/>
  <c r="J69"/>
  <c i="24" r="BK124"/>
  <c r="J124"/>
  <c r="J67"/>
  <c r="BK150"/>
  <c r="J150"/>
  <c r="J69"/>
  <c i="25" r="BK114"/>
  <c r="J114"/>
  <c r="J73"/>
  <c i="27" r="BK111"/>
  <c r="J111"/>
  <c r="J71"/>
  <c i="28" r="BK108"/>
  <c r="J108"/>
  <c r="J69"/>
  <c i="29" r="BK156"/>
  <c r="J156"/>
  <c r="J75"/>
  <c i="30" r="BK160"/>
  <c r="J160"/>
  <c r="J67"/>
  <c i="31" r="BK97"/>
  <c r="J97"/>
  <c r="J65"/>
  <c r="BK238"/>
  <c r="J238"/>
  <c r="J73"/>
  <c i="32" r="BK102"/>
  <c r="J102"/>
  <c r="J66"/>
  <c r="BK108"/>
  <c r="J108"/>
  <c r="J69"/>
  <c i="34" r="BK106"/>
  <c r="J106"/>
  <c r="J68"/>
  <c i="36" r="BK194"/>
  <c r="J194"/>
  <c r="J70"/>
  <c i="37" r="BK190"/>
  <c r="J190"/>
  <c r="J70"/>
  <c i="38" r="BK96"/>
  <c r="J96"/>
  <c r="J65"/>
  <c i="39" r="BK436"/>
  <c r="J436"/>
  <c r="J82"/>
  <c i="41" r="BK170"/>
  <c r="J170"/>
  <c r="J70"/>
  <c r="BK191"/>
  <c r="J191"/>
  <c r="J73"/>
  <c r="BK233"/>
  <c r="J233"/>
  <c r="J79"/>
  <c i="42" r="BK194"/>
  <c r="J194"/>
  <c r="J75"/>
  <c i="44" r="BK195"/>
  <c r="J195"/>
  <c r="J74"/>
  <c r="BK199"/>
  <c r="J199"/>
  <c r="J75"/>
  <c r="BK233"/>
  <c r="J233"/>
  <c r="J79"/>
  <c i="45" r="BK249"/>
  <c r="J249"/>
  <c r="J75"/>
  <c r="BK356"/>
  <c r="J356"/>
  <c r="J80"/>
  <c i="46" r="BK102"/>
  <c r="J102"/>
  <c r="J65"/>
  <c r="BK159"/>
  <c r="J159"/>
  <c r="J72"/>
  <c r="BK189"/>
  <c r="J189"/>
  <c r="J76"/>
  <c i="47" r="BK154"/>
  <c r="J154"/>
  <c r="J71"/>
  <c i="48" r="BK197"/>
  <c r="J197"/>
  <c r="J72"/>
  <c r="BK205"/>
  <c r="J205"/>
  <c r="J74"/>
  <c i="49" r="BK156"/>
  <c r="J156"/>
  <c r="J71"/>
  <c r="BK209"/>
  <c r="J209"/>
  <c r="J76"/>
  <c i="51" r="BK193"/>
  <c r="J193"/>
  <c r="J72"/>
  <c r="BK211"/>
  <c r="J211"/>
  <c r="J75"/>
  <c r="BK255"/>
  <c r="J255"/>
  <c r="J80"/>
  <c r="BK259"/>
  <c r="J259"/>
  <c r="J81"/>
  <c r="BK263"/>
  <c r="J263"/>
  <c r="J82"/>
  <c i="53" r="BK151"/>
  <c r="J151"/>
  <c r="J70"/>
  <c r="BK169"/>
  <c r="J169"/>
  <c r="J72"/>
  <c r="BK173"/>
  <c r="J173"/>
  <c r="J73"/>
  <c r="BK179"/>
  <c r="J179"/>
  <c r="J74"/>
  <c i="54" r="BK212"/>
  <c r="J212"/>
  <c r="J76"/>
  <c i="62" r="BK108"/>
  <c r="J108"/>
  <c r="J66"/>
  <c i="63" r="BK127"/>
  <c r="J127"/>
  <c r="J70"/>
  <c i="3" r="BK322"/>
  <c r="J322"/>
  <c r="J75"/>
  <c r="BK327"/>
  <c r="J327"/>
  <c r="J76"/>
  <c i="5" r="BK1162"/>
  <c r="J1162"/>
  <c r="J81"/>
  <c i="7" r="BK149"/>
  <c r="J149"/>
  <c r="J72"/>
  <c i="14" r="BK125"/>
  <c r="J125"/>
  <c r="J71"/>
  <c i="23" r="BK95"/>
  <c r="J95"/>
  <c r="J65"/>
  <c r="BK126"/>
  <c r="J126"/>
  <c r="J67"/>
  <c i="24" r="BK93"/>
  <c r="J93"/>
  <c r="J65"/>
  <c i="25" r="BK108"/>
  <c r="J108"/>
  <c r="J70"/>
  <c i="26" r="BK112"/>
  <c r="J112"/>
  <c r="J72"/>
  <c i="27" r="BK105"/>
  <c r="J105"/>
  <c r="J69"/>
  <c i="28" r="BK99"/>
  <c r="J99"/>
  <c r="J65"/>
  <c i="29" r="BK112"/>
  <c r="J112"/>
  <c r="J68"/>
  <c i="30" r="BK214"/>
  <c r="J214"/>
  <c r="J69"/>
  <c r="BK322"/>
  <c r="J322"/>
  <c r="J73"/>
  <c r="BK331"/>
  <c r="J331"/>
  <c r="J77"/>
  <c i="32" r="BK106"/>
  <c r="J106"/>
  <c r="J68"/>
  <c i="33" r="BK103"/>
  <c r="J103"/>
  <c r="J66"/>
  <c i="37" r="BK223"/>
  <c r="J223"/>
  <c r="J73"/>
  <c i="38" r="BK200"/>
  <c r="J200"/>
  <c r="J72"/>
  <c i="39" r="BK346"/>
  <c r="J346"/>
  <c r="J76"/>
  <c i="40" r="BK181"/>
  <c r="J181"/>
  <c r="J72"/>
  <c r="BK226"/>
  <c r="J226"/>
  <c r="J75"/>
  <c r="BK230"/>
  <c r="J230"/>
  <c r="J76"/>
  <c r="BK234"/>
  <c r="J234"/>
  <c r="J77"/>
  <c i="41" r="BK199"/>
  <c r="J199"/>
  <c r="J75"/>
  <c r="BK229"/>
  <c r="J229"/>
  <c r="J78"/>
  <c i="42" r="BK153"/>
  <c r="J153"/>
  <c r="J70"/>
  <c r="BK167"/>
  <c r="J167"/>
  <c r="J72"/>
  <c i="44" r="BK170"/>
  <c r="J170"/>
  <c r="J70"/>
  <c r="BK229"/>
  <c r="J229"/>
  <c r="J78"/>
  <c i="45" r="BK245"/>
  <c r="J245"/>
  <c r="J74"/>
  <c r="BK352"/>
  <c r="J352"/>
  <c r="J79"/>
  <c i="46" r="BK193"/>
  <c r="J193"/>
  <c r="J77"/>
  <c i="47" r="BK162"/>
  <c r="J162"/>
  <c r="J73"/>
  <c r="BK177"/>
  <c r="J177"/>
  <c r="J75"/>
  <c r="BK185"/>
  <c r="J185"/>
  <c r="J77"/>
  <c i="55" r="BK157"/>
  <c r="J157"/>
  <c r="J70"/>
  <c r="BK172"/>
  <c r="J172"/>
  <c r="J73"/>
  <c r="BK176"/>
  <c r="J176"/>
  <c r="J74"/>
  <c i="56" r="BK152"/>
  <c r="J152"/>
  <c r="J72"/>
  <c i="57" r="BK89"/>
  <c r="J89"/>
  <c r="J65"/>
  <c i="58" r="BK89"/>
  <c r="J89"/>
  <c r="J65"/>
  <c i="60" r="BK113"/>
  <c r="J113"/>
  <c r="J67"/>
  <c i="63" r="BK121"/>
  <c r="J121"/>
  <c r="J68"/>
  <c i="68" r="E78"/>
  <c r="F87"/>
  <c r="BE98"/>
  <c r="BE101"/>
  <c r="BE108"/>
  <c r="BE110"/>
  <c r="BE111"/>
  <c r="BE115"/>
  <c r="BE116"/>
  <c r="F58"/>
  <c r="J59"/>
  <c r="BE93"/>
  <c r="BE112"/>
  <c r="BE113"/>
  <c r="J56"/>
  <c r="J86"/>
  <c r="BE102"/>
  <c r="BE94"/>
  <c r="BE95"/>
  <c r="BE97"/>
  <c r="BE99"/>
  <c r="BE100"/>
  <c r="BE104"/>
  <c r="BE105"/>
  <c r="BE106"/>
  <c r="BE107"/>
  <c r="BE114"/>
  <c i="67" r="E52"/>
  <c r="F63"/>
  <c r="F90"/>
  <c r="BE99"/>
  <c r="BE102"/>
  <c r="BE106"/>
  <c r="BE115"/>
  <c r="BE120"/>
  <c r="BE122"/>
  <c r="BE124"/>
  <c r="BE96"/>
  <c r="BE98"/>
  <c r="BE101"/>
  <c r="BE103"/>
  <c r="BE105"/>
  <c r="BE111"/>
  <c r="BE114"/>
  <c r="BE125"/>
  <c r="J62"/>
  <c r="BE97"/>
  <c r="BE100"/>
  <c r="BE107"/>
  <c r="BE108"/>
  <c r="BE109"/>
  <c r="BE112"/>
  <c r="BE116"/>
  <c r="BE123"/>
  <c r="J60"/>
  <c r="J63"/>
  <c r="BE104"/>
  <c r="BE113"/>
  <c r="BE118"/>
  <c r="BE119"/>
  <c r="BE121"/>
  <c r="BE126"/>
  <c i="66" r="F63"/>
  <c r="J92"/>
  <c r="BE102"/>
  <c r="BE108"/>
  <c r="BE115"/>
  <c r="BE116"/>
  <c r="BE118"/>
  <c r="BE120"/>
  <c r="BE121"/>
  <c r="BE128"/>
  <c r="BE142"/>
  <c r="J60"/>
  <c r="J63"/>
  <c r="BE103"/>
  <c r="BE104"/>
  <c r="BE109"/>
  <c r="BE110"/>
  <c r="BE111"/>
  <c r="BE124"/>
  <c r="BE126"/>
  <c r="BE127"/>
  <c r="BE129"/>
  <c r="BE132"/>
  <c r="BE136"/>
  <c r="BE99"/>
  <c r="BE100"/>
  <c r="BE101"/>
  <c r="BE114"/>
  <c r="BE117"/>
  <c r="BE119"/>
  <c r="BE122"/>
  <c r="BE125"/>
  <c r="BE131"/>
  <c r="BE133"/>
  <c r="BE135"/>
  <c r="BE139"/>
  <c r="BE141"/>
  <c r="E52"/>
  <c r="F62"/>
  <c r="BE98"/>
  <c r="BE105"/>
  <c r="BE106"/>
  <c r="BE112"/>
  <c r="BE130"/>
  <c r="BE137"/>
  <c r="BE138"/>
  <c r="BE140"/>
  <c r="BE143"/>
  <c i="65" r="J62"/>
  <c r="BE102"/>
  <c r="BE107"/>
  <c r="BE114"/>
  <c r="BE115"/>
  <c r="BE116"/>
  <c r="BE127"/>
  <c r="BE128"/>
  <c r="BE129"/>
  <c r="BE140"/>
  <c r="BE142"/>
  <c r="E52"/>
  <c r="J60"/>
  <c r="J63"/>
  <c r="F93"/>
  <c r="BE99"/>
  <c r="BE109"/>
  <c r="BE111"/>
  <c r="BE122"/>
  <c r="BE125"/>
  <c r="BE126"/>
  <c r="BE141"/>
  <c r="F63"/>
  <c r="BE100"/>
  <c r="BE103"/>
  <c r="BE108"/>
  <c r="BE112"/>
  <c r="BE113"/>
  <c r="BE117"/>
  <c r="BE118"/>
  <c r="BE120"/>
  <c r="BE121"/>
  <c r="BE123"/>
  <c r="BE124"/>
  <c r="BE131"/>
  <c r="BE133"/>
  <c r="BE136"/>
  <c r="BE101"/>
  <c r="BE105"/>
  <c r="BE106"/>
  <c r="BE130"/>
  <c r="BE134"/>
  <c r="BE137"/>
  <c r="BE138"/>
  <c r="BE139"/>
  <c r="BE143"/>
  <c i="64" r="F62"/>
  <c r="E81"/>
  <c r="J92"/>
  <c r="BE106"/>
  <c r="BE107"/>
  <c r="BE116"/>
  <c r="J60"/>
  <c r="BE99"/>
  <c r="BE102"/>
  <c r="BE103"/>
  <c r="BE104"/>
  <c r="BE108"/>
  <c r="BE118"/>
  <c r="BE119"/>
  <c r="BE124"/>
  <c r="BE125"/>
  <c r="BE126"/>
  <c r="F63"/>
  <c r="J91"/>
  <c r="BE98"/>
  <c r="BE101"/>
  <c r="BE109"/>
  <c r="BE111"/>
  <c r="BE112"/>
  <c r="BE115"/>
  <c r="BE117"/>
  <c r="BE127"/>
  <c r="BE129"/>
  <c r="BE97"/>
  <c r="BE110"/>
  <c r="BE113"/>
  <c r="BE114"/>
  <c r="BE121"/>
  <c r="BE122"/>
  <c r="BE123"/>
  <c r="BE128"/>
  <c i="63" r="F58"/>
  <c r="E82"/>
  <c r="J91"/>
  <c r="BE98"/>
  <c r="BE100"/>
  <c r="BE101"/>
  <c r="BE107"/>
  <c r="BE110"/>
  <c r="BE111"/>
  <c r="BE116"/>
  <c r="BE126"/>
  <c r="BE136"/>
  <c r="BE137"/>
  <c r="BE138"/>
  <c r="J58"/>
  <c r="BE104"/>
  <c r="BE119"/>
  <c r="BE120"/>
  <c r="BE122"/>
  <c r="BE133"/>
  <c r="BE139"/>
  <c r="F59"/>
  <c r="BE97"/>
  <c r="BE102"/>
  <c r="BE114"/>
  <c r="BE115"/>
  <c r="BE117"/>
  <c r="BE125"/>
  <c r="BE130"/>
  <c r="J56"/>
  <c r="BE99"/>
  <c r="BE105"/>
  <c r="BE106"/>
  <c r="BE109"/>
  <c r="BE112"/>
  <c r="BE113"/>
  <c r="BE118"/>
  <c r="BE124"/>
  <c r="BE128"/>
  <c r="BE131"/>
  <c r="BE132"/>
  <c r="BE135"/>
  <c i="62" r="F59"/>
  <c r="E82"/>
  <c r="BE101"/>
  <c r="BE102"/>
  <c r="BE103"/>
  <c r="BE105"/>
  <c r="BE112"/>
  <c r="BE113"/>
  <c r="BE116"/>
  <c r="BE117"/>
  <c r="BE119"/>
  <c r="BE122"/>
  <c r="BE123"/>
  <c r="BE124"/>
  <c r="BE128"/>
  <c r="BE130"/>
  <c r="BE134"/>
  <c r="BE143"/>
  <c r="BE147"/>
  <c r="BE159"/>
  <c r="BE162"/>
  <c r="BE167"/>
  <c r="BE173"/>
  <c r="BE174"/>
  <c r="BE178"/>
  <c r="F58"/>
  <c r="J88"/>
  <c r="J90"/>
  <c r="BE97"/>
  <c r="BE111"/>
  <c r="BE120"/>
  <c r="BE131"/>
  <c r="BE132"/>
  <c r="BE133"/>
  <c r="BE137"/>
  <c r="BE138"/>
  <c r="BE139"/>
  <c r="BE156"/>
  <c r="BE158"/>
  <c r="BE169"/>
  <c r="BE170"/>
  <c r="BE171"/>
  <c r="BE175"/>
  <c r="J59"/>
  <c r="BE98"/>
  <c r="BE99"/>
  <c r="BE104"/>
  <c r="BE106"/>
  <c r="BE107"/>
  <c r="BE109"/>
  <c r="BE115"/>
  <c r="BE118"/>
  <c r="BE125"/>
  <c r="BE127"/>
  <c r="BE135"/>
  <c r="BE136"/>
  <c r="BE142"/>
  <c r="BE148"/>
  <c r="BE151"/>
  <c r="BE154"/>
  <c r="BE160"/>
  <c r="BE161"/>
  <c r="BE177"/>
  <c r="BE100"/>
  <c r="BE114"/>
  <c r="BE121"/>
  <c r="BE126"/>
  <c r="BE129"/>
  <c r="BE141"/>
  <c r="BE144"/>
  <c r="BE146"/>
  <c r="BE150"/>
  <c r="BE152"/>
  <c r="BE155"/>
  <c r="BE157"/>
  <c r="BE163"/>
  <c r="BE164"/>
  <c r="BE165"/>
  <c r="BE166"/>
  <c r="BE168"/>
  <c r="BE176"/>
  <c i="61" r="J56"/>
  <c r="J59"/>
  <c r="F90"/>
  <c r="BE97"/>
  <c r="BE98"/>
  <c r="BE111"/>
  <c r="BE113"/>
  <c r="BE114"/>
  <c r="BE121"/>
  <c r="BE123"/>
  <c r="BE127"/>
  <c r="BE137"/>
  <c r="BE141"/>
  <c r="BE142"/>
  <c r="BE150"/>
  <c r="BE163"/>
  <c r="BE164"/>
  <c r="BE165"/>
  <c r="BE166"/>
  <c r="BE169"/>
  <c r="BE173"/>
  <c r="BE187"/>
  <c r="BE188"/>
  <c r="BE189"/>
  <c r="BE193"/>
  <c r="F58"/>
  <c r="J89"/>
  <c r="BE96"/>
  <c r="BE99"/>
  <c r="BE102"/>
  <c r="BE104"/>
  <c r="BE105"/>
  <c r="BE108"/>
  <c r="BE109"/>
  <c r="BE110"/>
  <c r="BE112"/>
  <c r="BE122"/>
  <c r="BE124"/>
  <c r="BE128"/>
  <c r="BE132"/>
  <c r="BE133"/>
  <c r="BE136"/>
  <c r="BE139"/>
  <c r="BE140"/>
  <c r="BE143"/>
  <c r="BE144"/>
  <c r="BE149"/>
  <c r="BE151"/>
  <c r="BE154"/>
  <c r="BE156"/>
  <c r="BE157"/>
  <c r="BE158"/>
  <c r="BE159"/>
  <c r="BE160"/>
  <c r="BE170"/>
  <c r="BE171"/>
  <c r="BE172"/>
  <c r="BE174"/>
  <c r="BE176"/>
  <c r="BE177"/>
  <c r="BE178"/>
  <c r="BE180"/>
  <c r="BE203"/>
  <c r="BE204"/>
  <c r="BE206"/>
  <c r="BE207"/>
  <c r="BE208"/>
  <c r="E50"/>
  <c r="BE103"/>
  <c r="BE106"/>
  <c r="BE115"/>
  <c r="BE125"/>
  <c r="BE126"/>
  <c r="BE130"/>
  <c r="BE131"/>
  <c r="BE134"/>
  <c r="BE135"/>
  <c r="BE145"/>
  <c r="BE147"/>
  <c r="BE148"/>
  <c r="BE152"/>
  <c r="BE153"/>
  <c r="BE155"/>
  <c r="BE168"/>
  <c r="BE182"/>
  <c r="BE190"/>
  <c r="BE192"/>
  <c r="BE194"/>
  <c r="BE197"/>
  <c r="BE198"/>
  <c r="BE199"/>
  <c r="BE200"/>
  <c r="BE100"/>
  <c r="BE101"/>
  <c r="BE107"/>
  <c r="BE116"/>
  <c r="BE118"/>
  <c r="BE119"/>
  <c r="BE129"/>
  <c r="BE138"/>
  <c r="BE146"/>
  <c r="BE161"/>
  <c r="BE162"/>
  <c r="BE167"/>
  <c r="BE181"/>
  <c r="BE184"/>
  <c r="BE185"/>
  <c r="BE186"/>
  <c r="BE191"/>
  <c r="BE195"/>
  <c r="BE196"/>
  <c r="BE201"/>
  <c r="BE205"/>
  <c i="60" r="J56"/>
  <c r="J58"/>
  <c r="J59"/>
  <c r="BE106"/>
  <c r="BE114"/>
  <c r="BE120"/>
  <c r="F58"/>
  <c r="BE100"/>
  <c r="BE110"/>
  <c r="E50"/>
  <c r="F59"/>
  <c r="BE98"/>
  <c r="BE95"/>
  <c r="BE103"/>
  <c r="BE118"/>
  <c i="59" r="J58"/>
  <c r="BE99"/>
  <c r="BE107"/>
  <c r="BE112"/>
  <c r="BE124"/>
  <c r="F59"/>
  <c r="J85"/>
  <c r="BE98"/>
  <c r="BE103"/>
  <c r="BE108"/>
  <c r="BE114"/>
  <c r="BE115"/>
  <c r="BE116"/>
  <c r="BE123"/>
  <c r="BE125"/>
  <c r="BE130"/>
  <c r="BE131"/>
  <c r="E50"/>
  <c r="F58"/>
  <c r="BE96"/>
  <c r="BE97"/>
  <c r="BE101"/>
  <c r="BE104"/>
  <c r="BE105"/>
  <c r="BE106"/>
  <c r="BE109"/>
  <c r="BE110"/>
  <c r="BE111"/>
  <c r="BE117"/>
  <c r="BE121"/>
  <c r="BE128"/>
  <c r="BE132"/>
  <c r="J59"/>
  <c r="BE93"/>
  <c r="BE94"/>
  <c r="BE95"/>
  <c r="BE102"/>
  <c r="BE113"/>
  <c r="BE119"/>
  <c r="BE120"/>
  <c r="BE127"/>
  <c r="BE133"/>
  <c i="58" r="F58"/>
  <c r="J59"/>
  <c r="J58"/>
  <c r="F84"/>
  <c r="E50"/>
  <c r="J56"/>
  <c r="BE90"/>
  <c i="57" r="E50"/>
  <c r="J56"/>
  <c r="J84"/>
  <c r="F83"/>
  <c r="BE90"/>
  <c r="J58"/>
  <c r="F59"/>
  <c i="56" r="E50"/>
  <c r="J56"/>
  <c r="J59"/>
  <c r="BE124"/>
  <c r="BE141"/>
  <c r="BE145"/>
  <c r="BE149"/>
  <c r="BE153"/>
  <c r="BE158"/>
  <c r="BE166"/>
  <c r="BE169"/>
  <c r="BE178"/>
  <c r="BE202"/>
  <c r="F58"/>
  <c r="J96"/>
  <c r="BE110"/>
  <c r="BE113"/>
  <c r="BE117"/>
  <c r="BE134"/>
  <c r="BE175"/>
  <c r="BE185"/>
  <c r="BE189"/>
  <c r="BE196"/>
  <c r="BE214"/>
  <c r="BE220"/>
  <c r="F59"/>
  <c r="BE106"/>
  <c r="BE131"/>
  <c r="BE138"/>
  <c r="BE162"/>
  <c r="BE172"/>
  <c r="BE182"/>
  <c r="BE192"/>
  <c r="BE199"/>
  <c r="BE205"/>
  <c r="BE208"/>
  <c r="BE217"/>
  <c r="BE103"/>
  <c r="BE120"/>
  <c r="BE127"/>
  <c r="BE211"/>
  <c i="55" r="J56"/>
  <c r="F59"/>
  <c r="F100"/>
  <c r="BE113"/>
  <c r="BE133"/>
  <c r="BE162"/>
  <c r="BE177"/>
  <c r="BE185"/>
  <c r="BE200"/>
  <c r="BE225"/>
  <c r="BE239"/>
  <c r="BE255"/>
  <c r="BE264"/>
  <c r="BE267"/>
  <c r="J58"/>
  <c r="J101"/>
  <c r="BE107"/>
  <c r="BE169"/>
  <c r="BE173"/>
  <c r="BE213"/>
  <c r="BE219"/>
  <c r="BE246"/>
  <c r="BE252"/>
  <c r="BE261"/>
  <c r="E92"/>
  <c r="BE116"/>
  <c r="BE123"/>
  <c r="BE130"/>
  <c r="BE137"/>
  <c r="BE140"/>
  <c r="BE144"/>
  <c r="BE147"/>
  <c r="BE151"/>
  <c r="BE194"/>
  <c r="BE197"/>
  <c r="BE209"/>
  <c r="BE216"/>
  <c r="BE222"/>
  <c r="BE236"/>
  <c r="BE249"/>
  <c r="BE110"/>
  <c r="BE119"/>
  <c r="BE126"/>
  <c r="BE154"/>
  <c r="BE158"/>
  <c r="BE166"/>
  <c r="BE181"/>
  <c r="BE188"/>
  <c r="BE191"/>
  <c r="BE205"/>
  <c r="BE229"/>
  <c r="BE232"/>
  <c r="BE243"/>
  <c r="BE258"/>
  <c i="54" r="J58"/>
  <c r="BE117"/>
  <c r="BE134"/>
  <c r="BE143"/>
  <c r="BE160"/>
  <c r="BE163"/>
  <c r="BE167"/>
  <c r="BE174"/>
  <c r="BE190"/>
  <c r="BE194"/>
  <c r="BE228"/>
  <c r="BE231"/>
  <c r="BE258"/>
  <c r="BE261"/>
  <c r="BE278"/>
  <c r="BE291"/>
  <c r="BE307"/>
  <c r="BE331"/>
  <c r="BE334"/>
  <c r="E50"/>
  <c r="F100"/>
  <c r="BE107"/>
  <c r="BE110"/>
  <c r="BE113"/>
  <c r="BE127"/>
  <c r="BE130"/>
  <c r="BE153"/>
  <c r="BE181"/>
  <c r="BE184"/>
  <c r="BE209"/>
  <c r="BE213"/>
  <c r="BE255"/>
  <c r="BE271"/>
  <c r="BE285"/>
  <c r="BE288"/>
  <c r="BE298"/>
  <c r="BE325"/>
  <c r="BE328"/>
  <c r="J59"/>
  <c r="F101"/>
  <c r="BE124"/>
  <c r="BE139"/>
  <c r="BE146"/>
  <c r="BE156"/>
  <c r="BE177"/>
  <c r="BE187"/>
  <c r="BE202"/>
  <c r="BE205"/>
  <c r="BE217"/>
  <c r="BE234"/>
  <c r="BE237"/>
  <c r="BE252"/>
  <c r="BE267"/>
  <c r="BE282"/>
  <c r="BE301"/>
  <c r="BE310"/>
  <c r="BE316"/>
  <c r="BE322"/>
  <c r="J56"/>
  <c r="BE120"/>
  <c r="BE149"/>
  <c r="BE170"/>
  <c r="BE198"/>
  <c r="BE220"/>
  <c r="BE224"/>
  <c r="BE240"/>
  <c r="BE243"/>
  <c r="BE249"/>
  <c r="BE264"/>
  <c r="BE274"/>
  <c r="BE294"/>
  <c r="BE304"/>
  <c r="BE313"/>
  <c r="BE319"/>
  <c i="53" r="BE106"/>
  <c r="BE113"/>
  <c r="BE118"/>
  <c r="BE134"/>
  <c r="E50"/>
  <c r="J58"/>
  <c r="F93"/>
  <c r="J94"/>
  <c r="BE103"/>
  <c r="BE130"/>
  <c r="BE141"/>
  <c r="BE148"/>
  <c r="F59"/>
  <c r="J91"/>
  <c r="BE109"/>
  <c r="BE125"/>
  <c r="BE138"/>
  <c r="BE152"/>
  <c r="BE157"/>
  <c r="BE160"/>
  <c r="BE163"/>
  <c r="BE166"/>
  <c r="BE174"/>
  <c r="BE184"/>
  <c r="BE187"/>
  <c r="BE100"/>
  <c r="BE122"/>
  <c r="BE145"/>
  <c r="BE170"/>
  <c r="BE180"/>
  <c i="52" r="F58"/>
  <c r="J59"/>
  <c r="J95"/>
  <c r="BE127"/>
  <c r="BE141"/>
  <c r="BE159"/>
  <c r="BE163"/>
  <c r="BE166"/>
  <c r="BE169"/>
  <c r="BE183"/>
  <c r="BE199"/>
  <c r="J58"/>
  <c r="BE111"/>
  <c r="BE120"/>
  <c r="BE134"/>
  <c r="BE152"/>
  <c r="BE156"/>
  <c r="BE195"/>
  <c r="BE211"/>
  <c r="BE218"/>
  <c r="BE221"/>
  <c r="BE224"/>
  <c r="BE230"/>
  <c r="BE233"/>
  <c r="BE236"/>
  <c r="E50"/>
  <c r="F59"/>
  <c r="BE104"/>
  <c r="BE124"/>
  <c r="BE138"/>
  <c r="BE186"/>
  <c r="BE207"/>
  <c r="BE214"/>
  <c r="BE227"/>
  <c r="BE239"/>
  <c r="BE242"/>
  <c r="BE107"/>
  <c r="BE114"/>
  <c r="BE117"/>
  <c r="BE131"/>
  <c r="BE145"/>
  <c r="BE148"/>
  <c r="BE172"/>
  <c r="BE176"/>
  <c r="BE179"/>
  <c r="BE189"/>
  <c r="BE192"/>
  <c r="BE203"/>
  <c i="51" r="F58"/>
  <c r="E95"/>
  <c r="J101"/>
  <c r="J104"/>
  <c r="BE123"/>
  <c r="BE140"/>
  <c r="BE146"/>
  <c r="BE167"/>
  <c r="BE170"/>
  <c r="BE174"/>
  <c r="BE181"/>
  <c r="BE212"/>
  <c r="BE216"/>
  <c r="BE233"/>
  <c r="BE236"/>
  <c r="BE249"/>
  <c r="BE285"/>
  <c r="J58"/>
  <c r="BE116"/>
  <c r="BE119"/>
  <c r="BE177"/>
  <c r="BE201"/>
  <c r="BE205"/>
  <c r="BE208"/>
  <c r="BE220"/>
  <c r="BE256"/>
  <c r="BE260"/>
  <c r="BE264"/>
  <c r="BE268"/>
  <c r="BE271"/>
  <c r="BE279"/>
  <c r="BE288"/>
  <c r="BE307"/>
  <c r="BE319"/>
  <c r="BE322"/>
  <c r="F59"/>
  <c r="BE110"/>
  <c r="BE113"/>
  <c r="BE126"/>
  <c r="BE143"/>
  <c r="BE149"/>
  <c r="BE153"/>
  <c r="BE160"/>
  <c r="BE163"/>
  <c r="BE184"/>
  <c r="BE194"/>
  <c r="BE229"/>
  <c r="BE240"/>
  <c r="BE246"/>
  <c r="BE252"/>
  <c r="BE282"/>
  <c r="BE291"/>
  <c r="BE304"/>
  <c r="BE310"/>
  <c r="BE129"/>
  <c r="BE133"/>
  <c r="BE137"/>
  <c r="BE156"/>
  <c r="BE187"/>
  <c r="BE190"/>
  <c r="BE198"/>
  <c r="BE223"/>
  <c r="BE226"/>
  <c r="BE243"/>
  <c r="BE275"/>
  <c r="BE295"/>
  <c r="BE298"/>
  <c r="BE301"/>
  <c r="BE313"/>
  <c r="BE316"/>
  <c i="50" r="F58"/>
  <c r="J95"/>
  <c r="BE101"/>
  <c r="BE129"/>
  <c r="BE159"/>
  <c r="BE163"/>
  <c r="BE240"/>
  <c r="BE255"/>
  <c r="BE277"/>
  <c r="J56"/>
  <c r="J94"/>
  <c r="BE111"/>
  <c r="BE120"/>
  <c r="BE126"/>
  <c r="BE172"/>
  <c r="BE184"/>
  <c r="BE201"/>
  <c r="BE227"/>
  <c r="BE249"/>
  <c r="BE258"/>
  <c r="BE261"/>
  <c r="BE273"/>
  <c r="F59"/>
  <c r="BE142"/>
  <c r="BE146"/>
  <c r="BE149"/>
  <c r="BE156"/>
  <c r="BE167"/>
  <c r="BE176"/>
  <c r="BE180"/>
  <c r="BE197"/>
  <c r="BE207"/>
  <c r="BE210"/>
  <c r="BE213"/>
  <c r="BE216"/>
  <c r="BE219"/>
  <c r="BE223"/>
  <c r="BE264"/>
  <c r="E50"/>
  <c r="BE104"/>
  <c r="BE108"/>
  <c r="BE114"/>
  <c r="BE117"/>
  <c r="BE123"/>
  <c r="BE133"/>
  <c r="BE136"/>
  <c r="BE139"/>
  <c r="BE152"/>
  <c r="BE187"/>
  <c r="BE194"/>
  <c r="BE204"/>
  <c r="BE230"/>
  <c r="BE234"/>
  <c r="BE237"/>
  <c r="BE243"/>
  <c r="BE246"/>
  <c r="BE252"/>
  <c r="BE267"/>
  <c r="BE270"/>
  <c i="49" r="E50"/>
  <c r="J56"/>
  <c r="J59"/>
  <c r="J98"/>
  <c r="BE108"/>
  <c r="BE135"/>
  <c r="BE149"/>
  <c r="BE157"/>
  <c r="BE161"/>
  <c r="BE168"/>
  <c r="BE191"/>
  <c r="BE197"/>
  <c r="BE200"/>
  <c r="BE232"/>
  <c r="BE247"/>
  <c r="BE259"/>
  <c r="F59"/>
  <c r="F98"/>
  <c r="BE139"/>
  <c r="BE142"/>
  <c r="BE165"/>
  <c r="BE177"/>
  <c r="BE187"/>
  <c r="BE238"/>
  <c r="BE256"/>
  <c r="BE105"/>
  <c r="BE118"/>
  <c r="BE128"/>
  <c r="BE132"/>
  <c r="BE171"/>
  <c r="BE180"/>
  <c r="BE184"/>
  <c r="BE194"/>
  <c r="BE203"/>
  <c r="BE210"/>
  <c r="BE229"/>
  <c r="BE235"/>
  <c r="BE241"/>
  <c r="BE262"/>
  <c r="BE265"/>
  <c r="BE112"/>
  <c r="BE115"/>
  <c r="BE121"/>
  <c r="BE125"/>
  <c r="BE146"/>
  <c r="BE153"/>
  <c r="BE174"/>
  <c r="BE206"/>
  <c r="BE214"/>
  <c r="BE218"/>
  <c r="BE222"/>
  <c r="BE225"/>
  <c r="BE244"/>
  <c r="BE250"/>
  <c r="BE253"/>
  <c i="48" r="J56"/>
  <c r="J59"/>
  <c r="F102"/>
  <c r="BE108"/>
  <c r="BE111"/>
  <c r="BE137"/>
  <c r="BE147"/>
  <c r="BE150"/>
  <c r="BE160"/>
  <c r="BE164"/>
  <c r="BE210"/>
  <c r="BE217"/>
  <c r="BE222"/>
  <c r="BE239"/>
  <c r="BE242"/>
  <c r="BE285"/>
  <c r="BE310"/>
  <c r="BE317"/>
  <c r="BE326"/>
  <c r="BE329"/>
  <c r="BE336"/>
  <c r="BE339"/>
  <c r="BE345"/>
  <c r="BE348"/>
  <c r="BE354"/>
  <c r="BE357"/>
  <c r="BE363"/>
  <c r="BE375"/>
  <c r="BE388"/>
  <c r="BE394"/>
  <c r="BE400"/>
  <c r="BE415"/>
  <c r="BE421"/>
  <c r="F101"/>
  <c r="BE114"/>
  <c r="BE121"/>
  <c r="BE153"/>
  <c r="BE171"/>
  <c r="BE191"/>
  <c r="BE213"/>
  <c r="BE226"/>
  <c r="BE252"/>
  <c r="BE261"/>
  <c r="BE276"/>
  <c r="BE323"/>
  <c r="BE351"/>
  <c r="BE372"/>
  <c r="BE391"/>
  <c r="E50"/>
  <c r="J58"/>
  <c r="BE124"/>
  <c r="BE127"/>
  <c r="BE131"/>
  <c r="BE141"/>
  <c r="BE144"/>
  <c r="BE157"/>
  <c r="BE178"/>
  <c r="BE181"/>
  <c r="BE206"/>
  <c r="BE245"/>
  <c r="BE248"/>
  <c r="BE279"/>
  <c r="BE288"/>
  <c r="BE342"/>
  <c r="BE382"/>
  <c r="BE385"/>
  <c r="BE397"/>
  <c r="BE118"/>
  <c r="BE167"/>
  <c r="BE174"/>
  <c r="BE185"/>
  <c r="BE188"/>
  <c r="BE194"/>
  <c r="BE198"/>
  <c r="BE202"/>
  <c r="BE221"/>
  <c r="BE229"/>
  <c r="BE255"/>
  <c r="BE258"/>
  <c r="BE264"/>
  <c r="BE267"/>
  <c r="BE270"/>
  <c r="BE273"/>
  <c r="BE282"/>
  <c r="BE291"/>
  <c r="BE294"/>
  <c r="BE298"/>
  <c r="BE302"/>
  <c r="BE306"/>
  <c r="BE313"/>
  <c r="BE320"/>
  <c r="BE332"/>
  <c r="BE360"/>
  <c r="BE366"/>
  <c r="BE369"/>
  <c r="BE379"/>
  <c r="BE403"/>
  <c r="BE406"/>
  <c r="BE409"/>
  <c r="BE412"/>
  <c r="BE418"/>
  <c r="BE424"/>
  <c i="47" r="J58"/>
  <c r="BE117"/>
  <c r="BE123"/>
  <c r="BE137"/>
  <c r="BE140"/>
  <c r="BE155"/>
  <c r="E88"/>
  <c r="F96"/>
  <c r="BE103"/>
  <c r="BE107"/>
  <c r="BE110"/>
  <c r="BE120"/>
  <c r="BE127"/>
  <c r="BE148"/>
  <c r="BE167"/>
  <c r="BE196"/>
  <c r="BE208"/>
  <c r="BE211"/>
  <c r="BE214"/>
  <c r="BE217"/>
  <c r="J56"/>
  <c r="J59"/>
  <c r="BE151"/>
  <c r="BE163"/>
  <c r="BE171"/>
  <c r="BE182"/>
  <c r="BE186"/>
  <c r="BE190"/>
  <c r="BE193"/>
  <c r="BE199"/>
  <c r="BE205"/>
  <c r="F59"/>
  <c r="BE114"/>
  <c r="BE130"/>
  <c r="BE134"/>
  <c r="BE144"/>
  <c r="BE159"/>
  <c r="BE174"/>
  <c r="BE178"/>
  <c r="BE202"/>
  <c i="46" r="F59"/>
  <c r="F96"/>
  <c r="BE117"/>
  <c r="BE137"/>
  <c r="BE140"/>
  <c r="BE204"/>
  <c r="J58"/>
  <c r="E88"/>
  <c r="BE107"/>
  <c r="BE123"/>
  <c r="BE164"/>
  <c r="BE181"/>
  <c r="BE186"/>
  <c r="BE190"/>
  <c r="BE201"/>
  <c r="BE207"/>
  <c r="BE210"/>
  <c r="BE222"/>
  <c r="BE225"/>
  <c r="J59"/>
  <c r="J94"/>
  <c r="BE110"/>
  <c r="BE120"/>
  <c r="BE127"/>
  <c r="BE130"/>
  <c r="BE134"/>
  <c r="BE151"/>
  <c r="BE156"/>
  <c r="BE170"/>
  <c r="BE175"/>
  <c r="BE194"/>
  <c r="BE198"/>
  <c r="BE213"/>
  <c r="BE216"/>
  <c r="BE219"/>
  <c r="BE228"/>
  <c r="BE231"/>
  <c r="BE103"/>
  <c r="BE114"/>
  <c r="BE144"/>
  <c r="BE148"/>
  <c r="BE160"/>
  <c r="BE167"/>
  <c r="BE178"/>
  <c r="BE182"/>
  <c i="45" r="F58"/>
  <c r="E92"/>
  <c r="F101"/>
  <c r="BE107"/>
  <c r="BE122"/>
  <c r="BE154"/>
  <c r="BE160"/>
  <c r="BE170"/>
  <c r="BE210"/>
  <c r="BE220"/>
  <c r="BE231"/>
  <c r="BE239"/>
  <c r="BE250"/>
  <c r="BE279"/>
  <c r="BE292"/>
  <c r="BE296"/>
  <c r="BE313"/>
  <c r="BE338"/>
  <c r="BE366"/>
  <c r="BE369"/>
  <c r="BE389"/>
  <c r="BE397"/>
  <c r="BE406"/>
  <c r="BE412"/>
  <c r="BE415"/>
  <c r="BE418"/>
  <c r="BE430"/>
  <c r="BE433"/>
  <c r="BE448"/>
  <c r="BE451"/>
  <c r="BE454"/>
  <c r="BE460"/>
  <c r="BE466"/>
  <c r="BE475"/>
  <c r="BE478"/>
  <c r="BE499"/>
  <c r="BE505"/>
  <c r="BE520"/>
  <c r="BE523"/>
  <c r="J56"/>
  <c r="J59"/>
  <c r="BE110"/>
  <c r="BE119"/>
  <c r="BE129"/>
  <c r="BE132"/>
  <c r="BE145"/>
  <c r="BE148"/>
  <c r="BE167"/>
  <c r="BE176"/>
  <c r="BE186"/>
  <c r="BE192"/>
  <c r="BE204"/>
  <c r="BE217"/>
  <c r="BE224"/>
  <c r="BE242"/>
  <c r="BE246"/>
  <c r="BE260"/>
  <c r="BE266"/>
  <c r="BE269"/>
  <c r="BE316"/>
  <c r="BE320"/>
  <c r="BE326"/>
  <c r="BE341"/>
  <c r="BE345"/>
  <c r="BE349"/>
  <c r="BE353"/>
  <c r="BE357"/>
  <c r="BE375"/>
  <c r="BE442"/>
  <c r="BE463"/>
  <c r="BE487"/>
  <c r="BE490"/>
  <c r="BE493"/>
  <c r="BE508"/>
  <c r="BE511"/>
  <c r="BE526"/>
  <c r="BE535"/>
  <c r="BE116"/>
  <c r="BE139"/>
  <c r="BE163"/>
  <c r="BE173"/>
  <c r="BE180"/>
  <c r="BE183"/>
  <c r="BE189"/>
  <c r="BE201"/>
  <c r="BE213"/>
  <c r="BE227"/>
  <c r="BE235"/>
  <c r="BE274"/>
  <c r="BE288"/>
  <c r="BE301"/>
  <c r="BE304"/>
  <c r="BE307"/>
  <c r="BE335"/>
  <c r="BE361"/>
  <c r="BE378"/>
  <c r="BE382"/>
  <c r="BE403"/>
  <c r="BE424"/>
  <c r="BE427"/>
  <c r="BE436"/>
  <c r="BE445"/>
  <c r="BE457"/>
  <c r="BE484"/>
  <c r="BE496"/>
  <c r="BE502"/>
  <c r="BE517"/>
  <c r="J58"/>
  <c r="BE113"/>
  <c r="BE125"/>
  <c r="BE135"/>
  <c r="BE151"/>
  <c r="BE157"/>
  <c r="BE207"/>
  <c r="BE254"/>
  <c r="BE257"/>
  <c r="BE263"/>
  <c r="BE283"/>
  <c r="BE310"/>
  <c r="BE323"/>
  <c r="BE329"/>
  <c r="BE332"/>
  <c r="BE372"/>
  <c r="BE386"/>
  <c r="BE393"/>
  <c r="BE400"/>
  <c r="BE409"/>
  <c r="BE421"/>
  <c r="BE439"/>
  <c r="BE469"/>
  <c r="BE472"/>
  <c r="BE481"/>
  <c r="BE514"/>
  <c r="BE529"/>
  <c r="BE532"/>
  <c r="BE538"/>
  <c r="BE541"/>
  <c i="44" r="F58"/>
  <c r="J97"/>
  <c r="J100"/>
  <c r="BE106"/>
  <c r="BE119"/>
  <c r="BE126"/>
  <c r="BE160"/>
  <c r="BE175"/>
  <c r="BE178"/>
  <c r="BE207"/>
  <c r="BE216"/>
  <c r="BE254"/>
  <c r="BE274"/>
  <c r="J99"/>
  <c r="BE142"/>
  <c r="BE188"/>
  <c r="BE210"/>
  <c r="BE226"/>
  <c r="BE230"/>
  <c r="BE238"/>
  <c r="BE242"/>
  <c r="BE245"/>
  <c r="BE261"/>
  <c r="BE265"/>
  <c r="BE268"/>
  <c r="BE271"/>
  <c r="BE277"/>
  <c r="BE289"/>
  <c r="BE292"/>
  <c r="E50"/>
  <c r="F59"/>
  <c r="BE112"/>
  <c r="BE116"/>
  <c r="BE122"/>
  <c r="BE129"/>
  <c r="BE167"/>
  <c r="BE171"/>
  <c r="BE181"/>
  <c r="BE185"/>
  <c r="BE192"/>
  <c r="BE196"/>
  <c r="BE200"/>
  <c r="BE204"/>
  <c r="BE248"/>
  <c r="BE258"/>
  <c r="BE283"/>
  <c r="BE109"/>
  <c r="BE132"/>
  <c r="BE135"/>
  <c r="BE139"/>
  <c r="BE146"/>
  <c r="BE149"/>
  <c r="BE157"/>
  <c r="BE164"/>
  <c r="BE213"/>
  <c r="BE219"/>
  <c r="BE223"/>
  <c r="BE234"/>
  <c r="BE251"/>
  <c r="BE280"/>
  <c r="BE286"/>
  <c i="43" r="J56"/>
  <c r="F84"/>
  <c r="J58"/>
  <c r="E75"/>
  <c r="J59"/>
  <c r="F58"/>
  <c r="BE90"/>
  <c i="42" r="J56"/>
  <c r="J59"/>
  <c r="F95"/>
  <c r="BE122"/>
  <c r="BE125"/>
  <c r="BE129"/>
  <c r="BE132"/>
  <c r="BE140"/>
  <c r="BE147"/>
  <c r="BE164"/>
  <c r="BE191"/>
  <c r="BE206"/>
  <c r="BE213"/>
  <c r="BE234"/>
  <c r="BE237"/>
  <c r="E50"/>
  <c r="J58"/>
  <c r="BE102"/>
  <c r="BE105"/>
  <c r="BE203"/>
  <c r="BE219"/>
  <c r="BE222"/>
  <c r="F96"/>
  <c r="BE112"/>
  <c r="BE118"/>
  <c r="BE150"/>
  <c r="BE154"/>
  <c r="BE158"/>
  <c r="BE161"/>
  <c r="BE168"/>
  <c r="BE172"/>
  <c r="BE175"/>
  <c r="BE184"/>
  <c r="BE210"/>
  <c r="BE228"/>
  <c r="BE109"/>
  <c r="BE115"/>
  <c r="BE143"/>
  <c r="BE178"/>
  <c r="BE181"/>
  <c r="BE187"/>
  <c r="BE195"/>
  <c r="BE199"/>
  <c r="BE216"/>
  <c r="BE225"/>
  <c r="BE231"/>
  <c i="41" r="F58"/>
  <c r="F59"/>
  <c r="BE106"/>
  <c r="BE109"/>
  <c r="BE116"/>
  <c r="BE132"/>
  <c r="BE160"/>
  <c r="BE171"/>
  <c r="BE185"/>
  <c r="BE219"/>
  <c r="BE230"/>
  <c r="BE251"/>
  <c r="BE258"/>
  <c r="BE268"/>
  <c r="BE289"/>
  <c r="J59"/>
  <c r="J97"/>
  <c r="BE119"/>
  <c r="BE122"/>
  <c r="BE126"/>
  <c r="BE146"/>
  <c r="BE175"/>
  <c r="BE188"/>
  <c r="BE204"/>
  <c r="BE216"/>
  <c r="BE226"/>
  <c r="BE234"/>
  <c r="BE242"/>
  <c r="BE245"/>
  <c r="BE248"/>
  <c r="BE254"/>
  <c r="BE274"/>
  <c r="BE280"/>
  <c r="BE283"/>
  <c r="BE292"/>
  <c r="J58"/>
  <c r="BE112"/>
  <c r="BE135"/>
  <c r="BE142"/>
  <c r="BE157"/>
  <c r="BE192"/>
  <c r="BE213"/>
  <c r="BE223"/>
  <c r="BE261"/>
  <c r="BE271"/>
  <c r="BE277"/>
  <c r="BE286"/>
  <c r="E50"/>
  <c r="BE129"/>
  <c r="BE139"/>
  <c r="BE149"/>
  <c r="BE164"/>
  <c r="BE167"/>
  <c r="BE178"/>
  <c r="BE181"/>
  <c r="BE196"/>
  <c r="BE200"/>
  <c r="BE207"/>
  <c r="BE210"/>
  <c r="BE238"/>
  <c r="BE265"/>
  <c i="40" r="E50"/>
  <c r="J56"/>
  <c r="J59"/>
  <c r="F96"/>
  <c r="BE114"/>
  <c r="BE117"/>
  <c r="BE121"/>
  <c r="BE138"/>
  <c r="BE161"/>
  <c r="BE192"/>
  <c r="BE213"/>
  <c r="BE258"/>
  <c r="BE261"/>
  <c r="BE273"/>
  <c r="BE294"/>
  <c r="J58"/>
  <c r="BE103"/>
  <c r="BE106"/>
  <c r="BE110"/>
  <c r="BE128"/>
  <c r="BE134"/>
  <c r="BE153"/>
  <c r="BE178"/>
  <c r="BE182"/>
  <c r="BE200"/>
  <c r="BE219"/>
  <c r="BE246"/>
  <c r="BE255"/>
  <c r="BE267"/>
  <c r="BE276"/>
  <c r="BE279"/>
  <c r="BE285"/>
  <c r="BE125"/>
  <c r="BE142"/>
  <c r="BE150"/>
  <c r="BE186"/>
  <c r="BE189"/>
  <c r="BE196"/>
  <c r="BE207"/>
  <c r="BE210"/>
  <c r="BE216"/>
  <c r="BE223"/>
  <c r="BE227"/>
  <c r="BE231"/>
  <c r="BE235"/>
  <c r="BE239"/>
  <c r="BE249"/>
  <c r="BE264"/>
  <c r="BE291"/>
  <c r="BE297"/>
  <c r="BE303"/>
  <c r="F59"/>
  <c r="BE131"/>
  <c r="BE157"/>
  <c r="BE166"/>
  <c r="BE170"/>
  <c r="BE174"/>
  <c r="BE204"/>
  <c r="BE242"/>
  <c r="BE252"/>
  <c r="BE270"/>
  <c r="BE282"/>
  <c r="BE288"/>
  <c r="BE300"/>
  <c r="BE307"/>
  <c i="39" r="E95"/>
  <c r="J103"/>
  <c r="BE147"/>
  <c r="BE151"/>
  <c r="BE161"/>
  <c r="BE176"/>
  <c r="BE179"/>
  <c r="BE183"/>
  <c r="BE190"/>
  <c r="BE200"/>
  <c r="BE226"/>
  <c r="BE266"/>
  <c r="BE287"/>
  <c r="BE327"/>
  <c r="BE330"/>
  <c r="BE343"/>
  <c r="BE347"/>
  <c r="BE377"/>
  <c r="BE380"/>
  <c r="BE404"/>
  <c r="BE407"/>
  <c r="BE426"/>
  <c r="BE462"/>
  <c r="BE465"/>
  <c r="BE490"/>
  <c r="BE514"/>
  <c r="BE534"/>
  <c r="BE538"/>
  <c r="BE553"/>
  <c r="BE564"/>
  <c r="BE583"/>
  <c r="F59"/>
  <c r="BE110"/>
  <c r="BE116"/>
  <c r="BE126"/>
  <c r="BE170"/>
  <c r="BE193"/>
  <c r="BE236"/>
  <c r="BE251"/>
  <c r="BE254"/>
  <c r="BE269"/>
  <c r="BE275"/>
  <c r="BE293"/>
  <c r="BE296"/>
  <c r="BE299"/>
  <c r="BE309"/>
  <c r="BE313"/>
  <c r="BE333"/>
  <c r="BE351"/>
  <c r="BE386"/>
  <c r="BE396"/>
  <c r="BE410"/>
  <c r="BE413"/>
  <c r="BE422"/>
  <c r="BE429"/>
  <c r="BE441"/>
  <c r="BE445"/>
  <c r="BE453"/>
  <c r="BE456"/>
  <c r="BE478"/>
  <c r="BE481"/>
  <c r="BE505"/>
  <c r="BE511"/>
  <c r="BE520"/>
  <c r="BE524"/>
  <c r="BE541"/>
  <c r="BE545"/>
  <c r="BE549"/>
  <c r="BE557"/>
  <c r="BE573"/>
  <c r="BE579"/>
  <c r="J56"/>
  <c r="BE122"/>
  <c r="BE139"/>
  <c r="BE164"/>
  <c r="BE167"/>
  <c r="BE186"/>
  <c r="BE210"/>
  <c r="BE213"/>
  <c r="BE216"/>
  <c r="BE222"/>
  <c r="BE229"/>
  <c r="BE239"/>
  <c r="BE272"/>
  <c r="BE278"/>
  <c r="BE282"/>
  <c r="BE302"/>
  <c r="BE318"/>
  <c r="BE323"/>
  <c r="BE336"/>
  <c r="BE355"/>
  <c r="BE359"/>
  <c r="BE362"/>
  <c r="BE389"/>
  <c r="BE392"/>
  <c r="BE419"/>
  <c r="BE437"/>
  <c r="BE450"/>
  <c r="BE469"/>
  <c r="BE496"/>
  <c r="BE499"/>
  <c r="BE508"/>
  <c r="BE517"/>
  <c r="BE527"/>
  <c r="BE530"/>
  <c r="BE567"/>
  <c r="BE570"/>
  <c r="F58"/>
  <c r="J59"/>
  <c r="BE113"/>
  <c r="BE119"/>
  <c r="BE129"/>
  <c r="BE132"/>
  <c r="BE135"/>
  <c r="BE143"/>
  <c r="BE157"/>
  <c r="BE173"/>
  <c r="BE197"/>
  <c r="BE204"/>
  <c r="BE207"/>
  <c r="BE219"/>
  <c r="BE232"/>
  <c r="BE242"/>
  <c r="BE245"/>
  <c r="BE248"/>
  <c r="BE306"/>
  <c r="BE340"/>
  <c r="BE370"/>
  <c r="BE374"/>
  <c r="BE383"/>
  <c r="BE401"/>
  <c r="BE416"/>
  <c r="BE433"/>
  <c r="BE459"/>
  <c r="BE472"/>
  <c r="BE484"/>
  <c r="BE487"/>
  <c r="BE493"/>
  <c r="BE502"/>
  <c r="BE561"/>
  <c r="BE576"/>
  <c r="BE582"/>
  <c i="38" r="F58"/>
  <c r="J59"/>
  <c r="J88"/>
  <c r="BE113"/>
  <c r="BE126"/>
  <c r="BE131"/>
  <c r="BE139"/>
  <c r="BE160"/>
  <c r="BE161"/>
  <c r="BE165"/>
  <c r="BE183"/>
  <c r="BE189"/>
  <c r="BE190"/>
  <c r="BE195"/>
  <c r="F59"/>
  <c r="BE97"/>
  <c r="BE146"/>
  <c r="BE154"/>
  <c r="BE187"/>
  <c r="BE188"/>
  <c r="E50"/>
  <c r="BE102"/>
  <c r="BE109"/>
  <c r="BE119"/>
  <c r="BE122"/>
  <c r="BE148"/>
  <c r="BE159"/>
  <c r="BE167"/>
  <c r="BE172"/>
  <c r="BE181"/>
  <c r="BE191"/>
  <c r="BE201"/>
  <c r="J58"/>
  <c r="BE99"/>
  <c r="BE116"/>
  <c r="BE129"/>
  <c r="BE175"/>
  <c r="BE178"/>
  <c r="BE199"/>
  <c i="37" r="F59"/>
  <c r="J89"/>
  <c r="BE98"/>
  <c r="BE118"/>
  <c r="BE121"/>
  <c r="BE156"/>
  <c r="BE174"/>
  <c r="BE197"/>
  <c r="BE199"/>
  <c r="BE204"/>
  <c r="BE205"/>
  <c r="BE207"/>
  <c r="BE216"/>
  <c r="E83"/>
  <c r="BE104"/>
  <c r="BE133"/>
  <c r="BE141"/>
  <c r="BE148"/>
  <c r="BE150"/>
  <c r="BE162"/>
  <c r="BE167"/>
  <c r="BE169"/>
  <c r="BE179"/>
  <c r="BE191"/>
  <c r="F58"/>
  <c r="J59"/>
  <c r="J91"/>
  <c r="BE99"/>
  <c r="BE115"/>
  <c r="BE128"/>
  <c r="BE131"/>
  <c r="BE161"/>
  <c r="BE163"/>
  <c r="BE181"/>
  <c r="BE194"/>
  <c r="BE208"/>
  <c r="BE209"/>
  <c r="BE210"/>
  <c r="BE222"/>
  <c r="BE101"/>
  <c r="BE111"/>
  <c r="BE124"/>
  <c r="BE177"/>
  <c r="BE185"/>
  <c r="BE203"/>
  <c r="BE206"/>
  <c r="BE224"/>
  <c i="36" r="J58"/>
  <c r="F92"/>
  <c r="BE119"/>
  <c r="BE122"/>
  <c r="BE142"/>
  <c r="BE151"/>
  <c r="BE170"/>
  <c r="BE180"/>
  <c r="BE201"/>
  <c r="BE207"/>
  <c r="BE208"/>
  <c r="BE209"/>
  <c r="BE210"/>
  <c r="BE219"/>
  <c r="E50"/>
  <c r="J89"/>
  <c r="J92"/>
  <c r="BE134"/>
  <c r="BE163"/>
  <c r="BE164"/>
  <c r="BE168"/>
  <c r="BE198"/>
  <c r="BE211"/>
  <c r="BE221"/>
  <c r="F58"/>
  <c r="BE99"/>
  <c r="BE105"/>
  <c r="BE125"/>
  <c r="BE129"/>
  <c r="BE132"/>
  <c r="BE157"/>
  <c r="BE162"/>
  <c r="BE175"/>
  <c r="BE189"/>
  <c r="BE98"/>
  <c r="BE101"/>
  <c r="BE112"/>
  <c r="BE116"/>
  <c r="BE149"/>
  <c r="BE178"/>
  <c r="BE184"/>
  <c r="BE195"/>
  <c r="BE203"/>
  <c r="BE215"/>
  <c i="35" r="J56"/>
  <c r="F58"/>
  <c r="J59"/>
  <c r="BE97"/>
  <c r="BE98"/>
  <c r="BE99"/>
  <c r="BE101"/>
  <c r="BE151"/>
  <c r="BE161"/>
  <c r="BE163"/>
  <c r="BE180"/>
  <c r="BE190"/>
  <c r="BE211"/>
  <c r="BE217"/>
  <c r="BE233"/>
  <c r="E50"/>
  <c r="J90"/>
  <c r="BE118"/>
  <c r="BE125"/>
  <c r="BE129"/>
  <c r="BE143"/>
  <c r="BE159"/>
  <c r="BE171"/>
  <c r="BE173"/>
  <c r="BE223"/>
  <c r="BE238"/>
  <c r="BE240"/>
  <c r="F59"/>
  <c r="BE111"/>
  <c r="BE115"/>
  <c r="BE167"/>
  <c r="BE169"/>
  <c r="BE175"/>
  <c r="BE177"/>
  <c r="BE182"/>
  <c r="BE187"/>
  <c r="BE214"/>
  <c r="BE225"/>
  <c r="BE228"/>
  <c r="BE236"/>
  <c r="BE242"/>
  <c r="BE121"/>
  <c r="BE126"/>
  <c r="BE132"/>
  <c r="BE145"/>
  <c r="BE155"/>
  <c r="BE157"/>
  <c r="BE165"/>
  <c r="BE201"/>
  <c r="BE221"/>
  <c i="34" r="F58"/>
  <c r="E84"/>
  <c r="F93"/>
  <c r="BE116"/>
  <c r="BE119"/>
  <c r="BE123"/>
  <c r="BE124"/>
  <c r="BE136"/>
  <c r="BE138"/>
  <c r="J56"/>
  <c r="J92"/>
  <c r="BE101"/>
  <c r="BE107"/>
  <c r="BE125"/>
  <c r="BE126"/>
  <c r="BE129"/>
  <c r="BE132"/>
  <c r="BE134"/>
  <c r="J59"/>
  <c r="BE99"/>
  <c r="BE105"/>
  <c r="BE112"/>
  <c r="BE115"/>
  <c r="BE120"/>
  <c r="BE122"/>
  <c r="BE130"/>
  <c r="BE133"/>
  <c r="BE135"/>
  <c r="BE137"/>
  <c r="BE100"/>
  <c r="BE103"/>
  <c r="BE109"/>
  <c r="BE111"/>
  <c r="BE114"/>
  <c r="BE117"/>
  <c r="BE127"/>
  <c r="BE131"/>
  <c i="32" r="BK97"/>
  <c r="BK96"/>
  <c r="J96"/>
  <c i="33" r="E50"/>
  <c r="J56"/>
  <c r="J93"/>
  <c r="BE100"/>
  <c r="BE124"/>
  <c r="BE126"/>
  <c r="BE129"/>
  <c r="BE132"/>
  <c r="BE140"/>
  <c r="F59"/>
  <c r="BE113"/>
  <c r="BE116"/>
  <c r="BE119"/>
  <c r="BE120"/>
  <c r="BE130"/>
  <c r="BE131"/>
  <c r="BE133"/>
  <c r="BE136"/>
  <c r="BE139"/>
  <c r="F93"/>
  <c r="BE101"/>
  <c r="BE102"/>
  <c r="BE104"/>
  <c r="BE108"/>
  <c r="BE110"/>
  <c r="BE115"/>
  <c r="BE117"/>
  <c r="BE122"/>
  <c r="BE127"/>
  <c r="BE135"/>
  <c r="BE141"/>
  <c r="J59"/>
  <c r="BE106"/>
  <c r="BE112"/>
  <c r="BE123"/>
  <c r="BE125"/>
  <c r="BE134"/>
  <c r="BE137"/>
  <c i="32" r="J58"/>
  <c r="E84"/>
  <c r="J93"/>
  <c r="BE99"/>
  <c r="BE115"/>
  <c r="BE132"/>
  <c r="F59"/>
  <c r="F92"/>
  <c r="BE100"/>
  <c r="BE109"/>
  <c r="BE111"/>
  <c r="BE122"/>
  <c r="BE128"/>
  <c r="BE129"/>
  <c r="J56"/>
  <c r="BE107"/>
  <c r="BE112"/>
  <c r="BE114"/>
  <c r="BE116"/>
  <c r="BE118"/>
  <c r="BE119"/>
  <c r="BE125"/>
  <c r="BE127"/>
  <c r="BE130"/>
  <c r="BE133"/>
  <c r="BE101"/>
  <c r="BE103"/>
  <c r="BE105"/>
  <c r="BE121"/>
  <c r="BE124"/>
  <c r="BE126"/>
  <c r="BE131"/>
  <c r="BE134"/>
  <c r="BE135"/>
  <c i="31" r="J58"/>
  <c r="F91"/>
  <c r="BE118"/>
  <c r="BE122"/>
  <c r="BE135"/>
  <c r="BE138"/>
  <c r="BE151"/>
  <c r="BE160"/>
  <c r="BE176"/>
  <c r="BE184"/>
  <c r="BE195"/>
  <c r="BE228"/>
  <c r="BE229"/>
  <c r="BE230"/>
  <c r="BE231"/>
  <c r="BE234"/>
  <c r="J56"/>
  <c r="F59"/>
  <c r="BE98"/>
  <c r="BE100"/>
  <c r="BE119"/>
  <c r="BE143"/>
  <c r="BE146"/>
  <c r="BE171"/>
  <c r="BE213"/>
  <c r="BE227"/>
  <c r="BE235"/>
  <c r="J59"/>
  <c r="BE104"/>
  <c r="BE162"/>
  <c r="BE167"/>
  <c r="BE181"/>
  <c r="BE188"/>
  <c r="BE192"/>
  <c r="BE200"/>
  <c r="BE225"/>
  <c r="BE226"/>
  <c r="BE236"/>
  <c r="BE237"/>
  <c r="BE239"/>
  <c r="E50"/>
  <c r="BE106"/>
  <c r="BE109"/>
  <c r="BE126"/>
  <c r="BE133"/>
  <c r="BE141"/>
  <c r="BE156"/>
  <c r="BE174"/>
  <c r="BE204"/>
  <c r="BE208"/>
  <c r="BE217"/>
  <c r="BE222"/>
  <c r="BE232"/>
  <c r="BE233"/>
  <c i="30" r="E50"/>
  <c r="J58"/>
  <c r="J93"/>
  <c r="F96"/>
  <c r="BE104"/>
  <c r="BE132"/>
  <c r="BE145"/>
  <c r="BE267"/>
  <c r="BE270"/>
  <c r="BE292"/>
  <c r="BE295"/>
  <c r="BE302"/>
  <c r="BE307"/>
  <c r="BE318"/>
  <c r="BE319"/>
  <c r="BE327"/>
  <c r="F58"/>
  <c r="J96"/>
  <c r="BE110"/>
  <c r="BE114"/>
  <c r="BE125"/>
  <c r="BE161"/>
  <c r="BE169"/>
  <c r="BE186"/>
  <c r="BE215"/>
  <c r="BE228"/>
  <c r="BE231"/>
  <c r="BE233"/>
  <c r="BE235"/>
  <c r="BE246"/>
  <c r="BE260"/>
  <c r="BE304"/>
  <c r="BE316"/>
  <c r="BE317"/>
  <c r="BE321"/>
  <c r="BE102"/>
  <c r="BE139"/>
  <c r="BE142"/>
  <c r="BE184"/>
  <c r="BE208"/>
  <c r="BE240"/>
  <c r="BE244"/>
  <c r="BE249"/>
  <c r="BE251"/>
  <c r="BE261"/>
  <c r="BE274"/>
  <c r="BE276"/>
  <c r="BE281"/>
  <c r="BE284"/>
  <c r="BE320"/>
  <c r="BE152"/>
  <c r="BE177"/>
  <c r="BE194"/>
  <c r="BE202"/>
  <c r="BE204"/>
  <c r="BE222"/>
  <c r="BE253"/>
  <c r="BE257"/>
  <c r="BE264"/>
  <c r="BE279"/>
  <c r="BE308"/>
  <c r="BE315"/>
  <c r="BE323"/>
  <c r="BE332"/>
  <c i="29" r="J58"/>
  <c r="F59"/>
  <c r="J93"/>
  <c r="BE107"/>
  <c r="BE108"/>
  <c r="BE111"/>
  <c r="BE126"/>
  <c r="BE129"/>
  <c r="BE132"/>
  <c r="BE133"/>
  <c r="BE134"/>
  <c r="BE136"/>
  <c r="BE137"/>
  <c r="BE141"/>
  <c r="BE148"/>
  <c r="BE151"/>
  <c r="BE154"/>
  <c r="BE161"/>
  <c r="BE170"/>
  <c r="F95"/>
  <c r="BE105"/>
  <c r="BE106"/>
  <c r="BE110"/>
  <c r="BE116"/>
  <c r="BE118"/>
  <c r="BE121"/>
  <c r="BE124"/>
  <c r="BE128"/>
  <c r="BE130"/>
  <c r="BE131"/>
  <c r="BE135"/>
  <c r="BE139"/>
  <c r="BE140"/>
  <c r="BE144"/>
  <c r="BE150"/>
  <c r="BE160"/>
  <c r="BE163"/>
  <c r="BE165"/>
  <c r="BE167"/>
  <c r="E50"/>
  <c r="J59"/>
  <c r="BE103"/>
  <c r="BE120"/>
  <c r="BE142"/>
  <c r="BE145"/>
  <c r="BE147"/>
  <c r="BE153"/>
  <c r="BE155"/>
  <c r="BE157"/>
  <c r="BE104"/>
  <c r="BE113"/>
  <c r="BE115"/>
  <c r="BE123"/>
  <c r="BE127"/>
  <c r="BE138"/>
  <c r="BE146"/>
  <c r="BE149"/>
  <c r="BE152"/>
  <c r="BE159"/>
  <c r="BE162"/>
  <c r="BE164"/>
  <c r="BE168"/>
  <c r="BE169"/>
  <c i="28" r="J59"/>
  <c r="J93"/>
  <c r="BE102"/>
  <c r="BE116"/>
  <c r="BE126"/>
  <c r="BE129"/>
  <c r="BE130"/>
  <c r="J56"/>
  <c r="BE100"/>
  <c r="BE109"/>
  <c r="BE112"/>
  <c r="BE119"/>
  <c r="BE122"/>
  <c r="BE124"/>
  <c r="BE131"/>
  <c r="F59"/>
  <c r="BE105"/>
  <c r="BE107"/>
  <c r="BE111"/>
  <c r="BE121"/>
  <c r="BE127"/>
  <c r="E50"/>
  <c r="F58"/>
  <c r="BE103"/>
  <c r="BE114"/>
  <c r="BE115"/>
  <c r="BE118"/>
  <c r="BE125"/>
  <c i="27" r="F62"/>
  <c r="E89"/>
  <c r="BE108"/>
  <c r="BE109"/>
  <c r="BE110"/>
  <c r="BE130"/>
  <c r="BE131"/>
  <c r="BE133"/>
  <c r="BE134"/>
  <c r="BE135"/>
  <c r="J60"/>
  <c r="J63"/>
  <c r="F100"/>
  <c r="BE106"/>
  <c r="BE116"/>
  <c r="BE121"/>
  <c r="BE123"/>
  <c r="BE127"/>
  <c r="J62"/>
  <c r="BE112"/>
  <c r="BE118"/>
  <c r="BE120"/>
  <c r="BE124"/>
  <c r="BE129"/>
  <c r="BE136"/>
  <c r="BE137"/>
  <c r="BE114"/>
  <c r="BE126"/>
  <c i="26" r="F63"/>
  <c r="J96"/>
  <c r="BE111"/>
  <c r="BE113"/>
  <c r="BE118"/>
  <c r="BE128"/>
  <c r="E52"/>
  <c r="J62"/>
  <c r="BE105"/>
  <c r="BE106"/>
  <c r="BE107"/>
  <c r="BE117"/>
  <c r="BE120"/>
  <c r="BE122"/>
  <c r="BE130"/>
  <c r="BE131"/>
  <c r="J63"/>
  <c r="BE121"/>
  <c r="BE127"/>
  <c r="BE132"/>
  <c r="BE133"/>
  <c r="F62"/>
  <c r="BE109"/>
  <c r="BE115"/>
  <c r="BE124"/>
  <c r="BE125"/>
  <c i="25" r="F63"/>
  <c r="BE107"/>
  <c r="BE120"/>
  <c r="BE125"/>
  <c r="BE126"/>
  <c r="BE129"/>
  <c r="BE130"/>
  <c r="BE131"/>
  <c r="BE138"/>
  <c r="E52"/>
  <c r="J60"/>
  <c r="J63"/>
  <c r="J98"/>
  <c r="BE109"/>
  <c r="BE111"/>
  <c r="BE135"/>
  <c r="BE139"/>
  <c r="BE146"/>
  <c r="F98"/>
  <c r="BE113"/>
  <c r="BE115"/>
  <c r="BE117"/>
  <c r="BE121"/>
  <c r="BE122"/>
  <c r="BE137"/>
  <c r="BE141"/>
  <c r="BE143"/>
  <c r="BE144"/>
  <c r="BE105"/>
  <c r="BE106"/>
  <c r="BE118"/>
  <c r="BE124"/>
  <c r="BE127"/>
  <c r="BE128"/>
  <c r="BE132"/>
  <c r="BE134"/>
  <c r="BE136"/>
  <c r="BE140"/>
  <c r="BE142"/>
  <c i="24" r="BE149"/>
  <c r="E50"/>
  <c r="J85"/>
  <c r="F88"/>
  <c r="BE121"/>
  <c r="BE125"/>
  <c r="BE147"/>
  <c r="J58"/>
  <c r="J59"/>
  <c r="BE94"/>
  <c r="BE146"/>
  <c r="F58"/>
  <c r="BE96"/>
  <c r="BE113"/>
  <c r="BE118"/>
  <c r="BE143"/>
  <c r="BE144"/>
  <c r="BE145"/>
  <c r="BE148"/>
  <c r="BE151"/>
  <c i="23" r="F58"/>
  <c r="J59"/>
  <c r="J87"/>
  <c r="F90"/>
  <c r="BE96"/>
  <c r="BE98"/>
  <c r="BE146"/>
  <c r="BE147"/>
  <c r="J89"/>
  <c r="BE107"/>
  <c r="BE155"/>
  <c r="E81"/>
  <c r="BE116"/>
  <c r="BE127"/>
  <c r="BE137"/>
  <c r="BE148"/>
  <c r="BE150"/>
  <c r="BE156"/>
  <c r="BE120"/>
  <c r="BE123"/>
  <c r="BE154"/>
  <c r="BE158"/>
  <c i="22" r="F59"/>
  <c r="E83"/>
  <c r="F91"/>
  <c r="J92"/>
  <c r="BE98"/>
  <c r="BE100"/>
  <c r="BE134"/>
  <c r="BE151"/>
  <c r="BE161"/>
  <c r="BE200"/>
  <c r="BE208"/>
  <c r="BE232"/>
  <c r="BE239"/>
  <c r="J58"/>
  <c r="BE119"/>
  <c r="BE149"/>
  <c r="BE155"/>
  <c r="BE189"/>
  <c r="BE252"/>
  <c r="BE255"/>
  <c r="J56"/>
  <c r="BE145"/>
  <c r="BE205"/>
  <c r="BE210"/>
  <c r="BE214"/>
  <c r="BE225"/>
  <c r="BE245"/>
  <c r="BE108"/>
  <c r="BE112"/>
  <c r="BE122"/>
  <c r="BE125"/>
  <c r="BE140"/>
  <c r="BE167"/>
  <c r="BE178"/>
  <c r="BE191"/>
  <c r="BE207"/>
  <c r="BE218"/>
  <c i="21" r="J58"/>
  <c r="E81"/>
  <c r="F90"/>
  <c r="BE123"/>
  <c r="BE137"/>
  <c r="BE163"/>
  <c r="J56"/>
  <c r="F89"/>
  <c r="BE98"/>
  <c r="BE160"/>
  <c r="BE169"/>
  <c r="BE179"/>
  <c r="J59"/>
  <c r="BE96"/>
  <c r="BE108"/>
  <c r="BE117"/>
  <c r="BE120"/>
  <c r="BE127"/>
  <c r="BE149"/>
  <c r="BE173"/>
  <c r="BE177"/>
  <c r="BE178"/>
  <c i="20" r="J60"/>
  <c r="J63"/>
  <c r="E85"/>
  <c r="F95"/>
  <c r="BE102"/>
  <c r="BE106"/>
  <c r="BE108"/>
  <c r="BE112"/>
  <c r="BE114"/>
  <c r="BE117"/>
  <c r="BE119"/>
  <c r="BE121"/>
  <c r="J95"/>
  <c r="BE111"/>
  <c r="F96"/>
  <c r="BE104"/>
  <c r="BE110"/>
  <c r="BE115"/>
  <c r="BE118"/>
  <c r="BE120"/>
  <c i="19" r="J60"/>
  <c r="J62"/>
  <c r="J63"/>
  <c r="F93"/>
  <c r="BE100"/>
  <c r="BE121"/>
  <c r="E83"/>
  <c r="BE104"/>
  <c r="BE106"/>
  <c r="BE107"/>
  <c r="BE110"/>
  <c r="BE114"/>
  <c r="BE122"/>
  <c r="BE123"/>
  <c r="F63"/>
  <c r="BE101"/>
  <c r="BE103"/>
  <c r="BE108"/>
  <c r="BE109"/>
  <c r="BE111"/>
  <c r="BE112"/>
  <c r="BE115"/>
  <c r="BE117"/>
  <c r="BE118"/>
  <c r="BE119"/>
  <c r="BE124"/>
  <c r="BE116"/>
  <c i="18" r="J60"/>
  <c r="F63"/>
  <c r="J91"/>
  <c r="BE97"/>
  <c r="BE112"/>
  <c r="BE115"/>
  <c r="BE116"/>
  <c r="BE123"/>
  <c r="E81"/>
  <c r="F91"/>
  <c r="BE98"/>
  <c r="BE104"/>
  <c r="BE106"/>
  <c r="BE107"/>
  <c r="BE114"/>
  <c r="BE117"/>
  <c r="BE119"/>
  <c r="BE121"/>
  <c r="BE122"/>
  <c r="J63"/>
  <c r="BE100"/>
  <c r="BE101"/>
  <c r="BE102"/>
  <c r="BE103"/>
  <c r="BE108"/>
  <c r="BE110"/>
  <c r="BE120"/>
  <c r="BE99"/>
  <c r="BE109"/>
  <c r="BE113"/>
  <c i="17" r="E52"/>
  <c r="F62"/>
  <c r="J86"/>
  <c r="J88"/>
  <c r="BE95"/>
  <c r="BE97"/>
  <c r="BE99"/>
  <c r="BE104"/>
  <c r="BE109"/>
  <c r="BE117"/>
  <c r="BE120"/>
  <c r="BE125"/>
  <c r="BE127"/>
  <c r="F63"/>
  <c r="BE94"/>
  <c r="BE98"/>
  <c r="BE101"/>
  <c r="BE103"/>
  <c r="BE105"/>
  <c r="BE106"/>
  <c r="BE107"/>
  <c r="BE114"/>
  <c r="BE115"/>
  <c r="BE118"/>
  <c r="BE119"/>
  <c r="BE123"/>
  <c r="BE124"/>
  <c r="BE126"/>
  <c r="J63"/>
  <c r="BE100"/>
  <c r="BE108"/>
  <c r="BE110"/>
  <c r="BE121"/>
  <c r="BE122"/>
  <c r="BE130"/>
  <c r="BE96"/>
  <c r="BE102"/>
  <c r="BE111"/>
  <c r="BE112"/>
  <c r="BE113"/>
  <c r="BE116"/>
  <c r="BE128"/>
  <c r="BE129"/>
  <c i="16" r="F62"/>
  <c r="J63"/>
  <c r="F98"/>
  <c r="BE103"/>
  <c r="BE105"/>
  <c r="BE106"/>
  <c r="BE107"/>
  <c r="BE108"/>
  <c r="BE111"/>
  <c r="BE112"/>
  <c r="BE118"/>
  <c r="BE120"/>
  <c r="BE126"/>
  <c r="BE128"/>
  <c r="BE129"/>
  <c r="BE133"/>
  <c r="BE144"/>
  <c r="BE148"/>
  <c r="BE153"/>
  <c r="BE154"/>
  <c r="BE155"/>
  <c r="BE156"/>
  <c r="BE166"/>
  <c r="BE167"/>
  <c r="BE170"/>
  <c r="BE171"/>
  <c r="BE175"/>
  <c r="BE186"/>
  <c r="J62"/>
  <c r="E87"/>
  <c r="J95"/>
  <c r="BE114"/>
  <c r="BE115"/>
  <c r="BE116"/>
  <c r="BE121"/>
  <c r="BE130"/>
  <c r="BE136"/>
  <c r="BE138"/>
  <c r="BE139"/>
  <c r="BE141"/>
  <c r="BE158"/>
  <c r="BE159"/>
  <c r="BE161"/>
  <c r="BE168"/>
  <c r="BE169"/>
  <c r="BE174"/>
  <c r="BE181"/>
  <c r="BE183"/>
  <c r="BE110"/>
  <c r="BE117"/>
  <c r="BE119"/>
  <c r="BE123"/>
  <c r="BE124"/>
  <c r="BE125"/>
  <c r="BE131"/>
  <c r="BE145"/>
  <c r="BE150"/>
  <c r="BE151"/>
  <c r="BE152"/>
  <c r="BE157"/>
  <c r="BE172"/>
  <c r="BE173"/>
  <c r="BE179"/>
  <c r="BE180"/>
  <c r="BE185"/>
  <c r="BE109"/>
  <c r="BE113"/>
  <c r="BE122"/>
  <c r="BE132"/>
  <c r="BE135"/>
  <c r="BE137"/>
  <c r="BE140"/>
  <c r="BE142"/>
  <c r="BE146"/>
  <c r="BE147"/>
  <c r="BE160"/>
  <c r="BE163"/>
  <c r="BE164"/>
  <c r="BE165"/>
  <c r="BE176"/>
  <c r="BE178"/>
  <c i="14" r="BK96"/>
  <c r="J96"/>
  <c r="J67"/>
  <c i="15" r="F62"/>
  <c r="BE100"/>
  <c r="BE101"/>
  <c r="BE102"/>
  <c r="BE103"/>
  <c r="BE104"/>
  <c r="BE113"/>
  <c r="E52"/>
  <c r="F63"/>
  <c r="J89"/>
  <c r="J90"/>
  <c r="BE95"/>
  <c r="BE96"/>
  <c r="BE106"/>
  <c r="J87"/>
  <c r="BE98"/>
  <c r="BE99"/>
  <c r="BE105"/>
  <c r="BE108"/>
  <c r="BE109"/>
  <c r="BE114"/>
  <c r="BE97"/>
  <c r="BE107"/>
  <c r="BE111"/>
  <c r="BE112"/>
  <c i="13" r="BK97"/>
  <c r="J97"/>
  <c r="J67"/>
  <c i="14" r="E52"/>
  <c r="J62"/>
  <c r="F93"/>
  <c r="BE117"/>
  <c r="BE121"/>
  <c r="BE126"/>
  <c r="BE133"/>
  <c r="BE135"/>
  <c r="BE137"/>
  <c r="J63"/>
  <c r="F92"/>
  <c r="BE98"/>
  <c r="BE105"/>
  <c r="BE106"/>
  <c r="BE112"/>
  <c r="BE118"/>
  <c r="BE119"/>
  <c r="BE120"/>
  <c r="BE124"/>
  <c r="BE128"/>
  <c r="BE129"/>
  <c r="BE134"/>
  <c r="BE99"/>
  <c r="BE100"/>
  <c r="BE104"/>
  <c r="BE110"/>
  <c r="BE111"/>
  <c r="BE113"/>
  <c r="BE122"/>
  <c r="BE130"/>
  <c r="BE132"/>
  <c r="BE138"/>
  <c r="J60"/>
  <c r="BE101"/>
  <c r="BE102"/>
  <c r="BE103"/>
  <c r="BE107"/>
  <c r="BE108"/>
  <c r="BE115"/>
  <c r="BE116"/>
  <c r="BE123"/>
  <c r="BE131"/>
  <c r="BE136"/>
  <c i="13" r="E52"/>
  <c r="J62"/>
  <c r="J94"/>
  <c r="BE99"/>
  <c r="BE101"/>
  <c r="BE106"/>
  <c r="BE111"/>
  <c r="BE117"/>
  <c r="BE121"/>
  <c r="BE122"/>
  <c r="BE126"/>
  <c r="BE141"/>
  <c r="BE153"/>
  <c r="BE158"/>
  <c r="BE161"/>
  <c r="F63"/>
  <c r="J91"/>
  <c r="BE102"/>
  <c r="BE104"/>
  <c r="BE105"/>
  <c r="BE109"/>
  <c r="BE112"/>
  <c r="BE113"/>
  <c r="BE115"/>
  <c r="BE118"/>
  <c r="BE119"/>
  <c r="BE120"/>
  <c r="BE123"/>
  <c r="BE125"/>
  <c r="BE127"/>
  <c r="BE138"/>
  <c r="BE139"/>
  <c r="BE142"/>
  <c r="BE143"/>
  <c r="BE145"/>
  <c r="BE148"/>
  <c r="BE157"/>
  <c r="BE159"/>
  <c r="F62"/>
  <c r="BE103"/>
  <c r="BE107"/>
  <c r="BE108"/>
  <c r="BE110"/>
  <c r="BE130"/>
  <c r="BE133"/>
  <c r="BE134"/>
  <c r="BE135"/>
  <c r="BE140"/>
  <c r="BE144"/>
  <c r="BE147"/>
  <c r="BE151"/>
  <c r="BE152"/>
  <c r="BE100"/>
  <c r="BE114"/>
  <c r="BE128"/>
  <c r="BE129"/>
  <c r="BE132"/>
  <c r="BE136"/>
  <c r="BE137"/>
  <c r="BE149"/>
  <c r="BE154"/>
  <c r="BE155"/>
  <c r="BE156"/>
  <c r="BE160"/>
  <c i="11" r="J96"/>
  <c r="J68"/>
  <c i="12" r="J62"/>
  <c r="E82"/>
  <c r="F92"/>
  <c r="BE105"/>
  <c r="BE107"/>
  <c r="BE109"/>
  <c r="BE117"/>
  <c r="BE119"/>
  <c r="BE125"/>
  <c r="BE129"/>
  <c r="BE130"/>
  <c r="BE98"/>
  <c r="BE99"/>
  <c r="BE100"/>
  <c r="BE101"/>
  <c r="BE106"/>
  <c r="BE110"/>
  <c r="BE111"/>
  <c r="BE115"/>
  <c r="BE122"/>
  <c r="J60"/>
  <c r="J63"/>
  <c r="F93"/>
  <c r="BE108"/>
  <c r="BE113"/>
  <c r="BE114"/>
  <c r="BE121"/>
  <c r="BE126"/>
  <c r="BE128"/>
  <c r="BE103"/>
  <c r="BE104"/>
  <c r="BE116"/>
  <c r="BE123"/>
  <c r="BE124"/>
  <c r="BE127"/>
  <c i="11" r="E52"/>
  <c r="F62"/>
  <c r="J89"/>
  <c r="BE106"/>
  <c r="BE119"/>
  <c r="BE120"/>
  <c r="BE127"/>
  <c r="BE128"/>
  <c r="BE129"/>
  <c r="BE139"/>
  <c r="BE140"/>
  <c r="BE143"/>
  <c r="BE147"/>
  <c r="BE149"/>
  <c r="BE152"/>
  <c r="BE154"/>
  <c r="BE155"/>
  <c r="J62"/>
  <c r="BE102"/>
  <c r="BE105"/>
  <c r="BE112"/>
  <c r="BE124"/>
  <c r="BE131"/>
  <c r="BE133"/>
  <c r="BE134"/>
  <c r="BE135"/>
  <c r="BE136"/>
  <c r="BE150"/>
  <c r="J63"/>
  <c r="F92"/>
  <c r="BE97"/>
  <c r="BE98"/>
  <c r="BE100"/>
  <c r="BE101"/>
  <c r="BE103"/>
  <c r="BE104"/>
  <c r="BE110"/>
  <c r="BE111"/>
  <c r="BE113"/>
  <c r="BE114"/>
  <c r="BE117"/>
  <c r="BE121"/>
  <c r="BE130"/>
  <c r="BE137"/>
  <c r="BE141"/>
  <c r="BE148"/>
  <c r="BE151"/>
  <c r="BE153"/>
  <c r="BE99"/>
  <c r="BE107"/>
  <c r="BE108"/>
  <c r="BE109"/>
  <c r="BE115"/>
  <c r="BE118"/>
  <c r="BE123"/>
  <c r="BE125"/>
  <c r="BE126"/>
  <c r="BE132"/>
  <c r="BE138"/>
  <c r="BE142"/>
  <c r="BE145"/>
  <c r="BE146"/>
  <c i="10" r="F63"/>
  <c r="F95"/>
  <c r="BE104"/>
  <c r="BE111"/>
  <c r="BE113"/>
  <c r="BE118"/>
  <c r="BE120"/>
  <c r="BE121"/>
  <c r="BE123"/>
  <c r="BE132"/>
  <c r="BE140"/>
  <c r="BE141"/>
  <c r="BE142"/>
  <c r="BE145"/>
  <c r="BE148"/>
  <c r="BE149"/>
  <c r="BE150"/>
  <c r="BE151"/>
  <c r="BE153"/>
  <c r="BE157"/>
  <c r="BE159"/>
  <c r="BE162"/>
  <c r="BE177"/>
  <c r="BE178"/>
  <c r="BE191"/>
  <c r="BE202"/>
  <c r="BE205"/>
  <c r="BE217"/>
  <c r="BE222"/>
  <c r="BE223"/>
  <c r="BE225"/>
  <c r="BE226"/>
  <c r="BE228"/>
  <c r="BE229"/>
  <c r="BE231"/>
  <c r="BE235"/>
  <c r="BE240"/>
  <c r="BE243"/>
  <c r="BE251"/>
  <c r="BE253"/>
  <c r="BE255"/>
  <c r="BE256"/>
  <c r="E85"/>
  <c r="J95"/>
  <c r="BE102"/>
  <c r="BE105"/>
  <c r="BE108"/>
  <c r="BE109"/>
  <c r="BE110"/>
  <c r="BE114"/>
  <c r="BE122"/>
  <c r="BE125"/>
  <c r="BE130"/>
  <c r="BE133"/>
  <c r="BE143"/>
  <c r="BE144"/>
  <c r="BE146"/>
  <c r="BE154"/>
  <c r="BE155"/>
  <c r="BE156"/>
  <c r="BE160"/>
  <c r="BE161"/>
  <c r="BE164"/>
  <c r="BE172"/>
  <c r="BE173"/>
  <c r="BE175"/>
  <c r="BE176"/>
  <c r="BE181"/>
  <c r="BE185"/>
  <c r="BE186"/>
  <c r="BE187"/>
  <c r="BE188"/>
  <c r="BE189"/>
  <c r="BE190"/>
  <c r="BE193"/>
  <c r="BE194"/>
  <c r="BE197"/>
  <c r="BE198"/>
  <c r="BE200"/>
  <c r="BE206"/>
  <c r="BE212"/>
  <c r="BE213"/>
  <c r="BE216"/>
  <c r="BE224"/>
  <c r="BE234"/>
  <c r="BE247"/>
  <c r="BE252"/>
  <c r="BE259"/>
  <c r="BE260"/>
  <c r="J93"/>
  <c r="J96"/>
  <c r="BE106"/>
  <c r="BE112"/>
  <c r="BE115"/>
  <c r="BE116"/>
  <c r="BE117"/>
  <c r="BE124"/>
  <c r="BE135"/>
  <c r="BE136"/>
  <c r="BE137"/>
  <c r="BE152"/>
  <c r="BE158"/>
  <c r="BE163"/>
  <c r="BE165"/>
  <c r="BE171"/>
  <c r="BE174"/>
  <c r="BE183"/>
  <c r="BE195"/>
  <c r="BE203"/>
  <c r="BE204"/>
  <c r="BE210"/>
  <c r="BE214"/>
  <c r="BE215"/>
  <c r="BE218"/>
  <c r="BE219"/>
  <c r="BE220"/>
  <c r="BE221"/>
  <c r="BE232"/>
  <c r="BE236"/>
  <c r="BE237"/>
  <c r="BE239"/>
  <c r="BE244"/>
  <c r="BE245"/>
  <c r="BE257"/>
  <c r="BE101"/>
  <c r="BE103"/>
  <c r="BE107"/>
  <c r="BE126"/>
  <c r="BE127"/>
  <c r="BE128"/>
  <c r="BE129"/>
  <c r="BE131"/>
  <c r="BE134"/>
  <c r="BE138"/>
  <c r="BE139"/>
  <c r="BE147"/>
  <c r="BE166"/>
  <c r="BE167"/>
  <c r="BE168"/>
  <c r="BE169"/>
  <c r="BE170"/>
  <c r="BE179"/>
  <c r="BE180"/>
  <c r="BE182"/>
  <c r="BE192"/>
  <c r="BE196"/>
  <c r="BE199"/>
  <c r="BE201"/>
  <c r="BE207"/>
  <c r="BE208"/>
  <c r="BE209"/>
  <c r="BE211"/>
  <c r="BE227"/>
  <c r="BE230"/>
  <c r="BE241"/>
  <c r="BE248"/>
  <c r="BE249"/>
  <c r="BE250"/>
  <c r="BE258"/>
  <c i="9" r="F62"/>
  <c r="E85"/>
  <c r="F96"/>
  <c r="BE108"/>
  <c r="BE110"/>
  <c r="BE112"/>
  <c r="BE118"/>
  <c r="BE133"/>
  <c r="BE138"/>
  <c r="BE143"/>
  <c r="BE147"/>
  <c r="BE151"/>
  <c r="BE156"/>
  <c r="BE157"/>
  <c r="BE161"/>
  <c r="BE166"/>
  <c r="BE172"/>
  <c r="BE179"/>
  <c r="BE184"/>
  <c r="BE191"/>
  <c r="BE192"/>
  <c r="BE193"/>
  <c r="BE197"/>
  <c r="BE200"/>
  <c r="BE203"/>
  <c r="BE205"/>
  <c r="BE214"/>
  <c r="BE218"/>
  <c r="BE220"/>
  <c r="BE226"/>
  <c r="BE228"/>
  <c r="BE231"/>
  <c r="BE232"/>
  <c r="BE233"/>
  <c r="J62"/>
  <c r="J96"/>
  <c r="BE102"/>
  <c r="BE103"/>
  <c r="BE107"/>
  <c r="BE109"/>
  <c r="BE113"/>
  <c r="BE116"/>
  <c r="BE117"/>
  <c r="BE121"/>
  <c r="BE125"/>
  <c r="BE139"/>
  <c r="BE144"/>
  <c r="BE146"/>
  <c r="BE152"/>
  <c r="BE163"/>
  <c r="BE165"/>
  <c r="BE168"/>
  <c r="BE177"/>
  <c r="BE181"/>
  <c r="BE188"/>
  <c r="BE194"/>
  <c r="BE196"/>
  <c r="BE204"/>
  <c r="BE210"/>
  <c r="BE211"/>
  <c r="BE217"/>
  <c r="BE219"/>
  <c r="BE224"/>
  <c r="J60"/>
  <c r="BE104"/>
  <c r="BE106"/>
  <c r="BE115"/>
  <c r="BE119"/>
  <c r="BE123"/>
  <c r="BE124"/>
  <c r="BE128"/>
  <c r="BE129"/>
  <c r="BE136"/>
  <c r="BE137"/>
  <c r="BE140"/>
  <c r="BE148"/>
  <c r="BE150"/>
  <c r="BE153"/>
  <c r="BE154"/>
  <c r="BE155"/>
  <c r="BE167"/>
  <c r="BE169"/>
  <c r="BE174"/>
  <c r="BE176"/>
  <c r="BE178"/>
  <c r="BE180"/>
  <c r="BE189"/>
  <c r="BE195"/>
  <c r="BE198"/>
  <c r="BE206"/>
  <c r="BE208"/>
  <c r="BE212"/>
  <c r="BE213"/>
  <c r="BE215"/>
  <c r="BE216"/>
  <c r="BE221"/>
  <c r="BE222"/>
  <c r="BE223"/>
  <c r="BE227"/>
  <c r="BE229"/>
  <c r="BE230"/>
  <c r="BE105"/>
  <c r="BE111"/>
  <c r="BE114"/>
  <c r="BE120"/>
  <c r="BE122"/>
  <c r="BE127"/>
  <c r="BE130"/>
  <c r="BE131"/>
  <c r="BE132"/>
  <c r="BE134"/>
  <c r="BE141"/>
  <c r="BE142"/>
  <c r="BE145"/>
  <c r="BE149"/>
  <c r="BE158"/>
  <c r="BE159"/>
  <c r="BE160"/>
  <c r="BE162"/>
  <c r="BE170"/>
  <c r="BE171"/>
  <c r="BE173"/>
  <c r="BE182"/>
  <c r="BE183"/>
  <c r="BE185"/>
  <c r="BE187"/>
  <c r="BE190"/>
  <c r="BE199"/>
  <c r="BE201"/>
  <c r="BE202"/>
  <c r="BE209"/>
  <c r="BE225"/>
  <c r="BE234"/>
  <c i="8" r="F62"/>
  <c r="J63"/>
  <c r="J88"/>
  <c r="BE96"/>
  <c r="BE97"/>
  <c r="BE108"/>
  <c r="BE117"/>
  <c r="BE122"/>
  <c r="BE125"/>
  <c r="BE126"/>
  <c r="BE130"/>
  <c r="BE131"/>
  <c r="BE132"/>
  <c r="BE135"/>
  <c r="BE136"/>
  <c r="BE143"/>
  <c r="BE145"/>
  <c r="BE146"/>
  <c r="BE147"/>
  <c r="BE150"/>
  <c r="BE153"/>
  <c r="BE158"/>
  <c r="BE159"/>
  <c r="BE164"/>
  <c r="BE166"/>
  <c r="BE171"/>
  <c r="BE177"/>
  <c r="BE178"/>
  <c r="BE187"/>
  <c r="BE190"/>
  <c r="BE194"/>
  <c r="BE197"/>
  <c r="BE201"/>
  <c r="BE202"/>
  <c r="BE204"/>
  <c r="BE207"/>
  <c r="F89"/>
  <c r="BE99"/>
  <c r="BE104"/>
  <c r="BE106"/>
  <c r="BE107"/>
  <c r="BE109"/>
  <c r="BE111"/>
  <c r="BE112"/>
  <c r="BE113"/>
  <c r="BE115"/>
  <c r="BE123"/>
  <c r="BE124"/>
  <c r="BE133"/>
  <c r="BE142"/>
  <c r="BE151"/>
  <c r="BE155"/>
  <c r="BE157"/>
  <c r="BE160"/>
  <c r="BE162"/>
  <c r="BE163"/>
  <c r="BE168"/>
  <c r="BE172"/>
  <c r="BE183"/>
  <c r="BE184"/>
  <c r="BE186"/>
  <c r="BE189"/>
  <c r="BE193"/>
  <c r="BE208"/>
  <c r="BE209"/>
  <c r="BE210"/>
  <c r="E78"/>
  <c r="J86"/>
  <c r="BE95"/>
  <c r="BE102"/>
  <c r="BE103"/>
  <c r="BE114"/>
  <c r="BE116"/>
  <c r="BE127"/>
  <c r="BE128"/>
  <c r="BE129"/>
  <c r="BE138"/>
  <c r="BE139"/>
  <c r="BE144"/>
  <c r="BE149"/>
  <c r="BE154"/>
  <c r="BE161"/>
  <c r="BE176"/>
  <c r="BE179"/>
  <c r="BE180"/>
  <c r="BE182"/>
  <c r="BE185"/>
  <c r="BE195"/>
  <c r="BE196"/>
  <c r="BE198"/>
  <c r="BE200"/>
  <c r="BE205"/>
  <c r="BE206"/>
  <c r="BE94"/>
  <c r="BE98"/>
  <c r="BE100"/>
  <c r="BE101"/>
  <c r="BE105"/>
  <c r="BE110"/>
  <c r="BE118"/>
  <c r="BE119"/>
  <c r="BE120"/>
  <c r="BE121"/>
  <c r="BE134"/>
  <c r="BE137"/>
  <c r="BE140"/>
  <c r="BE141"/>
  <c r="BE148"/>
  <c r="BE152"/>
  <c r="BE156"/>
  <c r="BE165"/>
  <c r="BE167"/>
  <c r="BE169"/>
  <c r="BE170"/>
  <c r="BE173"/>
  <c r="BE174"/>
  <c r="BE175"/>
  <c r="BE181"/>
  <c r="BE188"/>
  <c r="BE191"/>
  <c r="BE192"/>
  <c r="BE199"/>
  <c r="BE203"/>
  <c i="7" r="F62"/>
  <c r="J63"/>
  <c r="J101"/>
  <c r="BE107"/>
  <c r="BE130"/>
  <c r="BE150"/>
  <c r="BE154"/>
  <c r="BE164"/>
  <c r="BE185"/>
  <c r="BE194"/>
  <c r="BE200"/>
  <c r="BE212"/>
  <c r="BE215"/>
  <c r="BE241"/>
  <c r="BE259"/>
  <c r="BE266"/>
  <c r="J60"/>
  <c r="E91"/>
  <c r="BE117"/>
  <c r="BE120"/>
  <c r="BE144"/>
  <c r="BE170"/>
  <c r="BE188"/>
  <c r="BE197"/>
  <c r="BE206"/>
  <c r="BE238"/>
  <c r="BE245"/>
  <c r="BE248"/>
  <c r="BE256"/>
  <c r="BE110"/>
  <c r="BE114"/>
  <c r="BE137"/>
  <c r="BE158"/>
  <c r="BE161"/>
  <c r="BE173"/>
  <c r="BE176"/>
  <c r="BE179"/>
  <c r="BE182"/>
  <c r="BE191"/>
  <c r="BE209"/>
  <c r="BE223"/>
  <c r="BE252"/>
  <c r="BE263"/>
  <c r="F63"/>
  <c r="BE123"/>
  <c r="BE127"/>
  <c r="BE133"/>
  <c r="BE141"/>
  <c r="BE167"/>
  <c r="BE203"/>
  <c r="BE218"/>
  <c r="BE221"/>
  <c r="BE226"/>
  <c r="BE228"/>
  <c r="BE231"/>
  <c r="BE235"/>
  <c i="6" r="F63"/>
  <c r="BE122"/>
  <c r="BE141"/>
  <c r="BE148"/>
  <c r="BE151"/>
  <c r="BE159"/>
  <c r="BE180"/>
  <c r="BE192"/>
  <c r="BE219"/>
  <c r="BE231"/>
  <c r="BE260"/>
  <c r="BE263"/>
  <c r="BE278"/>
  <c r="BE301"/>
  <c r="BE316"/>
  <c r="BE319"/>
  <c r="BE325"/>
  <c r="BE328"/>
  <c r="BE331"/>
  <c r="BE334"/>
  <c r="BE346"/>
  <c r="BE349"/>
  <c r="BE352"/>
  <c r="BE358"/>
  <c r="BE361"/>
  <c r="BE365"/>
  <c r="BE427"/>
  <c r="BE445"/>
  <c r="BE459"/>
  <c r="BE462"/>
  <c r="BE465"/>
  <c r="BE480"/>
  <c r="BE483"/>
  <c r="BE530"/>
  <c r="BE545"/>
  <c r="BE552"/>
  <c r="BE556"/>
  <c r="BE559"/>
  <c r="J60"/>
  <c r="J62"/>
  <c r="BE116"/>
  <c r="BE128"/>
  <c r="BE132"/>
  <c r="BE135"/>
  <c r="BE145"/>
  <c r="BE154"/>
  <c r="BE158"/>
  <c r="BE165"/>
  <c r="BE172"/>
  <c r="BE176"/>
  <c r="BE177"/>
  <c r="BE189"/>
  <c r="BE195"/>
  <c r="BE234"/>
  <c r="BE237"/>
  <c r="BE240"/>
  <c r="BE253"/>
  <c r="BE269"/>
  <c r="BE272"/>
  <c r="BE292"/>
  <c r="BE298"/>
  <c r="BE304"/>
  <c r="BE313"/>
  <c r="BE337"/>
  <c r="BE343"/>
  <c r="BE355"/>
  <c r="BE389"/>
  <c r="BE392"/>
  <c r="BE395"/>
  <c r="BE398"/>
  <c r="BE421"/>
  <c r="BE448"/>
  <c r="BE451"/>
  <c r="BE471"/>
  <c r="BE474"/>
  <c r="BE477"/>
  <c r="BE489"/>
  <c r="BE498"/>
  <c r="BE504"/>
  <c r="BE517"/>
  <c r="BE523"/>
  <c r="BE525"/>
  <c r="BE528"/>
  <c r="BE534"/>
  <c r="F62"/>
  <c r="E93"/>
  <c r="J104"/>
  <c r="BE109"/>
  <c r="BE119"/>
  <c r="BE138"/>
  <c r="BE186"/>
  <c r="BE204"/>
  <c r="BE213"/>
  <c r="BE216"/>
  <c r="BE222"/>
  <c r="BE225"/>
  <c r="BE256"/>
  <c r="BE266"/>
  <c r="BE290"/>
  <c r="BE295"/>
  <c r="BE307"/>
  <c r="BE371"/>
  <c r="BE374"/>
  <c r="BE383"/>
  <c r="BE401"/>
  <c r="BE404"/>
  <c r="BE407"/>
  <c r="BE411"/>
  <c r="BE430"/>
  <c r="BE442"/>
  <c r="BE453"/>
  <c r="BE468"/>
  <c r="BE492"/>
  <c r="BE495"/>
  <c r="BE520"/>
  <c r="BE112"/>
  <c r="BE125"/>
  <c r="BE169"/>
  <c r="BE183"/>
  <c r="BE198"/>
  <c r="BE201"/>
  <c r="BE207"/>
  <c r="BE210"/>
  <c r="BE228"/>
  <c r="BE243"/>
  <c r="BE246"/>
  <c r="BE249"/>
  <c r="BE275"/>
  <c r="BE281"/>
  <c r="BE284"/>
  <c r="BE287"/>
  <c r="BE310"/>
  <c r="BE322"/>
  <c r="BE340"/>
  <c r="BE368"/>
  <c r="BE377"/>
  <c r="BE380"/>
  <c r="BE386"/>
  <c r="BE414"/>
  <c r="BE418"/>
  <c r="BE424"/>
  <c r="BE433"/>
  <c r="BE436"/>
  <c r="BE439"/>
  <c r="BE456"/>
  <c r="BE486"/>
  <c r="BE501"/>
  <c r="BE508"/>
  <c r="BE511"/>
  <c r="BE514"/>
  <c r="BE537"/>
  <c r="BE541"/>
  <c r="BE542"/>
  <c r="BE549"/>
  <c r="BE562"/>
  <c i="5" r="J60"/>
  <c r="J63"/>
  <c r="F123"/>
  <c r="BE130"/>
  <c r="BE138"/>
  <c r="BE152"/>
  <c r="BE173"/>
  <c r="BE175"/>
  <c r="BE177"/>
  <c r="BE196"/>
  <c r="BE205"/>
  <c r="BE254"/>
  <c r="BE279"/>
  <c r="BE335"/>
  <c r="BE353"/>
  <c r="BE391"/>
  <c r="BE395"/>
  <c r="BE398"/>
  <c r="BE490"/>
  <c r="BE518"/>
  <c r="BE646"/>
  <c r="BE725"/>
  <c r="BE771"/>
  <c r="BE859"/>
  <c r="BE877"/>
  <c r="BE885"/>
  <c r="BE900"/>
  <c r="BE920"/>
  <c r="BE934"/>
  <c r="BE947"/>
  <c r="BE952"/>
  <c r="BE962"/>
  <c r="BE965"/>
  <c r="BE973"/>
  <c r="BE1124"/>
  <c r="BE1139"/>
  <c r="BE1147"/>
  <c r="BE1150"/>
  <c r="BE1175"/>
  <c r="BE1178"/>
  <c r="BE1182"/>
  <c r="BE1202"/>
  <c r="BE1211"/>
  <c r="BE1213"/>
  <c r="BE1220"/>
  <c r="BE1253"/>
  <c r="BE1298"/>
  <c r="BE1315"/>
  <c r="BE1319"/>
  <c r="BE1370"/>
  <c r="BE1385"/>
  <c r="BE1439"/>
  <c r="BE1474"/>
  <c r="BE1495"/>
  <c r="BE1515"/>
  <c r="BE1526"/>
  <c r="BE1530"/>
  <c r="BE1653"/>
  <c r="BE1662"/>
  <c r="BE1666"/>
  <c r="BE1688"/>
  <c r="BE1718"/>
  <c r="BE1788"/>
  <c r="BE1805"/>
  <c r="BE1809"/>
  <c r="BE1849"/>
  <c r="BE1867"/>
  <c r="BE1880"/>
  <c r="BE1892"/>
  <c r="BE1898"/>
  <c r="BE1901"/>
  <c r="BE1903"/>
  <c r="BE1907"/>
  <c r="BE1909"/>
  <c r="BE1914"/>
  <c r="BE1918"/>
  <c r="BE1932"/>
  <c r="BE1953"/>
  <c r="BE1982"/>
  <c r="BE1996"/>
  <c r="BE2022"/>
  <c r="BE2034"/>
  <c r="BE2044"/>
  <c r="BE2048"/>
  <c r="BE2051"/>
  <c r="BE2054"/>
  <c r="BE2056"/>
  <c r="BE2061"/>
  <c r="BE2063"/>
  <c r="BE2066"/>
  <c r="BE2071"/>
  <c r="BE2077"/>
  <c r="BE2079"/>
  <c r="BE2080"/>
  <c r="BE2082"/>
  <c r="BE2086"/>
  <c r="BE2092"/>
  <c r="BE2103"/>
  <c r="BE2105"/>
  <c r="BE2106"/>
  <c r="BE2109"/>
  <c r="BE2112"/>
  <c r="BE2114"/>
  <c r="BE2119"/>
  <c r="BE2133"/>
  <c r="BE2208"/>
  <c r="BE2223"/>
  <c r="BE2236"/>
  <c r="BE2243"/>
  <c r="BE2246"/>
  <c r="BE2250"/>
  <c r="BE2254"/>
  <c r="BE2259"/>
  <c r="BE2294"/>
  <c r="BE2327"/>
  <c r="BE2329"/>
  <c r="BE2333"/>
  <c r="BE2338"/>
  <c r="BE2341"/>
  <c r="BE2348"/>
  <c r="BE2355"/>
  <c r="BE2362"/>
  <c r="BE2369"/>
  <c r="BE2376"/>
  <c r="BE2382"/>
  <c r="BE2392"/>
  <c r="BE2394"/>
  <c r="BE2397"/>
  <c r="E52"/>
  <c r="J123"/>
  <c r="BE155"/>
  <c r="BE180"/>
  <c r="BE183"/>
  <c r="BE232"/>
  <c r="BE306"/>
  <c r="BE396"/>
  <c r="BE397"/>
  <c r="BE405"/>
  <c r="BE406"/>
  <c r="BE408"/>
  <c r="BE523"/>
  <c r="BE796"/>
  <c r="BE809"/>
  <c r="BE849"/>
  <c r="BE931"/>
  <c r="BE958"/>
  <c r="BE1014"/>
  <c r="BE1031"/>
  <c r="BE1084"/>
  <c r="BE1128"/>
  <c r="BE1130"/>
  <c r="BE1133"/>
  <c r="BE1136"/>
  <c r="BE1137"/>
  <c r="BE1144"/>
  <c r="BE1145"/>
  <c r="BE1155"/>
  <c r="BE1160"/>
  <c r="BE1193"/>
  <c r="BE1284"/>
  <c r="BE1313"/>
  <c r="BE1325"/>
  <c r="BE1345"/>
  <c r="BE1357"/>
  <c r="BE1360"/>
  <c r="BE1367"/>
  <c r="BE1373"/>
  <c r="BE1376"/>
  <c r="BE1393"/>
  <c r="BE1458"/>
  <c r="BE1507"/>
  <c r="BE1512"/>
  <c r="BE1542"/>
  <c r="BE1573"/>
  <c r="BE1605"/>
  <c r="BE1631"/>
  <c r="BE1637"/>
  <c r="BE1664"/>
  <c r="BE1702"/>
  <c r="BE1708"/>
  <c r="BE1714"/>
  <c r="BE1743"/>
  <c r="BE1755"/>
  <c r="BE1777"/>
  <c r="BE1785"/>
  <c r="BE1791"/>
  <c r="BE1803"/>
  <c r="BE1826"/>
  <c r="BE1842"/>
  <c r="BE1902"/>
  <c r="BE1904"/>
  <c r="BE1906"/>
  <c r="BE1911"/>
  <c r="BE1915"/>
  <c r="BE1921"/>
  <c r="BE1950"/>
  <c r="BE1966"/>
  <c r="BE1975"/>
  <c r="BE1990"/>
  <c r="BE1993"/>
  <c r="BE2045"/>
  <c r="BE2047"/>
  <c r="BE2065"/>
  <c r="BE2069"/>
  <c r="BE2075"/>
  <c r="BE2084"/>
  <c r="BE2094"/>
  <c r="BE2102"/>
  <c r="BE2107"/>
  <c r="BE2115"/>
  <c r="BE2121"/>
  <c r="BE2124"/>
  <c r="BE2125"/>
  <c r="BE2127"/>
  <c r="BE2130"/>
  <c r="BE2131"/>
  <c r="BE2135"/>
  <c r="BE2168"/>
  <c r="BE2199"/>
  <c r="BE2220"/>
  <c r="BE2238"/>
  <c r="BE2241"/>
  <c r="F63"/>
  <c r="BE141"/>
  <c r="BE158"/>
  <c r="BE162"/>
  <c r="BE213"/>
  <c r="BE228"/>
  <c r="BE367"/>
  <c r="BE376"/>
  <c r="BE385"/>
  <c r="BE407"/>
  <c r="BE463"/>
  <c r="BE504"/>
  <c r="BE537"/>
  <c r="BE546"/>
  <c r="BE701"/>
  <c r="BE702"/>
  <c r="BE713"/>
  <c r="BE737"/>
  <c r="BE852"/>
  <c r="BE854"/>
  <c r="BE881"/>
  <c r="BE911"/>
  <c r="BE917"/>
  <c r="BE950"/>
  <c r="BE968"/>
  <c r="BE969"/>
  <c r="BE985"/>
  <c r="BE1000"/>
  <c r="BE1004"/>
  <c r="BE1018"/>
  <c r="BE1088"/>
  <c r="BE1120"/>
  <c r="BE1127"/>
  <c r="BE1131"/>
  <c r="BE1132"/>
  <c r="BE1134"/>
  <c r="BE1135"/>
  <c r="BE1141"/>
  <c r="BE1143"/>
  <c r="BE1148"/>
  <c r="BE1149"/>
  <c r="BE1151"/>
  <c r="BE1157"/>
  <c r="BE1163"/>
  <c r="BE1167"/>
  <c r="BE1195"/>
  <c r="BE1256"/>
  <c r="BE1267"/>
  <c r="BE1321"/>
  <c r="BE1331"/>
  <c r="BE1333"/>
  <c r="BE1350"/>
  <c r="BE1353"/>
  <c r="BE1402"/>
  <c r="BE1418"/>
  <c r="BE1432"/>
  <c r="BE1448"/>
  <c r="BE1451"/>
  <c r="BE1462"/>
  <c r="BE1497"/>
  <c r="BE1504"/>
  <c r="BE1510"/>
  <c r="BE1528"/>
  <c r="BE1532"/>
  <c r="BE1607"/>
  <c r="BE1620"/>
  <c r="BE1647"/>
  <c r="BE1649"/>
  <c r="BE1655"/>
  <c r="BE1675"/>
  <c r="BE1695"/>
  <c r="BE1740"/>
  <c r="BE1816"/>
  <c r="BE1860"/>
  <c r="BE1863"/>
  <c r="BE1874"/>
  <c r="BE1884"/>
  <c r="BE1886"/>
  <c r="BE1895"/>
  <c r="BE1900"/>
  <c r="BE1905"/>
  <c r="BE1910"/>
  <c r="BE1917"/>
  <c r="BE1934"/>
  <c r="BE1939"/>
  <c r="BE1944"/>
  <c r="BE1957"/>
  <c r="BE2019"/>
  <c r="BE2036"/>
  <c r="BE2039"/>
  <c r="BE2041"/>
  <c r="BE2043"/>
  <c r="BE2046"/>
  <c r="BE2049"/>
  <c r="BE2050"/>
  <c r="BE2052"/>
  <c r="BE2055"/>
  <c r="BE2057"/>
  <c r="BE2058"/>
  <c r="BE2067"/>
  <c r="BE2072"/>
  <c r="BE2074"/>
  <c r="BE2076"/>
  <c r="BE2078"/>
  <c r="BE2081"/>
  <c r="BE2087"/>
  <c r="BE2111"/>
  <c r="BE2113"/>
  <c r="BE2120"/>
  <c r="BE2126"/>
  <c r="BE2132"/>
  <c r="BE2134"/>
  <c r="BE2149"/>
  <c r="BE2153"/>
  <c r="BE2166"/>
  <c r="BE2202"/>
  <c r="BE2205"/>
  <c r="BE2227"/>
  <c r="BE2232"/>
  <c r="BE132"/>
  <c r="BE135"/>
  <c r="BE166"/>
  <c r="BE186"/>
  <c r="BE191"/>
  <c r="BE221"/>
  <c r="BE248"/>
  <c r="BE342"/>
  <c r="BE358"/>
  <c r="BE363"/>
  <c r="BE387"/>
  <c r="BE399"/>
  <c r="BE409"/>
  <c r="BE436"/>
  <c r="BE594"/>
  <c r="BE598"/>
  <c r="BE649"/>
  <c r="BE674"/>
  <c r="BE683"/>
  <c r="BE698"/>
  <c r="BE714"/>
  <c r="BE759"/>
  <c r="BE781"/>
  <c r="BE824"/>
  <c r="BE835"/>
  <c r="BE839"/>
  <c r="BE843"/>
  <c r="BE856"/>
  <c r="BE861"/>
  <c r="BE869"/>
  <c r="BE890"/>
  <c r="BE896"/>
  <c r="BE914"/>
  <c r="BE937"/>
  <c r="BE941"/>
  <c r="BE945"/>
  <c r="BE970"/>
  <c r="BE1010"/>
  <c r="BE1023"/>
  <c r="BE1051"/>
  <c r="BE1073"/>
  <c r="BE1091"/>
  <c r="BE1095"/>
  <c r="BE1125"/>
  <c r="BE1126"/>
  <c r="BE1129"/>
  <c r="BE1138"/>
  <c r="BE1140"/>
  <c r="BE1142"/>
  <c r="BE1146"/>
  <c r="BE1153"/>
  <c r="BE1200"/>
  <c r="BE1207"/>
  <c r="BE1281"/>
  <c r="BE1301"/>
  <c r="BE1327"/>
  <c r="BE1337"/>
  <c r="BE1339"/>
  <c r="BE1343"/>
  <c r="BE1348"/>
  <c r="BE1410"/>
  <c r="BE1445"/>
  <c r="BE1466"/>
  <c r="BE1470"/>
  <c r="BE1478"/>
  <c r="BE1480"/>
  <c r="BE1501"/>
  <c r="BE1552"/>
  <c r="BE1564"/>
  <c r="BE1601"/>
  <c r="BE1622"/>
  <c r="BE1628"/>
  <c r="BE1682"/>
  <c r="BE1692"/>
  <c r="BE1705"/>
  <c r="BE1765"/>
  <c r="BE1834"/>
  <c r="BE1894"/>
  <c r="BE1899"/>
  <c r="BE1908"/>
  <c r="BE1912"/>
  <c r="BE1913"/>
  <c r="BE1919"/>
  <c r="BE1937"/>
  <c r="BE1947"/>
  <c r="BE1969"/>
  <c r="BE2010"/>
  <c r="BE2032"/>
  <c r="BE2040"/>
  <c r="BE2042"/>
  <c r="BE2053"/>
  <c r="BE2059"/>
  <c r="BE2060"/>
  <c r="BE2062"/>
  <c r="BE2064"/>
  <c r="BE2068"/>
  <c r="BE2070"/>
  <c r="BE2088"/>
  <c r="BE2104"/>
  <c r="BE2108"/>
  <c r="BE2110"/>
  <c r="BE2122"/>
  <c r="BE2123"/>
  <c r="BE2128"/>
  <c r="BE2129"/>
  <c r="BE2136"/>
  <c r="BE2138"/>
  <c r="BE2155"/>
  <c r="BE2212"/>
  <c r="BE2216"/>
  <c r="BE2229"/>
  <c i="4" r="F59"/>
  <c r="J83"/>
  <c r="BE109"/>
  <c r="BE121"/>
  <c r="BE128"/>
  <c r="BE131"/>
  <c r="E50"/>
  <c r="J56"/>
  <c r="F83"/>
  <c r="BE90"/>
  <c r="BE97"/>
  <c r="BE143"/>
  <c r="J59"/>
  <c r="BE140"/>
  <c i="3" r="E52"/>
  <c r="J63"/>
  <c r="BE107"/>
  <c r="BE216"/>
  <c r="BE220"/>
  <c r="BE280"/>
  <c r="BE317"/>
  <c r="J60"/>
  <c r="F63"/>
  <c r="BE103"/>
  <c r="BE190"/>
  <c r="BE194"/>
  <c r="BE205"/>
  <c r="BE209"/>
  <c r="BE232"/>
  <c r="BE237"/>
  <c r="BE255"/>
  <c r="BE278"/>
  <c r="BE283"/>
  <c r="BE287"/>
  <c r="BE291"/>
  <c r="BE295"/>
  <c r="BE309"/>
  <c i="2" r="BK95"/>
  <c r="J95"/>
  <c r="J68"/>
  <c i="3" r="F62"/>
  <c r="BE105"/>
  <c r="BE109"/>
  <c r="BE144"/>
  <c r="BE147"/>
  <c r="BE201"/>
  <c r="BE224"/>
  <c r="BE228"/>
  <c r="BE262"/>
  <c r="BE270"/>
  <c r="BE300"/>
  <c r="BE313"/>
  <c r="BE323"/>
  <c r="BE328"/>
  <c r="BE335"/>
  <c r="J62"/>
  <c r="BE150"/>
  <c r="BE179"/>
  <c r="BE244"/>
  <c r="BE248"/>
  <c r="BE305"/>
  <c i="2" r="E52"/>
  <c r="J60"/>
  <c r="F63"/>
  <c r="F90"/>
  <c r="BE97"/>
  <c r="BE109"/>
  <c r="BE131"/>
  <c r="BE134"/>
  <c r="BE141"/>
  <c r="BE152"/>
  <c r="J62"/>
  <c r="BE136"/>
  <c r="J63"/>
  <c r="BE117"/>
  <c r="BE101"/>
  <c r="BE123"/>
  <c r="BE127"/>
  <c r="BE139"/>
  <c r="F38"/>
  <c i="1" r="BA57"/>
  <c i="7" r="F38"/>
  <c i="1" r="BA63"/>
  <c i="7" r="F40"/>
  <c i="1" r="BC63"/>
  <c i="9" r="F40"/>
  <c i="1" r="BC65"/>
  <c i="12" r="F40"/>
  <c i="1" r="BC69"/>
  <c i="12" r="F39"/>
  <c i="1" r="BB69"/>
  <c i="14" r="F39"/>
  <c i="1" r="BB71"/>
  <c i="17" r="F41"/>
  <c i="1" r="BD74"/>
  <c i="18" r="F40"/>
  <c i="1" r="BC75"/>
  <c i="20" r="J38"/>
  <c i="1" r="AW77"/>
  <c i="23" r="F36"/>
  <c i="1" r="BA80"/>
  <c i="25" r="F38"/>
  <c i="1" r="BA83"/>
  <c i="27" r="F40"/>
  <c i="1" r="BC85"/>
  <c i="30" r="F36"/>
  <c i="1" r="BA88"/>
  <c i="33" r="F37"/>
  <c i="1" r="BB91"/>
  <c i="35" r="F39"/>
  <c i="1" r="BD93"/>
  <c i="38" r="F36"/>
  <c i="1" r="BA96"/>
  <c i="41" r="J36"/>
  <c i="1" r="AW99"/>
  <c i="42" r="F36"/>
  <c i="1" r="BA100"/>
  <c i="44" r="J36"/>
  <c i="1" r="AW102"/>
  <c i="49" r="F39"/>
  <c i="1" r="BD107"/>
  <c i="51" r="F39"/>
  <c i="1" r="BD109"/>
  <c i="54" r="F39"/>
  <c i="1" r="BD112"/>
  <c i="59" r="F37"/>
  <c i="1" r="BB117"/>
  <c i="63" r="F38"/>
  <c i="1" r="BC121"/>
  <c i="63" r="F36"/>
  <c i="1" r="BA121"/>
  <c i="67" r="F39"/>
  <c i="1" r="BB126"/>
  <c r="AS60"/>
  <c i="3" r="J38"/>
  <c i="1" r="AW58"/>
  <c i="6" r="F41"/>
  <c i="1" r="BD62"/>
  <c i="9" r="F38"/>
  <c i="1" r="BA65"/>
  <c i="10" r="J38"/>
  <c i="1" r="AW66"/>
  <c i="12" r="F41"/>
  <c i="1" r="BD69"/>
  <c i="13" r="F40"/>
  <c i="1" r="BC70"/>
  <c i="15" r="J38"/>
  <c i="1" r="AW72"/>
  <c i="16" r="F38"/>
  <c i="1" r="BA73"/>
  <c i="17" r="J38"/>
  <c i="1" r="AW74"/>
  <c i="19" r="F38"/>
  <c i="1" r="BA76"/>
  <c i="20" r="F38"/>
  <c i="1" r="BA77"/>
  <c i="22" r="F39"/>
  <c i="1" r="BD79"/>
  <c i="24" r="F37"/>
  <c i="1" r="BB81"/>
  <c i="24" r="F38"/>
  <c i="1" r="BC81"/>
  <c i="28" r="F36"/>
  <c i="1" r="BA86"/>
  <c i="29" r="J36"/>
  <c i="1" r="AW87"/>
  <c i="34" r="F39"/>
  <c i="1" r="BD92"/>
  <c i="37" r="J36"/>
  <c i="1" r="AW95"/>
  <c i="39" r="F36"/>
  <c i="1" r="BA97"/>
  <c i="48" r="F37"/>
  <c i="1" r="BB106"/>
  <c i="50" r="J36"/>
  <c i="1" r="AW108"/>
  <c i="53" r="F36"/>
  <c i="1" r="BA111"/>
  <c i="53" r="F39"/>
  <c i="1" r="BD111"/>
  <c i="56" r="F39"/>
  <c i="1" r="BD114"/>
  <c i="62" r="F37"/>
  <c i="1" r="BB120"/>
  <c i="66" r="F38"/>
  <c i="1" r="BA125"/>
  <c i="66" r="F41"/>
  <c i="1" r="BD125"/>
  <c i="5" r="F41"/>
  <c i="1" r="BD61"/>
  <c i="43" r="J35"/>
  <c i="1" r="AV101"/>
  <c r="AT101"/>
  <c i="44" r="F39"/>
  <c i="1" r="BD102"/>
  <c i="47" r="F38"/>
  <c i="1" r="BC105"/>
  <c i="49" r="J36"/>
  <c i="1" r="AW107"/>
  <c i="52" r="F39"/>
  <c i="1" r="BD110"/>
  <c i="54" r="F36"/>
  <c i="1" r="BA112"/>
  <c i="56" r="J36"/>
  <c i="1" r="AW114"/>
  <c i="59" r="F39"/>
  <c i="1" r="BD117"/>
  <c i="64" r="F40"/>
  <c i="1" r="BC123"/>
  <c i="65" r="J38"/>
  <c i="1" r="AW124"/>
  <c i="2" r="F41"/>
  <c i="1" r="BD57"/>
  <c i="5" r="F40"/>
  <c i="1" r="BC61"/>
  <c i="55" r="F39"/>
  <c i="1" r="BD113"/>
  <c i="63" r="J36"/>
  <c i="1" r="AW121"/>
  <c i="66" r="F39"/>
  <c i="1" r="BB125"/>
  <c i="3" r="F39"/>
  <c i="1" r="BB58"/>
  <c i="8" r="F41"/>
  <c i="1" r="BD64"/>
  <c i="10" r="F40"/>
  <c i="1" r="BC66"/>
  <c i="15" r="F41"/>
  <c i="1" r="BD72"/>
  <c i="17" r="F38"/>
  <c i="1" r="BA74"/>
  <c i="19" r="F41"/>
  <c i="1" r="BD76"/>
  <c i="22" r="F38"/>
  <c i="1" r="BC79"/>
  <c i="25" r="F41"/>
  <c i="1" r="BD83"/>
  <c i="28" r="F39"/>
  <c i="1" r="BD86"/>
  <c i="29" r="F38"/>
  <c i="1" r="BC87"/>
  <c i="31" r="J36"/>
  <c i="1" r="AW89"/>
  <c i="34" r="F37"/>
  <c i="1" r="BB92"/>
  <c i="37" r="F37"/>
  <c i="1" r="BB95"/>
  <c i="39" r="F39"/>
  <c i="1" r="BD97"/>
  <c i="46" r="F37"/>
  <c i="1" r="BB104"/>
  <c i="48" r="F38"/>
  <c i="1" r="BC106"/>
  <c i="54" r="F38"/>
  <c i="1" r="BC112"/>
  <c i="58" r="J36"/>
  <c i="1" r="AW116"/>
  <c i="61" r="F37"/>
  <c i="1" r="BB119"/>
  <c i="66" r="J38"/>
  <c i="1" r="AW125"/>
  <c i="2" r="J38"/>
  <c i="1" r="AW57"/>
  <c i="4" r="F38"/>
  <c i="1" r="BC59"/>
  <c i="6" r="F38"/>
  <c i="1" r="BA62"/>
  <c i="8" r="J38"/>
  <c i="1" r="AW64"/>
  <c i="9" r="J38"/>
  <c i="1" r="AW65"/>
  <c i="10" r="F38"/>
  <c i="1" r="BA66"/>
  <c i="11" r="F38"/>
  <c i="1" r="BA68"/>
  <c i="12" r="F38"/>
  <c i="1" r="BA69"/>
  <c i="14" r="F40"/>
  <c i="1" r="BC71"/>
  <c i="14" r="F38"/>
  <c i="1" r="BA71"/>
  <c i="15" r="F39"/>
  <c i="1" r="BB72"/>
  <c i="18" r="F38"/>
  <c i="1" r="BA75"/>
  <c i="19" r="F39"/>
  <c i="1" r="BB76"/>
  <c i="21" r="J36"/>
  <c i="1" r="AW78"/>
  <c i="22" r="F37"/>
  <c i="1" r="BB79"/>
  <c i="25" r="F40"/>
  <c i="1" r="BC83"/>
  <c i="32" r="J36"/>
  <c i="1" r="AW90"/>
  <c i="33" r="F39"/>
  <c i="1" r="BD91"/>
  <c i="35" r="F36"/>
  <c i="1" r="BA93"/>
  <c i="38" r="F39"/>
  <c i="1" r="BD96"/>
  <c i="41" r="F39"/>
  <c i="1" r="BD99"/>
  <c i="44" r="F37"/>
  <c i="1" r="BB102"/>
  <c i="47" r="F37"/>
  <c i="1" r="BB105"/>
  <c i="48" r="J36"/>
  <c i="1" r="AW106"/>
  <c i="51" r="F37"/>
  <c i="1" r="BB109"/>
  <c i="55" r="F37"/>
  <c i="1" r="BB113"/>
  <c i="59" r="F36"/>
  <c i="1" r="BA117"/>
  <c i="62" r="F39"/>
  <c i="1" r="BD120"/>
  <c i="65" r="F40"/>
  <c i="1" r="BC124"/>
  <c i="68" r="F36"/>
  <c i="1" r="BA127"/>
  <c i="3" r="F40"/>
  <c i="1" r="BC58"/>
  <c i="8" r="F38"/>
  <c i="1" r="BA64"/>
  <c i="9" r="F39"/>
  <c i="1" r="BB65"/>
  <c i="11" r="F41"/>
  <c i="1" r="BD68"/>
  <c i="13" r="F39"/>
  <c i="1" r="BB70"/>
  <c i="16" r="F40"/>
  <c i="1" r="BC73"/>
  <c i="20" r="F40"/>
  <c i="1" r="BC77"/>
  <c i="23" r="F39"/>
  <c i="1" r="BD80"/>
  <c i="24" r="F39"/>
  <c i="1" r="BD81"/>
  <c i="26" r="J38"/>
  <c i="1" r="AW84"/>
  <c i="27" r="J38"/>
  <c i="1" r="AW85"/>
  <c i="28" r="F38"/>
  <c i="1" r="BC86"/>
  <c i="31" r="F36"/>
  <c i="1" r="BA89"/>
  <c i="33" r="J36"/>
  <c i="1" r="AW91"/>
  <c i="34" r="F36"/>
  <c i="1" r="BA92"/>
  <c i="35" r="J36"/>
  <c i="1" r="AW93"/>
  <c i="37" r="F39"/>
  <c i="1" r="BD95"/>
  <c i="40" r="F38"/>
  <c i="1" r="BC98"/>
  <c i="41" r="F37"/>
  <c i="1" r="BB99"/>
  <c i="45" r="F36"/>
  <c i="1" r="BA103"/>
  <c i="57" r="F36"/>
  <c i="1" r="BA115"/>
  <c i="59" r="J36"/>
  <c i="1" r="AW117"/>
  <c i="62" r="J36"/>
  <c i="1" r="AW120"/>
  <c i="63" r="F37"/>
  <c i="1" r="BB121"/>
  <c i="66" r="F40"/>
  <c i="1" r="BC125"/>
  <c i="68" r="F39"/>
  <c i="1" r="BD127"/>
  <c i="4" r="J36"/>
  <c i="1" r="AW59"/>
  <c i="6" r="J38"/>
  <c i="1" r="AW62"/>
  <c i="7" r="F39"/>
  <c i="1" r="BB63"/>
  <c i="10" r="F41"/>
  <c i="1" r="BD66"/>
  <c i="18" r="J38"/>
  <c i="1" r="AW75"/>
  <c i="18" r="F39"/>
  <c i="1" r="BB75"/>
  <c i="19" r="J38"/>
  <c i="1" r="AW76"/>
  <c i="21" r="F37"/>
  <c i="1" r="BB78"/>
  <c i="26" r="F39"/>
  <c i="1" r="BB84"/>
  <c i="28" r="F37"/>
  <c i="1" r="BB86"/>
  <c i="30" r="F39"/>
  <c i="1" r="BD88"/>
  <c i="34" r="J36"/>
  <c i="1" r="AW92"/>
  <c i="36" r="J36"/>
  <c i="1" r="AW94"/>
  <c i="38" r="F37"/>
  <c i="1" r="BB96"/>
  <c i="43" r="F36"/>
  <c i="1" r="BA101"/>
  <c i="44" r="F36"/>
  <c i="1" r="BA102"/>
  <c i="46" r="F36"/>
  <c i="1" r="BA104"/>
  <c i="47" r="F36"/>
  <c i="1" r="BA105"/>
  <c i="48" r="F36"/>
  <c i="1" r="BA106"/>
  <c i="50" r="F37"/>
  <c i="1" r="BB108"/>
  <c i="52" r="J36"/>
  <c i="1" r="AW110"/>
  <c i="53" r="J36"/>
  <c i="1" r="AW111"/>
  <c i="54" r="F37"/>
  <c i="1" r="BB112"/>
  <c i="61" r="F36"/>
  <c i="1" r="BA119"/>
  <c i="61" r="F39"/>
  <c i="1" r="BD119"/>
  <c i="4" r="F36"/>
  <c i="1" r="BA59"/>
  <c i="6" r="F39"/>
  <c i="1" r="BB62"/>
  <c i="11" r="J38"/>
  <c i="1" r="AW68"/>
  <c i="13" r="F38"/>
  <c i="1" r="BA70"/>
  <c i="16" r="J38"/>
  <c i="1" r="AW73"/>
  <c i="21" r="F38"/>
  <c i="1" r="BC78"/>
  <c i="24" r="F36"/>
  <c i="1" r="BA81"/>
  <c i="26" r="F41"/>
  <c i="1" r="BD84"/>
  <c i="28" r="J36"/>
  <c i="1" r="AW86"/>
  <c i="31" r="F39"/>
  <c i="1" r="BD89"/>
  <c i="32" r="F37"/>
  <c i="1" r="BB90"/>
  <c i="33" r="F36"/>
  <c i="1" r="BA91"/>
  <c i="36" r="F36"/>
  <c i="1" r="BA94"/>
  <c i="37" r="F38"/>
  <c i="1" r="BC95"/>
  <c i="39" r="F38"/>
  <c i="1" r="BC97"/>
  <c i="45" r="F37"/>
  <c i="1" r="BB103"/>
  <c i="53" r="F37"/>
  <c i="1" r="BB111"/>
  <c i="55" r="F38"/>
  <c i="1" r="BC113"/>
  <c i="60" r="J36"/>
  <c i="1" r="AW118"/>
  <c i="62" r="F38"/>
  <c i="1" r="BC120"/>
  <c i="64" r="F38"/>
  <c i="1" r="BA123"/>
  <c i="67" r="J38"/>
  <c i="1" r="AW126"/>
  <c i="2" r="F39"/>
  <c i="1" r="BB57"/>
  <c i="5" r="F38"/>
  <c i="1" r="BA61"/>
  <c i="26" r="F38"/>
  <c i="1" r="BA84"/>
  <c i="30" r="J36"/>
  <c i="1" r="AW88"/>
  <c i="32" r="F36"/>
  <c i="1" r="BA90"/>
  <c i="32" r="J32"/>
  <c i="34" r="F38"/>
  <c i="1" r="BC92"/>
  <c i="35" r="F38"/>
  <c i="1" r="BC93"/>
  <c i="38" r="J36"/>
  <c i="1" r="AW96"/>
  <c i="40" r="F37"/>
  <c i="1" r="BB98"/>
  <c i="42" r="F37"/>
  <c i="1" r="BB100"/>
  <c i="45" r="F38"/>
  <c i="1" r="BC103"/>
  <c i="49" r="F38"/>
  <c i="1" r="BC107"/>
  <c i="51" r="F36"/>
  <c i="1" r="BA109"/>
  <c i="56" r="F36"/>
  <c i="1" r="BA114"/>
  <c i="61" r="F38"/>
  <c i="1" r="BC119"/>
  <c i="2" r="F40"/>
  <c i="1" r="BC57"/>
  <c i="6" r="F40"/>
  <c i="1" r="BC62"/>
  <c i="11" r="F40"/>
  <c i="1" r="BC68"/>
  <c i="13" r="F41"/>
  <c i="1" r="BD70"/>
  <c i="14" r="F41"/>
  <c i="1" r="BD71"/>
  <c i="17" r="F40"/>
  <c i="1" r="BC74"/>
  <c i="19" r="F40"/>
  <c i="1" r="BC76"/>
  <c i="21" r="F39"/>
  <c i="1" r="BD78"/>
  <c i="23" r="F38"/>
  <c i="1" r="BC80"/>
  <c i="25" r="F39"/>
  <c i="1" r="BB83"/>
  <c i="30" r="F38"/>
  <c i="1" r="BC88"/>
  <c i="36" r="F37"/>
  <c i="1" r="BB94"/>
  <c i="38" r="F38"/>
  <c i="1" r="BC96"/>
  <c i="40" r="J36"/>
  <c i="1" r="AW98"/>
  <c i="41" r="F36"/>
  <c i="1" r="BA99"/>
  <c i="42" r="F39"/>
  <c i="1" r="BD100"/>
  <c i="46" r="J36"/>
  <c i="1" r="AW104"/>
  <c i="48" r="F39"/>
  <c i="1" r="BD106"/>
  <c i="58" r="F35"/>
  <c i="1" r="AZ116"/>
  <c i="60" r="F36"/>
  <c i="1" r="BA118"/>
  <c i="61" r="J36"/>
  <c i="1" r="AW119"/>
  <c i="68" r="F38"/>
  <c i="1" r="BC127"/>
  <c i="4" r="F37"/>
  <c i="1" r="BB59"/>
  <c i="7" r="J38"/>
  <c i="1" r="AW63"/>
  <c i="8" r="F39"/>
  <c i="1" r="BB64"/>
  <c i="11" r="F39"/>
  <c i="1" r="BB68"/>
  <c i="15" r="F38"/>
  <c i="1" r="BA72"/>
  <c i="16" r="F39"/>
  <c i="1" r="BB73"/>
  <c i="20" r="F39"/>
  <c i="1" r="BB77"/>
  <c i="22" r="F36"/>
  <c i="1" r="BA79"/>
  <c i="23" r="J36"/>
  <c i="1" r="AW80"/>
  <c i="25" r="J38"/>
  <c i="1" r="AW83"/>
  <c i="26" r="F40"/>
  <c i="1" r="BC84"/>
  <c i="29" r="F39"/>
  <c i="1" r="BD87"/>
  <c i="31" r="F37"/>
  <c i="1" r="BB89"/>
  <c i="35" r="F37"/>
  <c i="1" r="BB93"/>
  <c i="42" r="J36"/>
  <c i="1" r="AW100"/>
  <c i="45" r="J36"/>
  <c i="1" r="AW103"/>
  <c i="46" r="F38"/>
  <c i="1" r="BC104"/>
  <c i="50" r="F38"/>
  <c i="1" r="BC108"/>
  <c i="52" r="F37"/>
  <c i="1" r="BB110"/>
  <c i="55" r="F36"/>
  <c i="1" r="BA113"/>
  <c i="59" r="F38"/>
  <c i="1" r="BC117"/>
  <c i="60" r="F37"/>
  <c i="1" r="BB118"/>
  <c i="63" r="F39"/>
  <c i="1" r="BD121"/>
  <c i="68" r="F37"/>
  <c i="1" r="BB127"/>
  <c i="4" r="F39"/>
  <c i="1" r="BD59"/>
  <c i="5" r="F39"/>
  <c i="1" r="BB61"/>
  <c i="46" r="F39"/>
  <c i="1" r="BD104"/>
  <c i="47" r="F39"/>
  <c i="1" r="BD105"/>
  <c i="50" r="F39"/>
  <c i="1" r="BD108"/>
  <c i="52" r="F36"/>
  <c i="1" r="BA110"/>
  <c i="56" r="F38"/>
  <c i="1" r="BC114"/>
  <c i="57" r="F35"/>
  <c i="1" r="AZ115"/>
  <c i="60" r="F39"/>
  <c i="1" r="BD118"/>
  <c i="62" r="F36"/>
  <c i="1" r="BA120"/>
  <c i="65" r="F41"/>
  <c i="1" r="BD124"/>
  <c i="68" r="J36"/>
  <c i="1" r="AW127"/>
  <c i="5" r="J38"/>
  <c i="1" r="AW61"/>
  <c i="27" r="F38"/>
  <c i="1" r="BA85"/>
  <c i="31" r="F38"/>
  <c i="1" r="BC89"/>
  <c i="36" r="F38"/>
  <c i="1" r="BC94"/>
  <c i="40" r="F39"/>
  <c i="1" r="BD98"/>
  <c i="42" r="F38"/>
  <c i="1" r="BC100"/>
  <c i="45" r="F39"/>
  <c i="1" r="BD103"/>
  <c i="49" r="F36"/>
  <c i="1" r="BA107"/>
  <c i="52" r="F38"/>
  <c i="1" r="BC110"/>
  <c i="54" r="J36"/>
  <c i="1" r="AW112"/>
  <c i="60" r="F38"/>
  <c i="1" r="BC118"/>
  <c i="64" r="F41"/>
  <c i="1" r="BD123"/>
  <c i="65" r="F39"/>
  <c i="1" r="BB124"/>
  <c i="67" r="F38"/>
  <c i="1" r="BA126"/>
  <c i="3" r="F38"/>
  <c i="1" r="BA58"/>
  <c i="7" r="F41"/>
  <c i="1" r="BD63"/>
  <c i="8" r="F40"/>
  <c i="1" r="BC64"/>
  <c i="10" r="F39"/>
  <c i="1" r="BB66"/>
  <c i="17" r="F39"/>
  <c i="1" r="BB74"/>
  <c i="18" r="F41"/>
  <c i="1" r="BD75"/>
  <c i="21" r="F36"/>
  <c i="1" r="BA78"/>
  <c i="22" r="J36"/>
  <c i="1" r="AW79"/>
  <c i="27" r="F39"/>
  <c i="1" r="BB85"/>
  <c i="29" r="F36"/>
  <c i="1" r="BA87"/>
  <c i="30" r="F37"/>
  <c i="1" r="BB88"/>
  <c i="36" r="F39"/>
  <c i="1" r="BD94"/>
  <c i="39" r="F37"/>
  <c i="1" r="BB97"/>
  <c i="44" r="F38"/>
  <c i="1" r="BC102"/>
  <c i="47" r="J36"/>
  <c i="1" r="AW105"/>
  <c i="50" r="F36"/>
  <c i="1" r="BA108"/>
  <c i="51" r="J36"/>
  <c i="1" r="AW109"/>
  <c i="53" r="F38"/>
  <c i="1" r="BC111"/>
  <c i="55" r="J36"/>
  <c i="1" r="AW113"/>
  <c i="64" r="F39"/>
  <c i="1" r="BB123"/>
  <c i="67" r="F41"/>
  <c i="1" r="BD126"/>
  <c i="3" r="F41"/>
  <c i="1" r="BD58"/>
  <c i="9" r="F41"/>
  <c i="1" r="BD65"/>
  <c i="12" r="J38"/>
  <c i="1" r="AW69"/>
  <c i="13" r="J38"/>
  <c i="1" r="AW70"/>
  <c i="14" r="J38"/>
  <c i="1" r="AW71"/>
  <c i="15" r="F40"/>
  <c i="1" r="BC72"/>
  <c i="16" r="F41"/>
  <c i="1" r="BD73"/>
  <c i="20" r="F41"/>
  <c i="1" r="BD77"/>
  <c i="23" r="F37"/>
  <c i="1" r="BB80"/>
  <c i="24" r="J36"/>
  <c i="1" r="AW81"/>
  <c i="27" r="F41"/>
  <c i="1" r="BD85"/>
  <c i="29" r="F37"/>
  <c i="1" r="BB87"/>
  <c i="32" r="F39"/>
  <c i="1" r="BD90"/>
  <c i="32" r="F38"/>
  <c i="1" r="BC90"/>
  <c i="33" r="F38"/>
  <c i="1" r="BC91"/>
  <c i="37" r="F36"/>
  <c i="1" r="BA95"/>
  <c i="39" r="J36"/>
  <c i="1" r="AW97"/>
  <c i="40" r="F36"/>
  <c i="1" r="BA98"/>
  <c i="41" r="F38"/>
  <c i="1" r="BC99"/>
  <c i="49" r="F37"/>
  <c i="1" r="BB107"/>
  <c i="51" r="F38"/>
  <c i="1" r="BC109"/>
  <c i="56" r="F37"/>
  <c i="1" r="BB114"/>
  <c i="64" r="J38"/>
  <c i="1" r="AW123"/>
  <c i="65" r="F38"/>
  <c i="1" r="BA124"/>
  <c i="67" r="F40"/>
  <c i="1" r="BC126"/>
  <c i="47" l="1" r="T101"/>
  <c r="T100"/>
  <c i="31" r="P96"/>
  <c r="P95"/>
  <c i="1" r="AU89"/>
  <c i="16" r="T101"/>
  <c i="3" r="P101"/>
  <c r="P100"/>
  <c i="1" r="AU58"/>
  <c i="46" r="T101"/>
  <c r="T100"/>
  <c i="31" r="T96"/>
  <c r="T95"/>
  <c i="56" r="R156"/>
  <c i="38" r="T95"/>
  <c r="T94"/>
  <c i="27" r="P104"/>
  <c r="P103"/>
  <c i="1" r="AU85"/>
  <c i="16" r="R101"/>
  <c i="5" r="R128"/>
  <c i="56" r="P156"/>
  <c i="47" r="R101"/>
  <c r="R100"/>
  <c i="31" r="R96"/>
  <c r="R95"/>
  <c i="47" r="P101"/>
  <c r="P100"/>
  <c i="1" r="AU105"/>
  <c i="46" r="P101"/>
  <c r="P100"/>
  <c i="1" r="AU104"/>
  <c i="22" r="R96"/>
  <c r="R95"/>
  <c i="55" r="T203"/>
  <c i="23" r="P94"/>
  <c r="P93"/>
  <c i="1" r="AU80"/>
  <c i="24" r="T92"/>
  <c r="T91"/>
  <c i="21" r="P94"/>
  <c r="P93"/>
  <c i="1" r="AU78"/>
  <c i="46" r="R101"/>
  <c r="R100"/>
  <c i="28" r="P98"/>
  <c r="P97"/>
  <c i="1" r="AU86"/>
  <c i="30" r="R100"/>
  <c r="R99"/>
  <c i="16" r="P101"/>
  <c i="1" r="AU73"/>
  <c i="5" r="T128"/>
  <c i="28" r="R98"/>
  <c r="R97"/>
  <c i="22" r="P96"/>
  <c r="P95"/>
  <c i="1" r="AU79"/>
  <c i="20" r="R100"/>
  <c r="R99"/>
  <c i="3" r="T101"/>
  <c r="T100"/>
  <c i="27" r="R104"/>
  <c r="R103"/>
  <c i="28" r="T98"/>
  <c r="T97"/>
  <c i="3" r="R101"/>
  <c r="R100"/>
  <c i="55" r="P203"/>
  <c i="38" r="R95"/>
  <c r="R94"/>
  <c i="30" r="P100"/>
  <c r="P99"/>
  <c i="1" r="AU88"/>
  <c i="62" r="T95"/>
  <c r="T94"/>
  <c i="61" r="R94"/>
  <c r="R93"/>
  <c i="45" r="P105"/>
  <c r="P104"/>
  <c i="1" r="AU103"/>
  <c i="41" r="T104"/>
  <c r="T103"/>
  <c i="39" r="R108"/>
  <c r="R107"/>
  <c i="36" r="T96"/>
  <c r="T95"/>
  <c i="7" r="P105"/>
  <c i="1" r="AU63"/>
  <c i="5" r="R1165"/>
  <c r="R127"/>
  <c i="67" r="P94"/>
  <c i="1" r="AU126"/>
  <c i="66" r="T96"/>
  <c i="63" r="R95"/>
  <c r="R94"/>
  <c i="62" r="P95"/>
  <c r="P94"/>
  <c i="1" r="AU120"/>
  <c i="61" r="T94"/>
  <c r="T93"/>
  <c i="50" r="P99"/>
  <c r="P98"/>
  <c i="1" r="AU108"/>
  <c i="40" r="T101"/>
  <c r="T100"/>
  <c i="18" r="P95"/>
  <c i="1" r="AU75"/>
  <c i="13" r="R97"/>
  <c i="12" r="R96"/>
  <c i="68" r="P91"/>
  <c r="P90"/>
  <c i="1" r="AU127"/>
  <c i="52" r="R102"/>
  <c r="R101"/>
  <c i="36" r="P96"/>
  <c r="P95"/>
  <c i="1" r="AU94"/>
  <c i="64" r="R95"/>
  <c i="63" r="P95"/>
  <c r="P94"/>
  <c i="1" r="AU121"/>
  <c i="48" r="T106"/>
  <c r="T105"/>
  <c i="35" r="P95"/>
  <c r="P94"/>
  <c i="1" r="AU93"/>
  <c i="34" r="R97"/>
  <c r="R96"/>
  <c i="11" r="P95"/>
  <c i="1" r="AU68"/>
  <c i="44" r="R104"/>
  <c r="R103"/>
  <c i="19" r="P98"/>
  <c r="P97"/>
  <c i="1" r="AU76"/>
  <c i="2" r="P95"/>
  <c r="P94"/>
  <c i="1" r="AU57"/>
  <c i="65" r="R97"/>
  <c i="54" r="P105"/>
  <c r="P104"/>
  <c i="1" r="AU112"/>
  <c i="53" r="T98"/>
  <c r="T97"/>
  <c i="52" r="T102"/>
  <c r="T101"/>
  <c i="49" r="P103"/>
  <c r="P102"/>
  <c i="1" r="AU107"/>
  <c i="45" r="T105"/>
  <c r="T104"/>
  <c i="41" r="P104"/>
  <c r="P103"/>
  <c i="1" r="AU99"/>
  <c i="39" r="T108"/>
  <c r="T107"/>
  <c i="34" r="T97"/>
  <c r="T96"/>
  <c i="33" r="P98"/>
  <c r="P97"/>
  <c i="1" r="AU91"/>
  <c i="32" r="P97"/>
  <c r="P96"/>
  <c i="1" r="AU90"/>
  <c i="14" r="P96"/>
  <c i="1" r="AU71"/>
  <c i="9" r="T100"/>
  <c r="T99"/>
  <c i="6" r="T107"/>
  <c i="67" r="T94"/>
  <c i="54" r="R105"/>
  <c r="R104"/>
  <c i="53" r="R98"/>
  <c r="R97"/>
  <c i="51" r="P108"/>
  <c r="P107"/>
  <c i="1" r="AU109"/>
  <c i="49" r="R103"/>
  <c r="R102"/>
  <c i="39" r="P108"/>
  <c r="P107"/>
  <c i="1" r="AU97"/>
  <c i="19" r="T98"/>
  <c r="T97"/>
  <c i="15" r="R93"/>
  <c i="14" r="T96"/>
  <c i="10" r="R99"/>
  <c i="9" r="R100"/>
  <c r="R99"/>
  <c i="50" r="R99"/>
  <c r="R98"/>
  <c i="37" r="R96"/>
  <c r="R95"/>
  <c i="33" r="T98"/>
  <c r="T97"/>
  <c i="29" r="T101"/>
  <c r="T99"/>
  <c i="12" r="P96"/>
  <c i="1" r="AU69"/>
  <c i="5" r="T1165"/>
  <c r="T127"/>
  <c i="2" r="T95"/>
  <c r="T94"/>
  <c i="65" r="P97"/>
  <c i="1" r="AU124"/>
  <c i="64" r="T95"/>
  <c i="63" r="T95"/>
  <c r="T94"/>
  <c i="55" r="T105"/>
  <c r="T104"/>
  <c i="42" r="T100"/>
  <c r="T99"/>
  <c i="32" r="R97"/>
  <c r="R96"/>
  <c i="12" r="T96"/>
  <c i="6" r="P107"/>
  <c i="1" r="AU62"/>
  <c i="64" r="P95"/>
  <c i="1" r="AU123"/>
  <c i="54" r="T105"/>
  <c r="T104"/>
  <c i="49" r="T103"/>
  <c r="T102"/>
  <c i="44" r="P104"/>
  <c r="P103"/>
  <c i="1" r="AU102"/>
  <c i="42" r="R100"/>
  <c r="R99"/>
  <c i="26" r="T103"/>
  <c r="T102"/>
  <c i="11" r="BK95"/>
  <c r="J95"/>
  <c i="7" r="R105"/>
  <c i="65" r="T97"/>
  <c i="56" r="R101"/>
  <c r="R100"/>
  <c i="55" r="R105"/>
  <c r="R104"/>
  <c i="51" r="R108"/>
  <c r="R107"/>
  <c i="48" r="P106"/>
  <c r="P105"/>
  <c i="1" r="AU106"/>
  <c i="40" r="R101"/>
  <c r="R100"/>
  <c r="P101"/>
  <c r="P100"/>
  <c i="1" r="AU98"/>
  <c i="29" r="R101"/>
  <c r="R99"/>
  <c i="18" r="R95"/>
  <c i="13" r="T97"/>
  <c i="6" r="R107"/>
  <c i="5" r="P1165"/>
  <c r="P127"/>
  <c i="1" r="AU61"/>
  <c i="66" r="P96"/>
  <c i="1" r="AU125"/>
  <c i="59" r="P91"/>
  <c i="1" r="AU117"/>
  <c i="56" r="T101"/>
  <c r="T100"/>
  <c i="55" r="P105"/>
  <c r="P104"/>
  <c i="1" r="AU113"/>
  <c i="45" r="R105"/>
  <c r="R104"/>
  <c i="26" r="R103"/>
  <c r="R102"/>
  <c i="10" r="T99"/>
  <c i="7" r="T105"/>
  <c i="56" r="P101"/>
  <c r="P100"/>
  <c i="1" r="AU114"/>
  <c i="42" r="P100"/>
  <c r="P99"/>
  <c i="1" r="AU100"/>
  <c i="35" r="R95"/>
  <c r="R94"/>
  <c i="34" r="P97"/>
  <c r="P96"/>
  <c i="1" r="AU92"/>
  <c i="18" r="T95"/>
  <c i="13" r="P97"/>
  <c i="1" r="AU70"/>
  <c i="9" r="P100"/>
  <c r="P99"/>
  <c i="1" r="AU65"/>
  <c i="68" r="T91"/>
  <c r="T90"/>
  <c i="53" r="P98"/>
  <c r="P97"/>
  <c i="1" r="AU111"/>
  <c i="52" r="P102"/>
  <c r="P101"/>
  <c i="1" r="AU110"/>
  <c i="51" r="T108"/>
  <c r="T107"/>
  <c i="50" r="T99"/>
  <c r="T98"/>
  <c i="48" r="R106"/>
  <c r="R105"/>
  <c i="36" r="R96"/>
  <c r="R95"/>
  <c i="35" r="T95"/>
  <c r="T94"/>
  <c i="29" r="P101"/>
  <c r="P99"/>
  <c i="1" r="AU87"/>
  <c i="25" r="P103"/>
  <c r="P102"/>
  <c i="1" r="AU83"/>
  <c i="68" r="R91"/>
  <c r="R90"/>
  <c i="66" r="R96"/>
  <c i="62" r="R95"/>
  <c r="R94"/>
  <c i="44" r="T104"/>
  <c r="T103"/>
  <c i="41" r="R104"/>
  <c r="R103"/>
  <c i="33" r="R98"/>
  <c r="R97"/>
  <c i="32" r="T97"/>
  <c r="T96"/>
  <c i="25" r="R103"/>
  <c r="R102"/>
  <c i="11" r="R95"/>
  <c i="61" r="P94"/>
  <c r="P93"/>
  <c i="1" r="AU119"/>
  <c i="59" r="R91"/>
  <c i="25" r="T103"/>
  <c r="T102"/>
  <c i="19" r="R98"/>
  <c r="R97"/>
  <c i="4" r="BK88"/>
  <c r="J88"/>
  <c r="J64"/>
  <c i="5" r="BK128"/>
  <c r="J128"/>
  <c r="J68"/>
  <c i="7" r="BK105"/>
  <c r="J105"/>
  <c r="J67"/>
  <c i="21" r="BK94"/>
  <c r="J94"/>
  <c r="J64"/>
  <c i="22" r="BK216"/>
  <c r="J216"/>
  <c r="J71"/>
  <c i="24" r="BK92"/>
  <c r="BK91"/>
  <c r="J91"/>
  <c r="J63"/>
  <c i="29" r="BK101"/>
  <c r="BK99"/>
  <c r="J99"/>
  <c i="30" r="BK330"/>
  <c r="J330"/>
  <c r="J76"/>
  <c i="36" r="BK96"/>
  <c r="J96"/>
  <c r="J64"/>
  <c i="45" r="BK105"/>
  <c r="BK104"/>
  <c r="J104"/>
  <c i="48" r="BK106"/>
  <c r="BK105"/>
  <c r="J105"/>
  <c r="J63"/>
  <c i="58" r="BK88"/>
  <c r="J88"/>
  <c r="J64"/>
  <c i="60" r="BK116"/>
  <c r="J116"/>
  <c r="J68"/>
  <c i="63" r="BK95"/>
  <c r="J95"/>
  <c r="J64"/>
  <c i="3" r="BK101"/>
  <c r="J101"/>
  <c r="J68"/>
  <c i="8" r="BK92"/>
  <c r="J92"/>
  <c r="J67"/>
  <c i="12" r="BK96"/>
  <c r="J96"/>
  <c r="J67"/>
  <c i="15" r="BK93"/>
  <c r="J93"/>
  <c r="J67"/>
  <c i="16" r="BK101"/>
  <c r="J101"/>
  <c i="22" r="BK96"/>
  <c r="BK95"/>
  <c r="J95"/>
  <c r="J63"/>
  <c i="23" r="BK94"/>
  <c r="J94"/>
  <c r="J64"/>
  <c i="26" r="BK103"/>
  <c r="J103"/>
  <c r="J68"/>
  <c i="27" r="BK104"/>
  <c r="J104"/>
  <c r="J68"/>
  <c i="33" r="BK98"/>
  <c r="J98"/>
  <c r="J64"/>
  <c i="34" r="BK97"/>
  <c r="J97"/>
  <c r="J64"/>
  <c i="35" r="BK95"/>
  <c r="J95"/>
  <c r="J64"/>
  <c i="43" r="BK88"/>
  <c r="J88"/>
  <c r="J64"/>
  <c i="44" r="BK104"/>
  <c r="BK103"/>
  <c r="J103"/>
  <c r="J63"/>
  <c i="50" r="BK99"/>
  <c r="J99"/>
  <c r="J64"/>
  <c i="52" r="BK102"/>
  <c r="BK101"/>
  <c r="J101"/>
  <c i="54" r="BK105"/>
  <c r="J105"/>
  <c r="J64"/>
  <c i="55" r="BK105"/>
  <c i="56" r="BK101"/>
  <c r="J101"/>
  <c r="J64"/>
  <c r="BK156"/>
  <c r="J156"/>
  <c r="J73"/>
  <c i="59" r="BK91"/>
  <c r="J91"/>
  <c i="61" r="BK94"/>
  <c r="BK93"/>
  <c r="J93"/>
  <c r="J63"/>
  <c i="62" r="BK95"/>
  <c r="J95"/>
  <c r="J64"/>
  <c i="68" r="BK91"/>
  <c r="J91"/>
  <c r="J64"/>
  <c i="6" r="BK107"/>
  <c r="J107"/>
  <c r="J67"/>
  <c i="9" r="BK100"/>
  <c r="J100"/>
  <c r="J68"/>
  <c i="18" r="BK95"/>
  <c r="J95"/>
  <c i="19" r="BK98"/>
  <c r="J98"/>
  <c r="J68"/>
  <c i="20" r="BK100"/>
  <c r="J100"/>
  <c r="J68"/>
  <c i="23" r="BK152"/>
  <c r="J152"/>
  <c r="J70"/>
  <c i="28" r="BK98"/>
  <c r="J98"/>
  <c r="J64"/>
  <c i="37" r="BK96"/>
  <c r="J96"/>
  <c r="J64"/>
  <c i="40" r="BK101"/>
  <c r="J101"/>
  <c r="J64"/>
  <c i="41" r="BK104"/>
  <c r="J104"/>
  <c r="J64"/>
  <c i="46" r="BK101"/>
  <c r="J101"/>
  <c r="J64"/>
  <c i="49" r="BK103"/>
  <c r="BK102"/>
  <c r="J102"/>
  <c i="51" r="BK108"/>
  <c r="J108"/>
  <c r="J64"/>
  <c i="53" r="BK98"/>
  <c r="J98"/>
  <c r="J64"/>
  <c i="64" r="BK95"/>
  <c r="J95"/>
  <c r="J67"/>
  <c i="3" r="BK321"/>
  <c r="J321"/>
  <c r="J74"/>
  <c i="5" r="BK1165"/>
  <c r="J1165"/>
  <c r="J82"/>
  <c i="10" r="BK99"/>
  <c r="J99"/>
  <c i="17" r="BK92"/>
  <c r="J92"/>
  <c i="21" r="BK175"/>
  <c r="J175"/>
  <c r="J70"/>
  <c i="25" r="BK103"/>
  <c r="J103"/>
  <c r="J68"/>
  <c i="30" r="BK100"/>
  <c r="J100"/>
  <c r="J64"/>
  <c r="BK325"/>
  <c r="J325"/>
  <c r="J74"/>
  <c i="31" r="BK96"/>
  <c r="J96"/>
  <c r="J64"/>
  <c i="38" r="BK95"/>
  <c r="J95"/>
  <c r="J64"/>
  <c i="39" r="BK108"/>
  <c r="J108"/>
  <c r="J64"/>
  <c i="42" r="BK100"/>
  <c r="J100"/>
  <c r="J64"/>
  <c i="47" r="BK101"/>
  <c r="J101"/>
  <c r="J64"/>
  <c i="55" r="BK203"/>
  <c r="J203"/>
  <c r="J77"/>
  <c i="57" r="BK88"/>
  <c r="J88"/>
  <c r="J64"/>
  <c i="60" r="BK93"/>
  <c r="J93"/>
  <c r="J64"/>
  <c i="65" r="BK97"/>
  <c r="J97"/>
  <c r="J67"/>
  <c i="66" r="BK96"/>
  <c r="J96"/>
  <c r="J67"/>
  <c i="67" r="BK94"/>
  <c r="J94"/>
  <c i="1" r="AG90"/>
  <c i="32" r="J63"/>
  <c r="J97"/>
  <c r="J64"/>
  <c i="2" r="BK94"/>
  <c r="J94"/>
  <c r="J67"/>
  <c i="52" r="J32"/>
  <c i="1" r="AG110"/>
  <c i="2" r="F37"/>
  <c i="1" r="AZ57"/>
  <c i="19" r="J37"/>
  <c i="1" r="AV76"/>
  <c r="AT76"/>
  <c i="25" r="J37"/>
  <c i="1" r="AV83"/>
  <c r="AT83"/>
  <c i="31" r="F35"/>
  <c i="1" r="AZ89"/>
  <c i="39" r="J35"/>
  <c i="1" r="AV97"/>
  <c r="AT97"/>
  <c i="52" r="F35"/>
  <c i="1" r="AZ110"/>
  <c i="60" r="F35"/>
  <c i="1" r="AZ118"/>
  <c i="62" r="J35"/>
  <c i="1" r="AV120"/>
  <c r="AT120"/>
  <c i="29" r="J32"/>
  <c i="1" r="AG87"/>
  <c i="49" r="J32"/>
  <c i="1" r="AG107"/>
  <c i="2" r="J37"/>
  <c i="1" r="AV57"/>
  <c r="AT57"/>
  <c i="6" r="F37"/>
  <c i="1" r="AZ62"/>
  <c i="12" r="F37"/>
  <c i="1" r="AZ69"/>
  <c i="13" r="J37"/>
  <c i="1" r="AV70"/>
  <c r="AT70"/>
  <c r="BA67"/>
  <c r="AW67"/>
  <c r="BB67"/>
  <c r="AX67"/>
  <c i="20" r="F37"/>
  <c i="1" r="AZ77"/>
  <c i="22" r="J35"/>
  <c i="1" r="AV79"/>
  <c r="AT79"/>
  <c i="42" r="F35"/>
  <c i="1" r="AZ100"/>
  <c i="50" r="F35"/>
  <c i="1" r="AZ108"/>
  <c i="56" r="F35"/>
  <c i="1" r="AZ114"/>
  <c i="45" r="J32"/>
  <c i="1" r="AG103"/>
  <c i="18" r="J34"/>
  <c i="1" r="AG75"/>
  <c r="BA56"/>
  <c i="3" r="J37"/>
  <c i="1" r="AV58"/>
  <c r="AT58"/>
  <c i="11" r="F37"/>
  <c i="1" r="AZ68"/>
  <c i="14" r="F37"/>
  <c i="1" r="AZ71"/>
  <c i="16" r="F37"/>
  <c i="1" r="AZ73"/>
  <c i="26" r="J37"/>
  <c i="1" r="AV84"/>
  <c r="AT84"/>
  <c i="30" r="F35"/>
  <c i="1" r="AZ88"/>
  <c i="46" r="F35"/>
  <c i="1" r="AZ104"/>
  <c i="48" r="J35"/>
  <c i="1" r="AV106"/>
  <c r="AT106"/>
  <c r="BC82"/>
  <c r="AY82"/>
  <c i="30" r="J35"/>
  <c i="1" r="AV88"/>
  <c r="AT88"/>
  <c i="40" r="J35"/>
  <c i="1" r="AV98"/>
  <c r="AT98"/>
  <c i="44" r="J35"/>
  <c i="1" r="AV102"/>
  <c r="AT102"/>
  <c i="48" r="F35"/>
  <c i="1" r="AZ106"/>
  <c i="58" r="J35"/>
  <c i="1" r="AV116"/>
  <c r="AT116"/>
  <c i="62" r="F35"/>
  <c i="1" r="AZ120"/>
  <c i="67" r="F37"/>
  <c i="1" r="AZ126"/>
  <c i="16" r="J34"/>
  <c i="1" r="AG73"/>
  <c r="BD56"/>
  <c i="5" r="F37"/>
  <c i="1" r="AZ61"/>
  <c i="26" r="F37"/>
  <c i="1" r="AZ84"/>
  <c i="29" r="J35"/>
  <c i="1" r="AV87"/>
  <c r="AT87"/>
  <c r="AN87"/>
  <c i="35" r="F35"/>
  <c i="1" r="AZ93"/>
  <c i="49" r="F35"/>
  <c i="1" r="AZ107"/>
  <c i="52" r="J35"/>
  <c i="1" r="AV110"/>
  <c r="AT110"/>
  <c r="AN110"/>
  <c i="64" r="J37"/>
  <c i="1" r="AV123"/>
  <c r="AT123"/>
  <c i="67" r="J37"/>
  <c i="1" r="AV126"/>
  <c r="AT126"/>
  <c r="BC56"/>
  <c i="6" r="J37"/>
  <c i="1" r="AV62"/>
  <c r="AT62"/>
  <c i="10" r="F37"/>
  <c i="1" r="AZ66"/>
  <c i="14" r="J34"/>
  <c i="1" r="AG71"/>
  <c i="15" r="J37"/>
  <c i="1" r="AV72"/>
  <c r="AT72"/>
  <c i="22" r="F35"/>
  <c i="1" r="AZ79"/>
  <c i="34" r="F35"/>
  <c i="1" r="AZ92"/>
  <c i="40" r="F35"/>
  <c i="1" r="AZ98"/>
  <c i="47" r="F35"/>
  <c i="1" r="AZ105"/>
  <c i="56" r="J35"/>
  <c i="1" r="AV114"/>
  <c r="AT114"/>
  <c i="61" r="F35"/>
  <c i="1" r="AZ119"/>
  <c i="64" r="F37"/>
  <c i="1" r="AZ123"/>
  <c i="66" r="J37"/>
  <c i="1" r="AV125"/>
  <c r="AT125"/>
  <c r="BB122"/>
  <c r="AX122"/>
  <c r="BA122"/>
  <c r="AW122"/>
  <c i="68" r="J35"/>
  <c i="1" r="AV127"/>
  <c r="AT127"/>
  <c r="AS55"/>
  <c r="AS54"/>
  <c i="19" r="F37"/>
  <c i="1" r="AZ76"/>
  <c i="23" r="J35"/>
  <c i="1" r="AV80"/>
  <c r="AT80"/>
  <c r="BA82"/>
  <c r="AW82"/>
  <c r="BD82"/>
  <c i="32" r="J35"/>
  <c i="1" r="AV90"/>
  <c r="AT90"/>
  <c r="AN90"/>
  <c i="36" r="F35"/>
  <c i="1" r="AZ94"/>
  <c i="43" r="F35"/>
  <c i="1" r="AZ101"/>
  <c i="46" r="J35"/>
  <c i="1" r="AV104"/>
  <c r="AT104"/>
  <c i="51" r="J35"/>
  <c i="1" r="AV109"/>
  <c r="AT109"/>
  <c i="59" r="J35"/>
  <c i="1" r="AV117"/>
  <c r="AT117"/>
  <c i="65" r="F37"/>
  <c i="1" r="AZ124"/>
  <c i="17" r="J34"/>
  <c i="1" r="AG74"/>
  <c i="4" r="J35"/>
  <c i="1" r="AV59"/>
  <c r="AT59"/>
  <c i="21" r="J35"/>
  <c i="1" r="AV78"/>
  <c r="AT78"/>
  <c i="27" r="J37"/>
  <c i="1" r="AV85"/>
  <c r="AT85"/>
  <c i="33" r="J35"/>
  <c i="1" r="AV91"/>
  <c r="AT91"/>
  <c i="37" r="F35"/>
  <c i="1" r="AZ95"/>
  <c i="45" r="F35"/>
  <c i="1" r="AZ103"/>
  <c i="53" r="F35"/>
  <c i="1" r="AZ111"/>
  <c i="57" r="J35"/>
  <c i="1" r="AV115"/>
  <c r="AT115"/>
  <c i="59" r="F35"/>
  <c i="1" r="AZ117"/>
  <c i="63" r="F35"/>
  <c i="1" r="AZ121"/>
  <c r="BC122"/>
  <c r="AY122"/>
  <c r="BD122"/>
  <c i="68" r="F35"/>
  <c i="1" r="AZ127"/>
  <c i="7" r="J37"/>
  <c i="1" r="AV63"/>
  <c r="AT63"/>
  <c i="8" r="J37"/>
  <c i="1" r="AV64"/>
  <c r="AT64"/>
  <c i="10" r="J37"/>
  <c i="1" r="AV66"/>
  <c r="AT66"/>
  <c i="16" r="J37"/>
  <c i="1" r="AV73"/>
  <c r="AT73"/>
  <c r="AN73"/>
  <c i="31" r="J35"/>
  <c i="1" r="AV89"/>
  <c r="AT89"/>
  <c i="37" r="J35"/>
  <c i="1" r="AV95"/>
  <c r="AT95"/>
  <c i="45" r="J35"/>
  <c i="1" r="AV103"/>
  <c r="AT103"/>
  <c i="55" r="J35"/>
  <c i="1" r="AV113"/>
  <c r="AT113"/>
  <c i="66" r="F37"/>
  <c i="1" r="AZ125"/>
  <c i="11" r="J34"/>
  <c i="1" r="AG68"/>
  <c r="AU82"/>
  <c i="59" r="J32"/>
  <c i="1" r="AG117"/>
  <c i="10" r="J34"/>
  <c i="1" r="AG66"/>
  <c r="BB56"/>
  <c r="AX56"/>
  <c i="7" r="F37"/>
  <c i="1" r="AZ63"/>
  <c i="9" r="F37"/>
  <c i="1" r="AZ65"/>
  <c i="13" r="F37"/>
  <c i="1" r="AZ70"/>
  <c i="13" r="J34"/>
  <c i="1" r="AG70"/>
  <c r="BD67"/>
  <c i="20" r="J37"/>
  <c i="1" r="AV77"/>
  <c r="AT77"/>
  <c r="BB82"/>
  <c r="AX82"/>
  <c i="28" r="F35"/>
  <c i="1" r="AZ86"/>
  <c i="36" r="J35"/>
  <c i="1" r="AV94"/>
  <c r="AT94"/>
  <c i="44" r="F35"/>
  <c i="1" r="AZ102"/>
  <c i="54" r="J35"/>
  <c i="1" r="AV112"/>
  <c r="AT112"/>
  <c i="5" r="J37"/>
  <c i="1" r="AV61"/>
  <c r="AT61"/>
  <c r="AU56"/>
  <c i="17" r="F37"/>
  <c i="1" r="AZ74"/>
  <c i="23" r="F35"/>
  <c i="1" r="AZ80"/>
  <c i="29" r="F35"/>
  <c i="1" r="AZ87"/>
  <c i="35" r="J35"/>
  <c i="1" r="AV93"/>
  <c r="AT93"/>
  <c i="42" r="J35"/>
  <c i="1" r="AV100"/>
  <c r="AT100"/>
  <c i="49" r="J35"/>
  <c i="1" r="AV107"/>
  <c r="AT107"/>
  <c i="50" r="J35"/>
  <c i="1" r="AV108"/>
  <c r="AT108"/>
  <c i="55" r="F35"/>
  <c i="1" r="AZ113"/>
  <c i="65" r="J37"/>
  <c i="1" r="AV124"/>
  <c r="AT124"/>
  <c i="67" r="J34"/>
  <c i="1" r="AG126"/>
  <c i="3" r="F37"/>
  <c i="1" r="AZ58"/>
  <c i="9" r="J37"/>
  <c i="1" r="AV65"/>
  <c r="AT65"/>
  <c i="11" r="J37"/>
  <c i="1" r="AV68"/>
  <c r="AT68"/>
  <c i="14" r="J37"/>
  <c i="1" r="AV71"/>
  <c r="AT71"/>
  <c i="15" r="F37"/>
  <c i="1" r="AZ72"/>
  <c i="18" r="J37"/>
  <c i="1" r="AV75"/>
  <c r="AT75"/>
  <c i="24" r="J35"/>
  <c i="1" r="AV81"/>
  <c r="AT81"/>
  <c i="27" r="F37"/>
  <c i="1" r="AZ85"/>
  <c i="33" r="F35"/>
  <c i="1" r="AZ91"/>
  <c i="39" r="F35"/>
  <c i="1" r="AZ97"/>
  <c i="53" r="J35"/>
  <c i="1" r="AV111"/>
  <c r="AT111"/>
  <c i="61" r="J35"/>
  <c i="1" r="AV119"/>
  <c r="AT119"/>
  <c i="8" r="F37"/>
  <c i="1" r="AZ64"/>
  <c i="12" r="J37"/>
  <c i="1" r="AV69"/>
  <c r="AT69"/>
  <c r="BC67"/>
  <c r="AY67"/>
  <c i="18" r="F37"/>
  <c i="1" r="AZ75"/>
  <c i="24" r="F35"/>
  <c i="1" r="AZ81"/>
  <c i="32" r="F35"/>
  <c i="1" r="AZ90"/>
  <c i="38" r="J35"/>
  <c i="1" r="AV96"/>
  <c r="AT96"/>
  <c i="41" r="J35"/>
  <c i="1" r="AV99"/>
  <c r="AT99"/>
  <c i="51" r="F35"/>
  <c i="1" r="AZ109"/>
  <c i="4" r="F35"/>
  <c i="1" r="AZ59"/>
  <c i="17" r="J37"/>
  <c i="1" r="AV74"/>
  <c r="AT74"/>
  <c r="AN74"/>
  <c i="21" r="F35"/>
  <c i="1" r="AZ78"/>
  <c i="25" r="F37"/>
  <c i="1" r="AZ83"/>
  <c i="28" r="J35"/>
  <c i="1" r="AV86"/>
  <c r="AT86"/>
  <c i="34" r="J35"/>
  <c i="1" r="AV92"/>
  <c r="AT92"/>
  <c i="38" r="F35"/>
  <c i="1" r="AZ96"/>
  <c i="41" r="F35"/>
  <c i="1" r="AZ99"/>
  <c i="47" r="J35"/>
  <c i="1" r="AV105"/>
  <c r="AT105"/>
  <c i="54" r="F35"/>
  <c i="1" r="AZ112"/>
  <c i="60" r="J35"/>
  <c i="1" r="AV118"/>
  <c r="AT118"/>
  <c i="63" r="J35"/>
  <c i="1" r="AV121"/>
  <c r="AT121"/>
  <c i="55" l="1" r="BK104"/>
  <c r="J104"/>
  <c r="J63"/>
  <c i="4" r="BK87"/>
  <c r="J87"/>
  <c r="J63"/>
  <c i="23" r="BK93"/>
  <c r="J93"/>
  <c i="47" r="BK100"/>
  <c r="J100"/>
  <c i="40" r="BK100"/>
  <c r="J100"/>
  <c i="52" r="J63"/>
  <c i="16" r="J67"/>
  <c i="36" r="BK95"/>
  <c r="J95"/>
  <c r="J63"/>
  <c i="25" r="BK102"/>
  <c r="J102"/>
  <c r="J67"/>
  <c i="10" r="J67"/>
  <c i="44" r="J104"/>
  <c r="J64"/>
  <c i="41" r="BK103"/>
  <c r="J103"/>
  <c i="53" r="BK97"/>
  <c r="J97"/>
  <c i="45" r="J105"/>
  <c r="J64"/>
  <c i="57" r="BK87"/>
  <c r="J87"/>
  <c r="J63"/>
  <c i="58" r="BK87"/>
  <c r="J87"/>
  <c r="J63"/>
  <c i="21" r="BK93"/>
  <c r="J93"/>
  <c i="24" r="J92"/>
  <c r="J64"/>
  <c i="9" r="BK99"/>
  <c r="J99"/>
  <c r="J67"/>
  <c i="29" r="J63"/>
  <c i="42" r="BK99"/>
  <c r="J99"/>
  <c i="33" r="BK97"/>
  <c r="J97"/>
  <c r="J63"/>
  <c i="28" r="BK97"/>
  <c r="J97"/>
  <c r="J63"/>
  <c i="50" r="BK98"/>
  <c r="J98"/>
  <c r="J63"/>
  <c i="19" r="BK97"/>
  <c r="J97"/>
  <c r="J67"/>
  <c i="26" r="BK102"/>
  <c r="J102"/>
  <c r="J67"/>
  <c i="37" r="BK95"/>
  <c r="J95"/>
  <c i="34" r="BK96"/>
  <c r="J96"/>
  <c i="31" r="BK95"/>
  <c r="J95"/>
  <c r="J63"/>
  <c i="55" r="J105"/>
  <c r="J64"/>
  <c i="61" r="J94"/>
  <c r="J64"/>
  <c i="68" r="BK90"/>
  <c r="J90"/>
  <c i="5" r="BK127"/>
  <c r="J127"/>
  <c i="20" r="BK99"/>
  <c r="J99"/>
  <c r="J67"/>
  <c i="27" r="BK103"/>
  <c r="J103"/>
  <c i="39" r="BK107"/>
  <c r="J107"/>
  <c r="J63"/>
  <c i="51" r="BK107"/>
  <c r="J107"/>
  <c i="52" r="J102"/>
  <c r="J64"/>
  <c i="22" r="J96"/>
  <c r="J64"/>
  <c i="49" r="J103"/>
  <c r="J64"/>
  <c i="48" r="J106"/>
  <c r="J64"/>
  <c i="63" r="BK94"/>
  <c r="J94"/>
  <c r="J63"/>
  <c i="54" r="BK104"/>
  <c r="J104"/>
  <c r="J63"/>
  <c i="59" r="J63"/>
  <c i="67" r="J67"/>
  <c i="35" r="BK94"/>
  <c r="J94"/>
  <c r="J63"/>
  <c i="46" r="BK100"/>
  <c r="J100"/>
  <c i="45" r="J63"/>
  <c i="18" r="J67"/>
  <c i="62" r="BK94"/>
  <c r="J94"/>
  <c r="J63"/>
  <c i="3" r="BK100"/>
  <c r="J100"/>
  <c r="J67"/>
  <c i="17" r="J67"/>
  <c i="30" r="BK99"/>
  <c r="J99"/>
  <c i="11" r="J67"/>
  <c i="49" r="J63"/>
  <c i="38" r="BK94"/>
  <c r="J94"/>
  <c r="J63"/>
  <c i="43" r="BK87"/>
  <c r="J87"/>
  <c i="29" r="J101"/>
  <c r="J65"/>
  <c i="56" r="BK100"/>
  <c r="J100"/>
  <c i="60" r="BK92"/>
  <c r="J92"/>
  <c r="J63"/>
  <c i="67" r="J43"/>
  <c i="59" r="J41"/>
  <c i="52" r="J41"/>
  <c i="49" r="J41"/>
  <c i="45" r="J41"/>
  <c i="32" r="J41"/>
  <c i="29" r="J41"/>
  <c i="18" r="J43"/>
  <c i="17" r="J43"/>
  <c i="16" r="J43"/>
  <c i="1" r="AN71"/>
  <c r="AN70"/>
  <c i="14" r="J43"/>
  <c i="13" r="J43"/>
  <c i="11" r="J43"/>
  <c i="10" r="J43"/>
  <c i="1" r="AN107"/>
  <c r="AN66"/>
  <c r="AN68"/>
  <c r="AN75"/>
  <c r="AN103"/>
  <c r="AN126"/>
  <c r="AN117"/>
  <c i="65" r="J34"/>
  <c i="1" r="AG124"/>
  <c i="51" r="J32"/>
  <c i="1" r="AG109"/>
  <c i="2" r="J34"/>
  <c i="1" r="AG57"/>
  <c r="AU122"/>
  <c i="48" r="J32"/>
  <c i="1" r="AG106"/>
  <c r="AY56"/>
  <c i="40" r="J32"/>
  <c i="1" r="AG98"/>
  <c i="21" r="J32"/>
  <c i="1" r="AG78"/>
  <c r="AZ56"/>
  <c r="AV56"/>
  <c i="34" r="J32"/>
  <c i="1" r="AG92"/>
  <c i="30" r="J32"/>
  <c i="1" r="AG88"/>
  <c r="AZ67"/>
  <c r="AV67"/>
  <c r="AT67"/>
  <c r="AU67"/>
  <c i="6" r="J34"/>
  <c i="1" r="AG62"/>
  <c i="23" r="J32"/>
  <c i="1" r="AG80"/>
  <c i="7" r="J34"/>
  <c i="1" r="AG63"/>
  <c i="27" r="J34"/>
  <c i="1" r="AG85"/>
  <c r="AZ122"/>
  <c r="AV122"/>
  <c r="AT122"/>
  <c i="53" r="J32"/>
  <c i="1" r="AG111"/>
  <c i="61" r="J32"/>
  <c i="1" r="AG119"/>
  <c i="41" r="J32"/>
  <c i="1" r="AG99"/>
  <c i="5" r="J34"/>
  <c i="1" r="AG61"/>
  <c i="44" r="J32"/>
  <c i="1" r="AG102"/>
  <c i="12" r="J34"/>
  <c i="1" r="AG69"/>
  <c i="24" r="J32"/>
  <c i="1" r="AG81"/>
  <c i="66" r="J34"/>
  <c i="1" r="AG125"/>
  <c r="BD60"/>
  <c r="BA60"/>
  <c r="AW60"/>
  <c i="8" r="J34"/>
  <c i="1" r="AG64"/>
  <c i="22" r="J32"/>
  <c i="1" r="AG79"/>
  <c i="46" r="J32"/>
  <c i="1" r="AG104"/>
  <c r="AW56"/>
  <c i="47" r="J32"/>
  <c i="1" r="AG105"/>
  <c i="37" r="J32"/>
  <c i="1" r="AG95"/>
  <c i="43" r="J32"/>
  <c i="1" r="AG101"/>
  <c r="AZ82"/>
  <c r="AV82"/>
  <c r="AT82"/>
  <c i="42" r="J32"/>
  <c i="1" r="AG100"/>
  <c i="56" r="J32"/>
  <c i="1" r="AG114"/>
  <c i="64" r="J34"/>
  <c i="1" r="AG123"/>
  <c i="15" r="J34"/>
  <c i="1" r="AG72"/>
  <c i="68" r="J32"/>
  <c i="1" r="AG127"/>
  <c r="BC60"/>
  <c r="AY60"/>
  <c r="BB60"/>
  <c r="AX60"/>
  <c i="46" l="1" r="J41"/>
  <c i="64" r="J43"/>
  <c i="5" r="J43"/>
  <c i="7" r="J43"/>
  <c i="48" r="J41"/>
  <c i="24" r="J41"/>
  <c i="61" r="J41"/>
  <c i="47" r="J41"/>
  <c i="40" r="J41"/>
  <c i="41" r="J41"/>
  <c i="53" r="J41"/>
  <c i="56" r="J41"/>
  <c i="8" r="J43"/>
  <c i="23" r="J41"/>
  <c i="12" r="J43"/>
  <c i="21" r="J41"/>
  <c i="42" r="J41"/>
  <c i="68" r="J41"/>
  <c i="27" r="J43"/>
  <c i="22" r="J41"/>
  <c i="66" r="J43"/>
  <c i="15" r="J43"/>
  <c i="44" r="J41"/>
  <c i="37" r="J41"/>
  <c i="30" r="J41"/>
  <c i="6" r="J43"/>
  <c i="51" r="J41"/>
  <c i="65" r="J43"/>
  <c i="34" r="J41"/>
  <c i="37" r="J63"/>
  <c i="21" r="J63"/>
  <c i="56" r="J63"/>
  <c i="40" r="J63"/>
  <c i="23" r="J63"/>
  <c i="43" r="J41"/>
  <c i="30" r="J63"/>
  <c i="41" r="J63"/>
  <c i="53" r="J63"/>
  <c i="5" r="J67"/>
  <c i="68" r="J63"/>
  <c i="34" r="J63"/>
  <c i="27" r="J67"/>
  <c i="47" r="J63"/>
  <c i="46" r="J63"/>
  <c i="43" r="J63"/>
  <c i="51" r="J63"/>
  <c i="42" r="J63"/>
  <c i="2" r="J43"/>
  <c i="1" r="AN57"/>
  <c r="AN101"/>
  <c r="AN78"/>
  <c r="AN85"/>
  <c r="AN100"/>
  <c r="AN124"/>
  <c r="AN63"/>
  <c r="AN64"/>
  <c r="AN79"/>
  <c r="AN81"/>
  <c r="AN95"/>
  <c r="AN111"/>
  <c r="AN119"/>
  <c r="AN123"/>
  <c r="AN62"/>
  <c r="AN69"/>
  <c r="AN72"/>
  <c r="AN99"/>
  <c r="AN106"/>
  <c r="AN114"/>
  <c r="AN125"/>
  <c r="AN127"/>
  <c r="AN61"/>
  <c r="AN80"/>
  <c r="AN88"/>
  <c r="AN92"/>
  <c r="AN98"/>
  <c r="AN102"/>
  <c r="AN104"/>
  <c r="AN105"/>
  <c r="AN109"/>
  <c i="25" r="J34"/>
  <c i="1" r="AG83"/>
  <c r="AN83"/>
  <c i="58" r="J32"/>
  <c i="1" r="AG116"/>
  <c i="31" r="J32"/>
  <c i="1" r="AG89"/>
  <c r="AN89"/>
  <c i="4" r="J32"/>
  <c i="1" r="AG59"/>
  <c i="57" r="J32"/>
  <c i="1" r="AG115"/>
  <c i="50" r="J32"/>
  <c i="1" r="AG108"/>
  <c r="AN108"/>
  <c i="3" r="J34"/>
  <c i="1" r="AG58"/>
  <c r="AG56"/>
  <c r="BD55"/>
  <c r="BD54"/>
  <c r="W33"/>
  <c i="38" r="J32"/>
  <c i="1" r="AG96"/>
  <c i="63" r="J32"/>
  <c i="1" r="AG121"/>
  <c r="AN121"/>
  <c i="20" r="J34"/>
  <c i="1" r="AG77"/>
  <c r="BA55"/>
  <c r="AW55"/>
  <c i="35" r="J32"/>
  <c i="1" r="AG93"/>
  <c r="AN93"/>
  <c i="19" r="J34"/>
  <c i="1" r="AG76"/>
  <c r="AN76"/>
  <c r="BC55"/>
  <c r="AY55"/>
  <c i="9" r="J34"/>
  <c i="1" r="AG65"/>
  <c r="AN65"/>
  <c r="BB55"/>
  <c r="AX55"/>
  <c i="26" r="J34"/>
  <c i="1" r="AG84"/>
  <c r="AN84"/>
  <c i="28" r="J32"/>
  <c i="1" r="AG86"/>
  <c r="AN86"/>
  <c r="AG122"/>
  <c r="AG67"/>
  <c i="33" r="J32"/>
  <c i="1" r="AG91"/>
  <c r="AN91"/>
  <c i="62" r="J32"/>
  <c i="1" r="AG120"/>
  <c i="60" r="J32"/>
  <c i="1" r="AG118"/>
  <c i="39" r="J32"/>
  <c i="1" r="AG97"/>
  <c r="AN97"/>
  <c i="54" r="J32"/>
  <c i="1" r="AG112"/>
  <c r="AN112"/>
  <c r="AZ60"/>
  <c r="AV60"/>
  <c r="AT60"/>
  <c r="AU60"/>
  <c r="AU55"/>
  <c r="AU54"/>
  <c i="36" r="J32"/>
  <c i="1" r="AG94"/>
  <c i="55" r="J32"/>
  <c i="1" r="AG113"/>
  <c r="AT56"/>
  <c l="1" r="AN67"/>
  <c i="50" r="J41"/>
  <c i="62" r="J41"/>
  <c i="25" r="J43"/>
  <c i="55" r="J41"/>
  <c i="39" r="J41"/>
  <c i="38" r="J41"/>
  <c i="36" r="J41"/>
  <c i="4" r="J41"/>
  <c i="54" r="J41"/>
  <c i="63" r="J41"/>
  <c i="19" r="J43"/>
  <c i="57" r="J41"/>
  <c i="28" r="J41"/>
  <c i="9" r="J43"/>
  <c i="33" r="J41"/>
  <c i="20" r="J43"/>
  <c i="31" r="J41"/>
  <c i="3" r="J43"/>
  <c i="35" r="J41"/>
  <c i="60" r="J41"/>
  <c i="26" r="J43"/>
  <c i="58" r="J41"/>
  <c i="1" r="AN56"/>
  <c r="AN59"/>
  <c r="AN115"/>
  <c r="AN120"/>
  <c r="AN113"/>
  <c r="AN58"/>
  <c r="AN77"/>
  <c r="AN94"/>
  <c r="AN96"/>
  <c r="AN116"/>
  <c r="AN118"/>
  <c r="AN122"/>
  <c r="AG82"/>
  <c r="AN82"/>
  <c r="BA54"/>
  <c r="W30"/>
  <c r="AG60"/>
  <c r="BC54"/>
  <c r="W32"/>
  <c r="BB54"/>
  <c r="AX54"/>
  <c r="AZ55"/>
  <c r="AV55"/>
  <c r="AT55"/>
  <c l="1" r="AN60"/>
  <c r="AY54"/>
  <c r="AZ54"/>
  <c r="W29"/>
  <c r="W31"/>
  <c r="AW54"/>
  <c r="AK30"/>
  <c r="AG55"/>
  <c r="AG54"/>
  <c r="AK26"/>
  <c l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<sst xmlns="http://schemas.openxmlformats.org/spreadsheetml/2006/main">
  <si>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</si>
  <si>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</si>
  <si>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</si>
  <si>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</si>
  <si>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</si>
  <si>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</si>
  <si>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</si>
  <si>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</si>
  <si>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</si>
  <si>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</si>
  <si>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</si>
  <si>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</si>
  <si>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</si>
  <si>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</si>
  <si>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Archdesign10541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</si>
  <si>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</si>
  <si>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</si>
  <si>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Anthropos Sportovní a rekreační areál (I.etapa)-revize 5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</si>
  <si>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</si>
  <si>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</si>
  <si>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</si>
  <si>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</si>
  <si>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</si>
  <si>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</si>
  <si>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</si>
  <si>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</si>
  <si>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</si>
  <si>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</si>
  <si>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</si>
  <si>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</si>
  <si>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</si>
  <si>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</si>
  <si>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</si>
  <si>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</si>
  <si>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</si>
  <si>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</si>
  <si>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</si>
  <si>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</si>
  <si>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</si>
  <si>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</si>
  <si>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</si>
  <si>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</si>
  <si>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</si>
  <si>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</si>
  <si>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</si>
  <si>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</si>
  <si>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</si>
  <si>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</si>
  <si>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</si>
  <si>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</si>
  <si>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</si>
  <si>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</si>
  <si>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</si>
  <si>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</si>
  <si>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</si>
  <si>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</si>
  <si>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</si>
  <si>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</si>
  <si>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</si>
  <si>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</si>
  <si>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</si>
  <si>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</si>
  <si>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</si>
  <si>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</si>
  <si>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</si>
  <si>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</si>
  <si>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</si>
  <si>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</si>
  <si>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</si>
  <si>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</si>
  <si>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</si>
  <si>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</si>
  <si>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</si>
  <si>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</si>
  <si>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</si>
  <si>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</si>
  <si>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</si>
  <si>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</si>
  <si>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</si>
  <si>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</si>
  <si>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</si>
  <si>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</si>
  <si>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</si>
  <si>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</si>
  <si>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</si>
  <si>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</si>
  <si>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</si>
  <si>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</si>
  <si>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</si>
  <si>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</si>
  <si>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</si>
  <si>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</si>
  <si>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</si>
  <si>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</si>
  <si>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</si>
  <si>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</si>
  <si>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</si>
  <si>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</si>
  <si>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</si>
  <si>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</si>
  <si>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</si>
  <si>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</si>
  <si>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</si>
  <si>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</si>
  <si>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</si>
  <si>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</si>
  <si>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</si>
  <si>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</si>
  <si>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</si>
  <si>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</si>
  <si>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</si>
  <si>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</si>
  <si>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</si>
  <si>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</si>
  <si>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</si>
  <si>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</si>
  <si>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</si>
  <si>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</si>
  <si>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</si>
  <si>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</si>
  <si>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</si>
  <si>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</si>
  <si>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</si>
  <si>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</si>
  <si>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</si>
  <si>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</si>
  <si>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</si>
  <si>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</si>
  <si>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</si>
  <si>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</si>
  <si>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</si>
  <si>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</si>
  <si>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</si>
  <si>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</si>
  <si>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</si>
  <si>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</si>
  <si>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</si>
  <si>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</si>
  <si>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</si>
  <si>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</si>
  <si>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</si>
  <si>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</si>
  <si>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</si>
  <si>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</si>
  <si>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</si>
  <si>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</si>
  <si>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</si>
  <si>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</si>
  <si>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</si>
  <si>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</si>
  <si>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</si>
  <si>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</si>
  <si>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</si>
  <si>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</si>
  <si>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</si>
  <si>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</si>
  <si>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</si>
  <si>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</si>
  <si>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</si>
  <si>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</si>
  <si>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</si>
  <si>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</si>
  <si>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</si>
  <si>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</si>
  <si>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</si>
  <si>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</si>
  <si>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</si>
  <si>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</si>
  <si>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</si>
  <si>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</si>
  <si>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</si>
  <si>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</si>
  <si>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</si>
  <si>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</si>
  <si>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</si>
  <si>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</si>
  <si>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</si>
  <si>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</si>
  <si>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</si>
  <si>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</si>
  <si>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</si>
  <si>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</si>
  <si>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</si>
  <si>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</si>
  <si>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</si>
  <si>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</si>
  <si>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</si>
  <si>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</si>
  <si>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</si>
  <si>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</si>
  <si>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</si>
  <si>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</si>
  <si>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</si>
  <si>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</si>
  <si>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</si>
  <si>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</si>
  <si>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</si>
  <si>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</si>
  <si>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</si>
  <si>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</si>
  <si>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</si>
  <si>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</si>
  <si>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</si>
  <si>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</si>
  <si>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</si>
  <si>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</si>
  <si>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</si>
  <si>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</si>
  <si>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</si>
  <si>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</si>
  <si>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</si>
  <si>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</si>
  <si>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</si>
  <si>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{61aed1cc-6ecc-4236-9c5a-d72510cab42e}</t>
  </si>
  <si>
    <t>101.12</t>
  </si>
  <si>
    <t>IO.01.12 - Přípojka splaškové kanalizace pro SO.03</t>
  </si>
  <si>
    <t>{fdef0a95-d163-4215-b8e4-9d9afb6ffa36}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</si>
  <si>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</si>
  <si>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</si>
  <si>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</si>
  <si>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</si>
  <si>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</si>
  <si>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</si>
  <si>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</si>
  <si>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</si>
  <si>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</si>
  <si>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</si>
  <si>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</si>
  <si>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</si>
  <si>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</si>
  <si>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</si>
  <si>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</si>
  <si>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</si>
  <si>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</si>
  <si>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{f879680e-5830-4f1e-a348-dfe49c2999a0}</t>
  </si>
  <si>
    <t>101.23</t>
  </si>
  <si>
    <t>IO.01.23 - Odlučovač ropných látek</t>
  </si>
  <si>
    <t>{cae22a9c-a1f3-4e20-b7ed-ff5aa5b7c1f6}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</si>
  <si>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</si>
  <si>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</si>
  <si>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</si>
  <si>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</si>
  <si>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</si>
  <si>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</si>
  <si>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</si>
  <si>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</si>
  <si>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</si>
  <si>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</si>
  <si>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</si>
  <si>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</si>
  <si>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</si>
  <si>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</si>
  <si>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</si>
  <si>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</si>
  <si>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</si>
  <si>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</si>
  <si>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</si>
  <si>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</si>
  <si>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</si>
  <si>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</si>
  <si>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</si>
  <si>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</si>
  <si>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</si>
  <si>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</si>
  <si>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</si>
  <si>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</si>
  <si>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</si>
  <si>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</si>
  <si>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</si>
  <si>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</si>
  <si>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</si>
  <si>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</si>
  <si>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</si>
  <si>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{cc59c18d-8d40-49bb-98af-42ebca74107f}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</si>
  <si>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</si>
  <si>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</si>
  <si>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</si>
  <si>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</si>
  <si>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</si>
  <si>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</si>
  <si>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</si>
  <si>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</si>
  <si>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</si>
  <si>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</si>
  <si>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</si>
  <si>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</si>
  <si>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</si>
  <si>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</si>
  <si>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</si>
  <si>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</si>
  <si>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</si>
  <si>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</si>
  <si>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</si>
  <si>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</si>
  <si>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</si>
  <si>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</si>
  <si>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</si>
  <si>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</si>
  <si>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</si>
  <si>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</si>
  <si>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</si>
  <si>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</si>
  <si>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</si>
  <si>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</si>
  <si>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</si>
  <si>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</si>
  <si>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</si>
  <si>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</si>
  <si>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</si>
  <si>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</si>
  <si>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</si>
  <si>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</si>
  <si>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</si>
  <si>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</si>
  <si>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</si>
  <si>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</si>
  <si>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</si>
  <si>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</si>
  <si>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</si>
  <si>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</si>
  <si>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</si>
  <si>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</si>
  <si>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</si>
  <si>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</si>
  <si>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</si>
  <si>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</si>
  <si>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</si>
  <si>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</si>
  <si>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</si>
  <si>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</si>
  <si>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</si>
  <si>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</si>
  <si>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</si>
  <si>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</si>
  <si>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</si>
  <si>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</si>
  <si>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</si>
  <si>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</si>
  <si>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</si>
  <si>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</si>
  <si>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</si>
  <si>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</si>
  <si>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</si>
  <si>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</si>
  <si>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</si>
  <si>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</si>
  <si>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</si>
  <si>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</si>
  <si>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</si>
  <si>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</si>
  <si>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</si>
  <si>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</si>
  <si>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</si>
  <si>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</si>
  <si>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</si>
  <si>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</si>
  <si>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</si>
  <si>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</si>
  <si>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</si>
  <si>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</si>
  <si>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</si>
  <si>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</si>
  <si>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</si>
  <si>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</si>
  <si>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</si>
  <si>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</si>
  <si>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</si>
  <si>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</si>
  <si>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</si>
  <si>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</si>
  <si>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</si>
  <si>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</si>
  <si>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</si>
  <si>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</si>
  <si>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</si>
  <si>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</si>
  <si>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</si>
  <si>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</si>
  <si>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</si>
  <si>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</si>
  <si>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</si>
  <si>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</si>
  <si>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</si>
  <si>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</si>
  <si>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</si>
  <si>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</si>
  <si>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</si>
  <si>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</si>
  <si>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</si>
  <si>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</si>
  <si>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</si>
  <si>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</si>
  <si>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</si>
  <si>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</si>
  <si>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</si>
  <si>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</si>
  <si>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</si>
  <si>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</si>
  <si>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</si>
  <si>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</si>
  <si>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</si>
  <si>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</si>
  <si>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</si>
  <si>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</si>
  <si>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</si>
  <si>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</si>
  <si>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</si>
  <si>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</si>
  <si>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</si>
  <si>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</si>
  <si>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</si>
  <si>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</si>
  <si>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</si>
  <si>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</si>
  <si>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</si>
  <si>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</si>
  <si>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</si>
  <si>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</si>
  <si>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</si>
  <si>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</si>
  <si>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</si>
  <si>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</si>
  <si>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</si>
  <si>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</si>
  <si>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</si>
  <si>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</si>
  <si>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</si>
  <si>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</si>
  <si>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</si>
  <si>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</si>
  <si>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</si>
  <si>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</si>
  <si>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</si>
  <si>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</si>
  <si>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</si>
  <si>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</si>
  <si>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</si>
  <si>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</si>
  <si>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</si>
  <si>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</si>
  <si>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</si>
  <si>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</si>
  <si>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</si>
  <si>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</si>
  <si>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</si>
  <si>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</si>
  <si>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</si>
  <si>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</si>
  <si>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</si>
  <si>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</si>
  <si>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</si>
  <si>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</si>
  <si>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</si>
  <si>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</si>
  <si>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</si>
  <si>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</si>
  <si>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</si>
  <si>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</si>
  <si>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</si>
  <si>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</si>
  <si>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</si>
  <si>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</si>
  <si>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</si>
  <si>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</si>
  <si>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</si>
  <si>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</si>
  <si>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</si>
  <si>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</si>
  <si>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</si>
  <si>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</si>
  <si>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</si>
  <si>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</si>
  <si>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</si>
  <si>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</si>
  <si>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</si>
  <si>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</si>
  <si>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</si>
  <si>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</si>
  <si>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</si>
  <si>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</si>
  <si>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</si>
  <si>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</si>
  <si>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</si>
  <si>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</si>
  <si>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</si>
  <si>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</si>
  <si>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</si>
  <si>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</si>
  <si>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</si>
  <si>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</si>
  <si>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</si>
  <si>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</si>
  <si>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</si>
  <si>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</si>
  <si>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</si>
  <si>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</si>
  <si>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</si>
  <si>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</si>
  <si>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</si>
  <si>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</si>
  <si>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</si>
  <si>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</si>
  <si>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</si>
  <si>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</si>
  <si>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</si>
  <si>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</si>
  <si>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</si>
  <si>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</si>
  <si>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</si>
  <si>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</si>
  <si>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</si>
  <si>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</si>
  <si>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</si>
  <si>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</si>
  <si>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</si>
  <si>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</si>
  <si>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</si>
  <si>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</si>
  <si>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</si>
  <si>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</si>
  <si>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</si>
  <si>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</si>
  <si>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</si>
  <si>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</si>
  <si>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</si>
  <si>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</si>
  <si>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</si>
  <si>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</si>
  <si>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</si>
  <si>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</si>
  <si>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</si>
  <si>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</si>
  <si>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</si>
  <si>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</si>
  <si>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</si>
  <si>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</si>
  <si>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</si>
  <si>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</si>
  <si>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</si>
  <si>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</si>
  <si>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</si>
  <si>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</si>
  <si>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</si>
  <si>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</si>
  <si>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</si>
  <si>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</si>
  <si>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</si>
  <si>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</si>
  <si>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</si>
  <si>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</si>
  <si>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</si>
  <si>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</si>
  <si>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</si>
  <si>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</si>
  <si>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</si>
  <si>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</si>
  <si>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</si>
  <si>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</si>
  <si>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</si>
  <si>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</si>
  <si>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</si>
  <si>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</si>
  <si>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</si>
  <si>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</si>
  <si>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</si>
  <si>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</si>
  <si>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</si>
  <si>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</si>
  <si>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</si>
  <si>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</si>
  <si>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</si>
  <si>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</si>
  <si>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</si>
  <si>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</si>
  <si>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</si>
  <si>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</si>
  <si>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</si>
  <si>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</si>
  <si>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</si>
  <si>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</si>
  <si>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</si>
  <si>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</si>
  <si>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</si>
  <si>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</si>
  <si>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</si>
  <si>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</si>
  <si>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</si>
  <si>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</si>
  <si>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</si>
  <si>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</si>
  <si>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</si>
  <si>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</si>
  <si>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</si>
  <si>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</si>
  <si>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</si>
  <si>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</si>
  <si>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</si>
  <si>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</si>
  <si>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</si>
  <si>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</si>
  <si>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</si>
  <si>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</si>
  <si>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</si>
  <si>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</si>
  <si>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</si>
  <si>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</si>
  <si>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</si>
  <si>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</si>
  <si>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</si>
  <si>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</si>
  <si>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</si>
  <si>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</si>
  <si>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</si>
  <si>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</si>
  <si>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</si>
  <si>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</si>
  <si>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</si>
  <si>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</si>
  <si>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</si>
  <si>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</si>
  <si>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</si>
  <si>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</si>
  <si>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</si>
  <si>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</si>
  <si>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</si>
  <si>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</si>
  <si>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</si>
  <si>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</si>
  <si>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</si>
  <si>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</si>
  <si>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</si>
  <si>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</si>
  <si>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</si>
  <si>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</si>
  <si>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</si>
  <si>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</si>
  <si>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</si>
  <si>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</si>
  <si>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</si>
  <si>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</si>
  <si>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</si>
  <si>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</si>
  <si>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</si>
  <si>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</si>
  <si>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</si>
  <si>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</si>
  <si>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</si>
  <si>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</si>
  <si>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</si>
  <si>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</si>
  <si>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</si>
  <si>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</si>
  <si>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</si>
  <si>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</si>
  <si>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</si>
  <si>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</si>
  <si>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</si>
  <si>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</si>
  <si>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</si>
  <si>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</si>
  <si>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</si>
  <si>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</si>
  <si>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</si>
  <si>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</si>
  <si>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</si>
  <si>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</si>
  <si>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</si>
  <si>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</si>
  <si>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</si>
  <si>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</si>
  <si>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</si>
  <si>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</si>
  <si>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</si>
  <si>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</si>
  <si>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</si>
  <si>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</si>
  <si>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</si>
  <si>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</si>
  <si>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</si>
  <si>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</si>
  <si>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</si>
  <si>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</si>
  <si>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</si>
  <si>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</si>
  <si>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</si>
  <si>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</si>
  <si>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</si>
  <si>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</si>
  <si>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</si>
  <si>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</si>
  <si>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</si>
  <si>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</si>
  <si>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</si>
  <si>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</si>
  <si>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</si>
  <si>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</si>
  <si>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</si>
  <si>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</si>
  <si>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</si>
  <si>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</si>
  <si>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</si>
  <si>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</si>
  <si>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</si>
  <si>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</si>
  <si>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</si>
  <si>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</si>
  <si>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</si>
  <si>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</si>
  <si>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</si>
  <si>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</si>
  <si>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</si>
  <si>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</si>
  <si>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</si>
  <si>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</si>
  <si>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</si>
  <si>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</si>
  <si>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</si>
  <si>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</si>
  <si>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</si>
  <si>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</si>
  <si>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</si>
  <si>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</si>
  <si>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</si>
  <si>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</si>
  <si>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</si>
  <si>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</si>
  <si>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</si>
  <si>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</si>
  <si>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</si>
  <si>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</si>
  <si>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</si>
  <si>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</si>
  <si>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</si>
  <si>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</si>
  <si>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</si>
  <si>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</si>
  <si>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</si>
  <si>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</si>
  <si>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</si>
  <si>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</si>
  <si>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</si>
  <si>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</si>
  <si>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</si>
  <si>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</si>
  <si>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</si>
  <si>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</si>
  <si>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</si>
  <si>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</si>
  <si>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</si>
  <si>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</si>
  <si>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</si>
  <si>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</si>
  <si>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</si>
  <si>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</si>
  <si>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</si>
  <si>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</si>
  <si>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</si>
  <si>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</si>
  <si>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</si>
  <si>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</si>
  <si>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</si>
  <si>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</si>
  <si>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</si>
  <si>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</si>
  <si>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</si>
  <si>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</si>
  <si>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</si>
  <si>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</si>
  <si>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</si>
  <si>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</si>
  <si>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</si>
  <si>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</si>
  <si>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</si>
  <si>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</si>
  <si>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</si>
  <si>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</si>
  <si>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</si>
  <si>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</si>
  <si>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</si>
  <si>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</si>
  <si>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</si>
  <si>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</si>
  <si>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</si>
  <si>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</si>
  <si>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</si>
  <si>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</si>
  <si>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</si>
  <si>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</si>
  <si>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</si>
  <si>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</si>
  <si>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</si>
  <si>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</si>
  <si>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</si>
  <si>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</si>
  <si>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</si>
  <si>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</si>
  <si>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</si>
  <si>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</si>
  <si>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</si>
  <si>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</si>
  <si>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</si>
  <si>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</si>
  <si>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</si>
  <si>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</si>
  <si>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</si>
  <si>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</si>
  <si>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</si>
  <si>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</si>
  <si>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</si>
  <si>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</si>
  <si>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</si>
  <si>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</si>
  <si>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</si>
  <si>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</si>
  <si>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</si>
  <si>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</si>
  <si>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</si>
  <si>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</si>
  <si>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</si>
  <si>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</si>
  <si>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</si>
  <si>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</si>
  <si>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</si>
  <si>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</si>
  <si>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</si>
  <si>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</si>
  <si>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</si>
  <si>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</si>
  <si>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</si>
  <si>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</si>
  <si>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</si>
  <si>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</si>
  <si>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</si>
  <si>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</si>
  <si>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</si>
  <si>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</si>
  <si>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</si>
  <si>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</si>
  <si>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</si>
  <si>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</si>
  <si>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</si>
  <si>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</si>
  <si>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</si>
  <si>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</si>
  <si>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</si>
  <si>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</si>
  <si>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</si>
  <si>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</si>
  <si>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</si>
  <si>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</si>
  <si>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</si>
  <si>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</si>
  <si>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</si>
  <si>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</si>
  <si>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</si>
  <si>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</si>
  <si>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</si>
  <si>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</si>
  <si>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</si>
  <si>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</si>
  <si>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</si>
  <si>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</si>
  <si>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</si>
  <si>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</si>
  <si>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</si>
  <si>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</si>
  <si>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</si>
  <si>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</si>
  <si>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</si>
  <si>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</si>
  <si>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</si>
  <si>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</si>
  <si>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</si>
  <si>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</si>
  <si>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</si>
  <si>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</si>
  <si>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</si>
  <si>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</si>
  <si>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</si>
  <si>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</si>
  <si>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</si>
  <si>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</si>
  <si>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</si>
  <si>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</si>
  <si>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</si>
  <si>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</si>
  <si>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</si>
  <si>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</si>
  <si>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</si>
  <si>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</si>
  <si>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</si>
  <si>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</si>
  <si>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</si>
  <si>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</si>
  <si>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</si>
  <si>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</si>
  <si>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</si>
  <si>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</si>
  <si>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</si>
  <si>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</si>
  <si>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</si>
  <si>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</si>
  <si>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</si>
  <si>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</si>
  <si>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</si>
  <si>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</si>
  <si>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</si>
  <si>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</si>
  <si>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</si>
  <si>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</si>
  <si>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</si>
  <si>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</si>
  <si>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</si>
  <si>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</si>
  <si>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</si>
  <si>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</si>
  <si>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</si>
  <si>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</si>
  <si>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</si>
  <si>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</si>
  <si>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</si>
  <si>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</si>
  <si>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</si>
  <si>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</si>
  <si>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</si>
  <si>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</si>
  <si>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</si>
  <si>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</si>
  <si>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</si>
  <si>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</si>
  <si>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</si>
  <si>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</si>
  <si>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</si>
  <si>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</si>
  <si>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</si>
  <si>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</si>
  <si>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</si>
  <si>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</si>
  <si>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</si>
  <si>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</si>
  <si>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</si>
  <si>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</si>
  <si>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</si>
  <si>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</si>
  <si>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</si>
  <si>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</si>
  <si>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</si>
  <si>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</si>
  <si>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</si>
  <si>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</si>
  <si>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</si>
  <si>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</si>
  <si>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</si>
  <si>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</si>
  <si>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</si>
  <si>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</si>
  <si>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</si>
  <si>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</si>
  <si>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</si>
  <si>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</si>
  <si>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</si>
  <si>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</si>
  <si>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</si>
  <si>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</si>
  <si>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</si>
  <si>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</si>
  <si>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</si>
  <si>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</si>
  <si>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</si>
  <si>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</si>
  <si>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</si>
  <si>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</si>
  <si>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</si>
  <si>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</si>
  <si>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</si>
  <si>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</si>
  <si>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</si>
  <si>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</si>
  <si>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</si>
  <si>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</si>
  <si>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</si>
  <si>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</si>
  <si>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</si>
  <si>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</si>
  <si>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</si>
  <si>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</si>
  <si>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</si>
  <si>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</si>
  <si>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</si>
  <si>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</si>
  <si>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</si>
  <si>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</si>
  <si>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</si>
  <si>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</si>
  <si>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</si>
  <si>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</si>
  <si>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</si>
  <si>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</si>
  <si>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</si>
  <si>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</si>
  <si>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</si>
  <si>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</si>
  <si>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</si>
  <si>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</si>
  <si>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</si>
  <si>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</si>
  <si>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</si>
  <si>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</si>
  <si>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</si>
  <si>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</si>
  <si>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</si>
  <si>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</si>
  <si>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</si>
  <si>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</si>
  <si>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</si>
  <si>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</si>
  <si>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</si>
  <si>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</si>
  <si>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</si>
  <si>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</si>
  <si>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</si>
  <si>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</si>
  <si>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</si>
  <si>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</si>
  <si>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</si>
  <si>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</si>
  <si>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</si>
  <si>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</si>
  <si>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</si>
  <si>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</si>
  <si>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</si>
  <si>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</si>
  <si>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</si>
  <si>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</si>
  <si>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</si>
  <si>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</si>
  <si>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</si>
  <si>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</si>
  <si>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</si>
  <si>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</si>
  <si>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</si>
  <si>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</si>
  <si>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</si>
  <si>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</si>
  <si>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</si>
  <si>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</si>
  <si>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</si>
  <si>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</si>
  <si>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</si>
  <si>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</si>
  <si>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</si>
  <si>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</si>
  <si>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</si>
  <si>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</si>
  <si>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</si>
  <si>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</si>
  <si>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</si>
  <si>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</si>
  <si>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</si>
  <si>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</si>
  <si>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</si>
  <si>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</si>
  <si>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</si>
  <si>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</si>
  <si>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</si>
  <si>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</si>
  <si>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</si>
  <si>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</si>
  <si>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</si>
  <si>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</si>
  <si>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</si>
  <si>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</si>
  <si>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</si>
  <si>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</si>
  <si>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</si>
  <si>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</si>
  <si>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</si>
  <si>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</si>
  <si>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</si>
  <si>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</si>
  <si>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</si>
  <si>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</si>
  <si>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</si>
  <si>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</si>
  <si>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</si>
  <si>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</si>
  <si>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</si>
  <si>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</si>
  <si>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</si>
  <si>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</si>
  <si>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</si>
  <si>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</si>
  <si>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</si>
  <si>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</si>
  <si>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</si>
  <si>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</si>
  <si>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</si>
  <si>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</si>
  <si>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</si>
  <si>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</si>
  <si>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</si>
  <si>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</si>
  <si>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</si>
  <si>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</si>
  <si>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</si>
  <si>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</si>
  <si>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</si>
  <si>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</si>
  <si>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</si>
  <si>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</si>
  <si>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</si>
  <si>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</si>
  <si>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</si>
  <si>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</si>
  <si>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</si>
  <si>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</si>
  <si>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</si>
  <si>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</si>
  <si>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</si>
  <si>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</si>
  <si>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</si>
  <si>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</si>
  <si>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</si>
  <si>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</si>
  <si>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</si>
  <si>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</si>
  <si>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</si>
  <si>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</si>
  <si>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</si>
  <si>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</si>
  <si>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</si>
  <si>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</si>
  <si>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</si>
  <si>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</si>
  <si>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</si>
  <si>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</si>
  <si>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</si>
  <si>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</si>
  <si>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</si>
  <si>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</si>
  <si>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</si>
  <si>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</si>
  <si>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</si>
  <si>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</si>
  <si>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</si>
  <si>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</si>
  <si>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</si>
  <si>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</si>
  <si>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</si>
  <si>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</si>
  <si>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</si>
  <si>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</si>
  <si>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</si>
  <si>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</si>
  <si>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</si>
  <si>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</si>
  <si>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</si>
  <si>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</si>
  <si>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</si>
  <si>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</si>
  <si>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</si>
  <si>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</si>
  <si>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</si>
  <si>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</si>
  <si>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</si>
  <si>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</si>
  <si>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</si>
  <si>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</si>
  <si>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</si>
  <si>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</si>
  <si>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</si>
  <si>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</si>
  <si>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</si>
  <si>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</si>
  <si>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</si>
  <si>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</si>
  <si>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</si>
  <si>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</si>
  <si>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</si>
  <si>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</si>
  <si>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</si>
  <si>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</si>
  <si>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</si>
  <si>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</si>
  <si>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</si>
  <si>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</si>
  <si>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</si>
  <si>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</si>
  <si>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</si>
  <si>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</si>
  <si>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</si>
  <si>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</si>
  <si>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</si>
  <si>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</si>
  <si>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</si>
  <si>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</si>
  <si>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</si>
  <si>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</si>
  <si>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</si>
  <si>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</si>
  <si>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</si>
  <si>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</si>
  <si>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</si>
  <si>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</si>
  <si>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</si>
  <si>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</si>
  <si>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</si>
  <si>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</si>
  <si>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</si>
  <si>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</si>
  <si>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</si>
  <si>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</si>
  <si>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</si>
  <si>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</si>
  <si>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</si>
  <si>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</si>
  <si>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</si>
  <si>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</si>
  <si>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</si>
  <si>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</si>
  <si>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</si>
  <si>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</si>
  <si>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</si>
  <si>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</si>
  <si>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</si>
  <si>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</si>
  <si>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</si>
  <si>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</si>
  <si>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</si>
  <si>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</si>
  <si>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</si>
  <si>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</si>
  <si>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</si>
  <si>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</si>
  <si>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</si>
  <si>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</si>
  <si>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</si>
  <si>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</si>
  <si>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</si>
  <si>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</si>
  <si>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</si>
  <si>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</si>
  <si>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</si>
  <si>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</si>
  <si>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</si>
  <si>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</si>
  <si>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</si>
  <si>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</si>
  <si>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</si>
  <si>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</si>
  <si>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</si>
  <si>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</si>
  <si>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</si>
  <si>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</si>
  <si>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</si>
  <si>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</si>
  <si>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</si>
  <si>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</si>
  <si>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</si>
  <si>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</si>
  <si>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</si>
  <si>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</si>
  <si>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</si>
  <si>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</si>
  <si>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šambrán, bosáží, říms, atd.</t>
  </si>
  <si>
    <t>-1334195408</t>
  </si>
  <si>
    <t>66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</si>
  <si>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</si>
  <si>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</si>
  <si>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</si>
  <si>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</si>
  <si>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67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</si>
  <si>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</si>
  <si>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</si>
  <si>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</si>
  <si>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</si>
  <si>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</si>
  <si>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</si>
  <si>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</si>
  <si>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</si>
  <si>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</si>
  <si>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</si>
  <si>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</si>
  <si>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</si>
  <si>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68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</si>
  <si>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</si>
  <si>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</si>
  <si>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</si>
  <si>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</si>
  <si>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</si>
  <si>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</si>
  <si>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</si>
  <si>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</si>
  <si>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</si>
  <si>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</si>
  <si>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</si>
  <si>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</si>
  <si>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</si>
  <si>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</si>
  <si>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</si>
  <si>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</si>
  <si>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</si>
  <si>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</si>
  <si>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</si>
  <si>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</si>
  <si>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69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</si>
  <si>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</si>
  <si>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</si>
  <si>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</si>
  <si>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</si>
  <si>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70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</si>
  <si>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</si>
  <si>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</si>
  <si>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</si>
  <si>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</si>
  <si>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</si>
  <si>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71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</si>
  <si>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</si>
  <si>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</si>
  <si>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</si>
  <si>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</si>
  <si>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</si>
  <si>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</si>
  <si>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</si>
  <si>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</si>
  <si>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</si>
  <si>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</si>
  <si>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</si>
  <si>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</si>
  <si>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</si>
  <si>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</si>
  <si>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</si>
  <si>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</si>
  <si>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72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</si>
  <si>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</si>
  <si>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</si>
  <si>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</si>
  <si>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</si>
  <si>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</si>
  <si>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</si>
  <si>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</si>
  <si>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</si>
  <si>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</si>
  <si>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73</t>
  </si>
  <si>
    <t>633811111</t>
  </si>
  <si>
    <t>Broušení betonových podlah nerovností do 2 mm (stržení šlemu)</t>
  </si>
  <si>
    <t>1785863829</t>
  </si>
  <si>
    <t>https://podminky.urs.cz/item/CS_URS_2022_02/633811111</t>
  </si>
  <si>
    <t>74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</si>
  <si>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</si>
  <si>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</si>
  <si>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</si>
  <si>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</si>
  <si>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</si>
  <si>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</si>
  <si>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</si>
  <si>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</si>
  <si>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</si>
  <si>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</si>
  <si>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75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</si>
  <si>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</si>
  <si>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</si>
  <si>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</si>
  <si>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</si>
  <si>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</si>
  <si>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</si>
  <si>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76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</si>
  <si>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</si>
  <si>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</si>
  <si>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</si>
  <si>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</si>
  <si>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</si>
  <si>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</si>
  <si>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77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</si>
  <si>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</si>
  <si>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</si>
  <si>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</si>
  <si>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</si>
  <si>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</si>
  <si>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</si>
  <si>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78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</si>
  <si>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</si>
  <si>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</si>
  <si>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</si>
  <si>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</si>
  <si>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</si>
  <si>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79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</si>
  <si>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</si>
  <si>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</si>
  <si>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</si>
  <si>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</si>
  <si>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80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</si>
  <si>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</si>
  <si>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</si>
  <si>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</si>
  <si>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</si>
  <si>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81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</si>
  <si>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</si>
  <si>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</si>
  <si>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</si>
  <si>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</si>
  <si>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82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</si>
  <si>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</si>
  <si>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</si>
  <si>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</si>
  <si>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</si>
  <si>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83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</si>
  <si>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</si>
  <si>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</si>
  <si>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</si>
  <si>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</si>
  <si>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</si>
  <si>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</si>
  <si>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</si>
  <si>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</si>
  <si>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84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</si>
  <si>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</si>
  <si>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</si>
  <si>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</si>
  <si>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</si>
  <si>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85</t>
  </si>
  <si>
    <t>-950648429</t>
  </si>
  <si>
    <t>"pod venkovní zdí oplocení"</t>
  </si>
  <si>
    <t>1,6*0,5*0,8</t>
  </si>
  <si>
    <t>86</t>
  </si>
  <si>
    <t>-1344581797</t>
  </si>
  <si>
    <t>"u oplocení vlevo"</t>
  </si>
  <si>
    <t>1,395*0,345*2,5</t>
  </si>
  <si>
    <t>87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</si>
  <si>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</si>
  <si>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</si>
  <si>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</si>
  <si>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</si>
  <si>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</si>
  <si>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</si>
  <si>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88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</si>
  <si>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</si>
  <si>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</si>
  <si>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</si>
  <si>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</si>
  <si>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</si>
  <si>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</si>
  <si>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</si>
  <si>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89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</si>
  <si>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</si>
  <si>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</si>
  <si>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</si>
  <si>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</si>
  <si>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</si>
  <si>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</si>
  <si>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90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</si>
  <si>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</si>
  <si>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</si>
  <si>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</si>
  <si>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</si>
  <si>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</si>
  <si>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</si>
  <si>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</si>
  <si>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</si>
  <si>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</si>
  <si>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91</t>
  </si>
  <si>
    <t>1956423564</t>
  </si>
  <si>
    <t>0,295*0,5*3,88+0,31*0,33*3,11*2</t>
  </si>
  <si>
    <t>92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</si>
  <si>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</si>
  <si>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</si>
  <si>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</si>
  <si>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</si>
  <si>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</si>
  <si>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93</t>
  </si>
  <si>
    <t>1233508323</t>
  </si>
  <si>
    <t>1,555*3</t>
  </si>
  <si>
    <t>94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</si>
  <si>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</si>
  <si>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</si>
  <si>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</si>
  <si>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</si>
  <si>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</si>
  <si>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</si>
  <si>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</si>
  <si>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</si>
  <si>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</si>
  <si>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</si>
  <si>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</si>
  <si>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</si>
  <si>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95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</si>
  <si>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</si>
  <si>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</si>
  <si>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</si>
  <si>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</si>
  <si>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</si>
  <si>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</si>
  <si>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</si>
  <si>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</si>
  <si>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</si>
  <si>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</si>
  <si>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97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</si>
  <si>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</si>
  <si>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</si>
  <si>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</si>
  <si>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</si>
  <si>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</si>
  <si>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</si>
  <si>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</si>
  <si>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</si>
  <si>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</si>
  <si>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</si>
  <si>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99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</si>
  <si>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</si>
  <si>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</si>
  <si>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</si>
  <si>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</si>
  <si>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100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</si>
  <si>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</si>
  <si>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</si>
  <si>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</si>
  <si>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</si>
  <si>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</si>
  <si>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101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</si>
  <si>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</si>
  <si>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</si>
  <si>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</si>
  <si>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</si>
  <si>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102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</si>
  <si>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</si>
  <si>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</si>
  <si>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</si>
  <si>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</si>
  <si>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</si>
  <si>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</si>
  <si>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</si>
  <si>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103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</si>
  <si>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</si>
  <si>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</si>
  <si>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</si>
  <si>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</si>
  <si>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</si>
  <si>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</si>
  <si>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104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</si>
  <si>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</si>
  <si>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</si>
  <si>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</si>
  <si>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</si>
  <si>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</si>
  <si>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105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</si>
  <si>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</si>
  <si>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</si>
  <si>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</si>
  <si>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</si>
  <si>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</si>
  <si>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106</t>
  </si>
  <si>
    <t>96900-001</t>
  </si>
  <si>
    <t>Demontáž, odvoz a odborná likvidace vč.poplatků veškerého technologického zařízení</t>
  </si>
  <si>
    <t>2023926930</t>
  </si>
  <si>
    <t>107</t>
  </si>
  <si>
    <t>96900-002</t>
  </si>
  <si>
    <t>Demontáž, odvoz a odborná likvidace vč.poplatků lampy V.O. na fasádě</t>
  </si>
  <si>
    <t>-603266208</t>
  </si>
  <si>
    <t>108</t>
  </si>
  <si>
    <t>96900-003</t>
  </si>
  <si>
    <t>Vybourání a zpětné provedení okrasných prvků - podepření římsy</t>
  </si>
  <si>
    <t>-351074994</t>
  </si>
  <si>
    <t>"v místě osazení ocel.překladů pod římsou"</t>
  </si>
  <si>
    <t>109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</si>
  <si>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</si>
  <si>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</si>
  <si>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</si>
  <si>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</si>
  <si>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</si>
  <si>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</si>
  <si>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</si>
  <si>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</si>
  <si>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110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</si>
  <si>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</si>
  <si>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</si>
  <si>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</si>
  <si>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</si>
  <si>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</si>
  <si>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</si>
  <si>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</si>
  <si>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</si>
  <si>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</si>
  <si>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</si>
  <si>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</si>
  <si>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</si>
  <si>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</si>
  <si>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</si>
  <si>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111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</si>
  <si>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</si>
  <si>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</si>
  <si>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</si>
  <si>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</si>
  <si>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112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</si>
  <si>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</si>
  <si>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</si>
  <si>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</si>
  <si>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</si>
  <si>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</si>
  <si>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</si>
  <si>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</si>
  <si>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113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</si>
  <si>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</si>
  <si>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</si>
  <si>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</si>
  <si>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</si>
  <si>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</si>
  <si>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</si>
  <si>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114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</si>
  <si>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</si>
  <si>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</si>
  <si>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</si>
  <si>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</si>
  <si>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</si>
  <si>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115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</si>
  <si>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</si>
  <si>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</si>
  <si>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</si>
  <si>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</si>
  <si>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</si>
  <si>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116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</si>
  <si>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</si>
  <si>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</si>
  <si>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</si>
  <si>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</si>
  <si>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</si>
  <si>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</si>
  <si>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117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</si>
  <si>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</si>
  <si>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</si>
  <si>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</si>
  <si>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</si>
  <si>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</si>
  <si>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</si>
  <si>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</si>
  <si>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</si>
  <si>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</si>
  <si>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</si>
  <si>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</si>
  <si>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</si>
  <si>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</si>
  <si>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</si>
  <si>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</si>
  <si>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</si>
  <si>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</si>
  <si>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</si>
  <si>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</si>
  <si>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</si>
  <si>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118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</si>
  <si>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</si>
  <si>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</si>
  <si>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</si>
  <si>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</si>
  <si>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</si>
  <si>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119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</si>
  <si>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</si>
  <si>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</si>
  <si>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</si>
  <si>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</si>
  <si>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</si>
  <si>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</si>
  <si>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</si>
  <si>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</si>
  <si>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</si>
  <si>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</si>
  <si>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</si>
  <si>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</si>
  <si>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</si>
  <si>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121</t>
  </si>
  <si>
    <t>98000-001</t>
  </si>
  <si>
    <t>Vodorovné zajištění kce celého objektu před vyboráním stropní kce</t>
  </si>
  <si>
    <t>2012189728</t>
  </si>
  <si>
    <t>"viz.statika"</t>
  </si>
  <si>
    <t>122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</si>
  <si>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</si>
  <si>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</si>
  <si>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</si>
  <si>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</si>
  <si>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</si>
  <si>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</si>
  <si>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123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</si>
  <si>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</si>
  <si>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</si>
  <si>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</si>
  <si>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</si>
  <si>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</si>
  <si>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</si>
  <si>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</si>
  <si>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</si>
  <si>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124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</si>
  <si>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</si>
  <si>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</si>
  <si>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</si>
  <si>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</si>
  <si>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</si>
  <si>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125</t>
  </si>
  <si>
    <t>449321141</t>
  </si>
  <si>
    <t xml:space="preserve">O.001  přístroj hasicí ruční práškový s hasicí schopností 21A</t>
  </si>
  <si>
    <t>671535831</t>
  </si>
  <si>
    <t>126</t>
  </si>
  <si>
    <t>95400-002</t>
  </si>
  <si>
    <t>O.002 M+D označení prvního a posledního stupně schodišťového ramene, kompletní provedení dle PD</t>
  </si>
  <si>
    <t>1916000089</t>
  </si>
  <si>
    <t>95400-004c</t>
  </si>
  <si>
    <t>O.004c M+D informační, navigační a orientační systém pro handicapované (hmatovéh značky pro slabozraké na dveře WC ).</t>
  </si>
  <si>
    <t>-1550705</t>
  </si>
  <si>
    <t>128</t>
  </si>
  <si>
    <t>95400-004d</t>
  </si>
  <si>
    <t>O.004d M+D popisné číslo objektu, hliník, v celém rozsahu budovy, kompletní provedení dle PD</t>
  </si>
  <si>
    <t>-146689336</t>
  </si>
  <si>
    <t>129</t>
  </si>
  <si>
    <t>95400-004e</t>
  </si>
  <si>
    <t>O.004e M+D orientační číslo objektu, hliník, v celém rozsahu budovy, kompletní provedení dle PD</t>
  </si>
  <si>
    <t>-1671856907</t>
  </si>
  <si>
    <t>130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</si>
  <si>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</si>
  <si>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</si>
  <si>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</si>
  <si>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131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</si>
  <si>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</si>
  <si>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</si>
  <si>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</si>
  <si>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132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</si>
  <si>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</si>
  <si>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</si>
  <si>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</si>
  <si>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133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</si>
  <si>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</si>
  <si>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</si>
  <si>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</si>
  <si>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134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</si>
  <si>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</si>
  <si>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</si>
  <si>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</si>
  <si>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135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</si>
  <si>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</si>
  <si>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</si>
  <si>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</si>
  <si>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136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</si>
  <si>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</si>
  <si>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</si>
  <si>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</si>
  <si>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137</t>
  </si>
  <si>
    <t>95400-008</t>
  </si>
  <si>
    <t>O.008 M+D Al žebřík, vč. páru háků na stěnu pro uschování žebříku, dl.rozložený 4m, dl.složený 2,6m, kompletní provedení dle PD</t>
  </si>
  <si>
    <t>-1118470573</t>
  </si>
  <si>
    <t>138</t>
  </si>
  <si>
    <t>95400-008.0</t>
  </si>
  <si>
    <t>O.008.0 M+D plastová popelnice 589x1081x728mm, s kolečky, kompletní provedení dle PD</t>
  </si>
  <si>
    <t>631805330</t>
  </si>
  <si>
    <t>139</t>
  </si>
  <si>
    <t>95400-033</t>
  </si>
  <si>
    <t>O.033 M+D kačírková lišta h=100mm,Al, kompletní provedení dle PD</t>
  </si>
  <si>
    <t>2122012634</t>
  </si>
  <si>
    <t>95400-034</t>
  </si>
  <si>
    <t>O.034 M+D bezpečnostní přepad do atiky, 100x100mm, vč.systém manžety a ochr. koše, kompletní provedení dle PD</t>
  </si>
  <si>
    <t>357468762</t>
  </si>
  <si>
    <t>141</t>
  </si>
  <si>
    <t>95400-035</t>
  </si>
  <si>
    <t>O.035 M+D kotvící bezpečnostní systém pro ploché střechy, kompletní provedení dle PD</t>
  </si>
  <si>
    <t>-667193525</t>
  </si>
  <si>
    <t>142</t>
  </si>
  <si>
    <t>95400-036</t>
  </si>
  <si>
    <t>O.036 M+D kačírková lišta s otvory, h=110mm,Al, kompletní provedení dle PD</t>
  </si>
  <si>
    <t>-205445024</t>
  </si>
  <si>
    <t>143</t>
  </si>
  <si>
    <t>95400-041</t>
  </si>
  <si>
    <t>O.041 M+D revizní komínová dvířka dvojitá, 200x300mm, se zabudovaným klíčem, kompletní provedení dle PD</t>
  </si>
  <si>
    <t>-1937764638</t>
  </si>
  <si>
    <t>144</t>
  </si>
  <si>
    <t>95400-042</t>
  </si>
  <si>
    <t>O.042 M+D ochranná síť proti ptactvu, černá, 2400x1300mm, vč.kotvení, kompletní provedení dle PD</t>
  </si>
  <si>
    <t>1697669508</t>
  </si>
  <si>
    <t>145</t>
  </si>
  <si>
    <t>95400-043</t>
  </si>
  <si>
    <t>O.043 M+D betonová komínová hlava, 530x530x50mm, vč. nerezové krycí hlavy, kompletní provedení dle PD</t>
  </si>
  <si>
    <t>1485791729</t>
  </si>
  <si>
    <t>146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</si>
  <si>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</si>
  <si>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</si>
  <si>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</si>
  <si>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147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</si>
  <si>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</si>
  <si>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</si>
  <si>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</si>
  <si>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148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</si>
  <si>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</si>
  <si>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</si>
  <si>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</si>
  <si>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149</t>
  </si>
  <si>
    <t>95400-047</t>
  </si>
  <si>
    <t>O.047 M+D dveřní zarážka podlahová nebo stěnová, nerez ocel, vč.kotvení, kompletní provedení dle PD</t>
  </si>
  <si>
    <t>292662730</t>
  </si>
  <si>
    <t>150</t>
  </si>
  <si>
    <t>95400-048</t>
  </si>
  <si>
    <t>O.048 M+D hliníková větrací mřížka 500x200mm, vč.kotvení, kompletní provedení dle PD</t>
  </si>
  <si>
    <t>-1701783282</t>
  </si>
  <si>
    <t>151</t>
  </si>
  <si>
    <t>95400-049</t>
  </si>
  <si>
    <t>O.049 M+D hliníková větrací mřížka 500x100mm, vč.kotvení, kompletní provedení dle PD</t>
  </si>
  <si>
    <t>579595628</t>
  </si>
  <si>
    <t>152</t>
  </si>
  <si>
    <t>95400-050</t>
  </si>
  <si>
    <t>O.050 M+D revizní dvířka do podhledu 600x600mm, vč.kotvení, kompletní provedení dle PD</t>
  </si>
  <si>
    <t>453622989</t>
  </si>
  <si>
    <t>153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</si>
  <si>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</si>
  <si>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</si>
  <si>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</si>
  <si>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</si>
  <si>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154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</si>
  <si>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</si>
  <si>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</si>
  <si>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</si>
  <si>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</si>
  <si>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155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</si>
  <si>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</si>
  <si>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</si>
  <si>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</si>
  <si>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</si>
  <si>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</si>
  <si>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156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</si>
  <si>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</si>
  <si>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</si>
  <si>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</si>
  <si>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</si>
  <si>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</si>
  <si>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</si>
  <si>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</si>
  <si>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</si>
  <si>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</si>
  <si>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</si>
  <si>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</si>
  <si>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</si>
  <si>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</si>
  <si>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158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</si>
  <si>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</si>
  <si>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</si>
  <si>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</si>
  <si>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</si>
  <si>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</si>
  <si>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</si>
  <si>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</si>
  <si>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</si>
  <si>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</si>
  <si>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159</t>
  </si>
  <si>
    <t>11163150</t>
  </si>
  <si>
    <t>lak penetrační asfaltový</t>
  </si>
  <si>
    <t>-1524652568</t>
  </si>
  <si>
    <t>Poznámka k položce:_x000d_
Spotřeba 0,3-0,4kg/m2</t>
  </si>
  <si>
    <t>327,062*0,0003</t>
  </si>
  <si>
    <t>160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</si>
  <si>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</si>
  <si>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</si>
  <si>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</si>
  <si>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</si>
  <si>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</si>
  <si>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161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</si>
  <si>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</si>
  <si>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</si>
  <si>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</si>
  <si>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</si>
  <si>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</si>
  <si>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</si>
  <si>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162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</si>
  <si>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</si>
  <si>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</si>
  <si>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</si>
  <si>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</si>
  <si>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163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</si>
  <si>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</si>
  <si>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</si>
  <si>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</si>
  <si>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</si>
  <si>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</si>
  <si>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164</t>
  </si>
  <si>
    <t>28323005</t>
  </si>
  <si>
    <t>fólie profilovaná (nopová) drenážní HDPE s výškou nopů 8mm</t>
  </si>
  <si>
    <t>1937595128</t>
  </si>
  <si>
    <t>45,088*1,15</t>
  </si>
  <si>
    <t>165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</si>
  <si>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</si>
  <si>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</si>
  <si>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</si>
  <si>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</si>
  <si>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</si>
  <si>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166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</si>
  <si>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</si>
  <si>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</si>
  <si>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</si>
  <si>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</si>
  <si>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</si>
  <si>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167</t>
  </si>
  <si>
    <t>69311175</t>
  </si>
  <si>
    <t>geotextilie PP s ÚV stabilizací 500g/m2</t>
  </si>
  <si>
    <t>-1086550183</t>
  </si>
  <si>
    <t>63,123*1,15</t>
  </si>
  <si>
    <t>168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</si>
  <si>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</si>
  <si>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</si>
  <si>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</si>
  <si>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</si>
  <si>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</si>
  <si>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</si>
  <si>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169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</si>
  <si>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</si>
  <si>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</si>
  <si>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</si>
  <si>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</si>
  <si>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</si>
  <si>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</si>
  <si>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</si>
  <si>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</si>
  <si>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</si>
  <si>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</si>
  <si>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</si>
  <si>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</si>
  <si>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</si>
  <si>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</si>
  <si>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</si>
  <si>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</si>
  <si>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</si>
  <si>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</si>
  <si>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</si>
  <si>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</si>
  <si>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</si>
  <si>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</si>
  <si>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</si>
  <si>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</si>
  <si>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</si>
  <si>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</si>
  <si>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</si>
  <si>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</si>
  <si>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</si>
  <si>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</si>
  <si>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</si>
  <si>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</si>
  <si>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</si>
  <si>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170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</si>
  <si>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</si>
  <si>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</si>
  <si>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</si>
  <si>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</si>
  <si>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</si>
  <si>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</si>
  <si>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171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</si>
  <si>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</si>
  <si>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</si>
  <si>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</si>
  <si>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</si>
  <si>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</si>
  <si>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</si>
  <si>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</si>
  <si>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</si>
  <si>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</si>
  <si>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</si>
  <si>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</si>
  <si>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</si>
  <si>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172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</si>
  <si>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</si>
  <si>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</si>
  <si>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</si>
  <si>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</si>
  <si>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</si>
  <si>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</si>
  <si>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</si>
  <si>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</si>
  <si>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173</t>
  </si>
  <si>
    <t>-1616875360</t>
  </si>
  <si>
    <t>136,474*0,0003</t>
  </si>
  <si>
    <t>174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</si>
  <si>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</si>
  <si>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</si>
  <si>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</si>
  <si>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</si>
  <si>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</si>
  <si>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175</t>
  </si>
  <si>
    <t>355690197</t>
  </si>
  <si>
    <t>136,474*1,15</t>
  </si>
  <si>
    <t>176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</si>
  <si>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</si>
  <si>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</si>
  <si>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</si>
  <si>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</si>
  <si>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177</t>
  </si>
  <si>
    <t>69311068</t>
  </si>
  <si>
    <t>geotextilie netkaná separační, ochranná, filtrační, drenážní PP 300g/m2</t>
  </si>
  <si>
    <t>-496256914</t>
  </si>
  <si>
    <t>110,439*1,15</t>
  </si>
  <si>
    <t>178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</si>
  <si>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</si>
  <si>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</si>
  <si>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</si>
  <si>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</si>
  <si>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179</t>
  </si>
  <si>
    <t>69311080</t>
  </si>
  <si>
    <t>geotextilie netkaná separační, ochranná, filtrační, drenážní PES 200g/m2</t>
  </si>
  <si>
    <t>-368517618</t>
  </si>
  <si>
    <t>89,23*1,15</t>
  </si>
  <si>
    <t>180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</si>
  <si>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</si>
  <si>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</si>
  <si>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</si>
  <si>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</si>
  <si>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181</t>
  </si>
  <si>
    <t>69334152</t>
  </si>
  <si>
    <t>fólie profilovaná (nopová) perforovaná HDPE s hydroakumulační a drenážní funkcí do vegetačních střech s výškou nopů 20mm</t>
  </si>
  <si>
    <t>1948558327</t>
  </si>
  <si>
    <t>182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</si>
  <si>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</si>
  <si>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</si>
  <si>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</si>
  <si>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</si>
  <si>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183</t>
  </si>
  <si>
    <t>69334193</t>
  </si>
  <si>
    <t>deska hydroakumulační vegetačních střech z recyklovaného PES do tl 20mm</t>
  </si>
  <si>
    <t>824930239</t>
  </si>
  <si>
    <t>89,23*1,1</t>
  </si>
  <si>
    <t>184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</si>
  <si>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</si>
  <si>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</si>
  <si>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</si>
  <si>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</si>
  <si>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</si>
  <si>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185</t>
  </si>
  <si>
    <t>10321230</t>
  </si>
  <si>
    <t>substrát vegetačních střech extenzivní s vyšším obsahem organické složky</t>
  </si>
  <si>
    <t>-770629848</t>
  </si>
  <si>
    <t>62,099*0,06*1,1</t>
  </si>
  <si>
    <t>186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</si>
  <si>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</si>
  <si>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</si>
  <si>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</si>
  <si>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</si>
  <si>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187</t>
  </si>
  <si>
    <t>69334504</t>
  </si>
  <si>
    <t>koberec rozchodníkový vegetačních střech</t>
  </si>
  <si>
    <t>-128278739</t>
  </si>
  <si>
    <t>62,099*1,1</t>
  </si>
  <si>
    <t>188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</si>
  <si>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</si>
  <si>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</si>
  <si>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</si>
  <si>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</si>
  <si>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</si>
  <si>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189</t>
  </si>
  <si>
    <t>58337403</t>
  </si>
  <si>
    <t>kamenivo dekorační (kačírek) frakce 16/32</t>
  </si>
  <si>
    <t>-198012016</t>
  </si>
  <si>
    <t>2,442*2</t>
  </si>
  <si>
    <t>190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</si>
  <si>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</si>
  <si>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</si>
  <si>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</si>
  <si>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</si>
  <si>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</si>
  <si>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</si>
  <si>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191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</si>
  <si>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</si>
  <si>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</si>
  <si>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</si>
  <si>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</si>
  <si>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</si>
  <si>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</si>
  <si>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192</t>
  </si>
  <si>
    <t>63152151</t>
  </si>
  <si>
    <t>pás tepelně izolační univerzální λ=0,038-0,039 tl 220mm</t>
  </si>
  <si>
    <t>984973955</t>
  </si>
  <si>
    <t>80,1*1,05</t>
  </si>
  <si>
    <t>193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</si>
  <si>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</si>
  <si>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</si>
  <si>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</si>
  <si>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</si>
  <si>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</si>
  <si>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</si>
  <si>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</si>
  <si>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</si>
  <si>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194</t>
  </si>
  <si>
    <t>63152130</t>
  </si>
  <si>
    <t>pás tepelně izolační univerzální λ=0,034-0,035 tl 50mm</t>
  </si>
  <si>
    <t>1951040415</t>
  </si>
  <si>
    <t>(3,085*(7+1)+3,2*(7+1)+5)*1,05</t>
  </si>
  <si>
    <t>195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</si>
  <si>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</si>
  <si>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</si>
  <si>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</si>
  <si>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</si>
  <si>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196</t>
  </si>
  <si>
    <t>631521391</t>
  </si>
  <si>
    <t>pás tepelně izolační univerzální λ=0,035 tl 240mm</t>
  </si>
  <si>
    <t>776292191</t>
  </si>
  <si>
    <t>197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</si>
  <si>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</si>
  <si>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</si>
  <si>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</si>
  <si>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</si>
  <si>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198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</si>
  <si>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</si>
  <si>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</si>
  <si>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</si>
  <si>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</si>
  <si>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</si>
  <si>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</si>
  <si>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199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</si>
  <si>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</si>
  <si>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</si>
  <si>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</si>
  <si>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</si>
  <si>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200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</si>
  <si>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</si>
  <si>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</si>
  <si>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</si>
  <si>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</si>
  <si>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</si>
  <si>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</si>
  <si>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201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</si>
  <si>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</si>
  <si>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</si>
  <si>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</si>
  <si>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</si>
  <si>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</si>
  <si>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</si>
  <si>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202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</si>
  <si>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</si>
  <si>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</si>
  <si>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</si>
  <si>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</si>
  <si>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</si>
  <si>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</si>
  <si>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</si>
  <si>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</si>
  <si>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</si>
  <si>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</si>
  <si>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</si>
  <si>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</si>
  <si>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</si>
  <si>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</si>
  <si>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</si>
  <si>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203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</si>
  <si>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</si>
  <si>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</si>
  <si>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</si>
  <si>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</si>
  <si>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</si>
  <si>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204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</si>
  <si>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</si>
  <si>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</si>
  <si>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</si>
  <si>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</si>
  <si>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</si>
  <si>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205</t>
  </si>
  <si>
    <t>63155123</t>
  </si>
  <si>
    <t>deska tepelně izolační minerální provětrávaných fasád λ=0,034-0,035 tl 150mm</t>
  </si>
  <si>
    <t>-1309920488</t>
  </si>
  <si>
    <t>(15,98*2,75-15,2*1,75)*1,05</t>
  </si>
  <si>
    <t>206</t>
  </si>
  <si>
    <t>63148168</t>
  </si>
  <si>
    <t>deska tepelně izolační minerální provětrávaných fasád λ=0,034-0,035 tl 240mm</t>
  </si>
  <si>
    <t>-25878412</t>
  </si>
  <si>
    <t>207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</si>
  <si>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</si>
  <si>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</si>
  <si>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</si>
  <si>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</si>
  <si>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</si>
  <si>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</si>
  <si>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208</t>
  </si>
  <si>
    <t>28375945</t>
  </si>
  <si>
    <t>deska EPS 100 fasádní λ=0,037 tl 50mm</t>
  </si>
  <si>
    <t>-859487216</t>
  </si>
  <si>
    <t>16,04*0,5*1,05</t>
  </si>
  <si>
    <t>209</t>
  </si>
  <si>
    <t>28375950</t>
  </si>
  <si>
    <t>deska EPS 100 fasádní λ=0,037 tl 100mm</t>
  </si>
  <si>
    <t>-1054148977</t>
  </si>
  <si>
    <t>210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</si>
  <si>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</si>
  <si>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</si>
  <si>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</si>
  <si>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</si>
  <si>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</si>
  <si>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211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</si>
  <si>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</si>
  <si>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</si>
  <si>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</si>
  <si>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</si>
  <si>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</si>
  <si>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212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</si>
  <si>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</si>
  <si>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</si>
  <si>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</si>
  <si>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</si>
  <si>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213</t>
  </si>
  <si>
    <t>28376520</t>
  </si>
  <si>
    <t>deska izolační PIR s oboustrannou kompozitní fólií s hliníkovou vložkou pro ploché střechy tl 160mm</t>
  </si>
  <si>
    <t>2021834243</t>
  </si>
  <si>
    <t>89,23*1,05</t>
  </si>
  <si>
    <t>214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</si>
  <si>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</si>
  <si>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</si>
  <si>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</si>
  <si>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</si>
  <si>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215</t>
  </si>
  <si>
    <t>28329042</t>
  </si>
  <si>
    <t>fólie PE separační či ochranná tl 0,2mm</t>
  </si>
  <si>
    <t>-781302316</t>
  </si>
  <si>
    <t>487*1,15</t>
  </si>
  <si>
    <t>216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</si>
  <si>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</si>
  <si>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</si>
  <si>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</si>
  <si>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</si>
  <si>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217</t>
  </si>
  <si>
    <t>2832310x1</t>
  </si>
  <si>
    <t>parotěsnící fólie</t>
  </si>
  <si>
    <t>-559374648</t>
  </si>
  <si>
    <t>80,1*1,15</t>
  </si>
  <si>
    <t>218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</si>
  <si>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</si>
  <si>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</si>
  <si>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</si>
  <si>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</si>
  <si>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</si>
  <si>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</si>
  <si>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219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</si>
  <si>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</si>
  <si>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</si>
  <si>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</si>
  <si>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</si>
  <si>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</si>
  <si>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220</t>
  </si>
  <si>
    <t>59036360</t>
  </si>
  <si>
    <t>panel akustický otevřený nosný rošt š 24mm barvená hrana tl 40mm</t>
  </si>
  <si>
    <t>-533243161</t>
  </si>
  <si>
    <t>23,04*1,1</t>
  </si>
  <si>
    <t>221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</si>
  <si>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</si>
  <si>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</si>
  <si>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</si>
  <si>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</si>
  <si>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222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</si>
  <si>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</si>
  <si>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</si>
  <si>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</si>
  <si>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</si>
  <si>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</si>
  <si>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</si>
  <si>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</si>
  <si>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</si>
  <si>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</si>
  <si>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</si>
  <si>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</si>
  <si>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</si>
  <si>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223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</si>
  <si>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</si>
  <si>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</si>
  <si>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</si>
  <si>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</si>
  <si>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224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</si>
  <si>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</si>
  <si>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</si>
  <si>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</si>
  <si>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</si>
  <si>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225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</si>
  <si>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</si>
  <si>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</si>
  <si>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</si>
  <si>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</si>
  <si>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226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</si>
  <si>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</si>
  <si>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</si>
  <si>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</si>
  <si>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</si>
  <si>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</si>
  <si>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</si>
  <si>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</si>
  <si>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</si>
  <si>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</si>
  <si>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227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</si>
  <si>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</si>
  <si>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</si>
  <si>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</si>
  <si>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</si>
  <si>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</si>
  <si>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</si>
  <si>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</si>
  <si>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</si>
  <si>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</si>
  <si>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228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</si>
  <si>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</si>
  <si>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</si>
  <si>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</si>
  <si>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</si>
  <si>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</si>
  <si>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</si>
  <si>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</si>
  <si>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</si>
  <si>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</si>
  <si>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</si>
  <si>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229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</si>
  <si>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</si>
  <si>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</si>
  <si>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</si>
  <si>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</si>
  <si>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</si>
  <si>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</si>
  <si>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</si>
  <si>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230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</si>
  <si>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</si>
  <si>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</si>
  <si>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</si>
  <si>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</si>
  <si>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</si>
  <si>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</si>
  <si>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</si>
  <si>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</si>
  <si>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</si>
  <si>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</si>
  <si>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</si>
  <si>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</si>
  <si>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</si>
  <si>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</si>
  <si>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</si>
  <si>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</si>
  <si>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231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</si>
  <si>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</si>
  <si>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</si>
  <si>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</si>
  <si>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</si>
  <si>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</si>
  <si>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232</t>
  </si>
  <si>
    <t>60515111</t>
  </si>
  <si>
    <t>řezivo jehličnaté boční prkno 20-30mm</t>
  </si>
  <si>
    <t>217230701</t>
  </si>
  <si>
    <t>11,96*0,025*1,1</t>
  </si>
  <si>
    <t>233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</si>
  <si>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</si>
  <si>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</si>
  <si>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</si>
  <si>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</si>
  <si>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</si>
  <si>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</si>
  <si>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</si>
  <si>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</si>
  <si>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</si>
  <si>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</si>
  <si>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234</t>
  </si>
  <si>
    <t>607262851</t>
  </si>
  <si>
    <t>deska dřevoštěpková OSB 3 P+D firestop tl 22mm</t>
  </si>
  <si>
    <t>-159178482</t>
  </si>
  <si>
    <t>102,19*1,1</t>
  </si>
  <si>
    <t>235</t>
  </si>
  <si>
    <t>60726274</t>
  </si>
  <si>
    <t>deska dřevoštěpková OSB 3 P+D nebroušená tl 18mm</t>
  </si>
  <si>
    <t>-629076736</t>
  </si>
  <si>
    <t>6*2,6/2*2*1,1</t>
  </si>
  <si>
    <t>(6,325*0,3*2+16,04*0,5)*1,1</t>
  </si>
  <si>
    <t>236</t>
  </si>
  <si>
    <t>60726278</t>
  </si>
  <si>
    <t>deska dřevoštěpková OSB 3 P+D nebroušená tl 22mm</t>
  </si>
  <si>
    <t>2030233007</t>
  </si>
  <si>
    <t>(6,325*0,3*2+16,04*0,5*2)*1,1</t>
  </si>
  <si>
    <t>237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</si>
  <si>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</si>
  <si>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</si>
  <si>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</si>
  <si>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</si>
  <si>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</si>
  <si>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</si>
  <si>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</si>
  <si>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238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</si>
  <si>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</si>
  <si>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</si>
  <si>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</si>
  <si>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</si>
  <si>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</si>
  <si>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</si>
  <si>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</si>
  <si>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</si>
  <si>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</si>
  <si>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239</t>
  </si>
  <si>
    <t>60514101</t>
  </si>
  <si>
    <t>řezivo jehličnaté lať 10-25cm2</t>
  </si>
  <si>
    <t>-1197160136</t>
  </si>
  <si>
    <t>(311,741/0,32+46+47,5)*0,04*0,06*1,1</t>
  </si>
  <si>
    <t>240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</si>
  <si>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</si>
  <si>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</si>
  <si>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</si>
  <si>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</si>
  <si>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</si>
  <si>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</si>
  <si>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241</t>
  </si>
  <si>
    <t>1947073645</t>
  </si>
  <si>
    <t>132,672*0,04*0,06*1,1</t>
  </si>
  <si>
    <t>242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</si>
  <si>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</si>
  <si>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</si>
  <si>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</si>
  <si>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</si>
  <si>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</si>
  <si>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</si>
  <si>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</si>
  <si>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</si>
  <si>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243</t>
  </si>
  <si>
    <t>1353577436</t>
  </si>
  <si>
    <t>393,115*0,04*0,06*1,1</t>
  </si>
  <si>
    <t>244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</si>
  <si>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</si>
  <si>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</si>
  <si>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</si>
  <si>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</si>
  <si>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245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</si>
  <si>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</si>
  <si>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</si>
  <si>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</si>
  <si>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</si>
  <si>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</si>
  <si>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246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</si>
  <si>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</si>
  <si>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</si>
  <si>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</si>
  <si>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</si>
  <si>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</si>
  <si>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</si>
  <si>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247</t>
  </si>
  <si>
    <t>60726285</t>
  </si>
  <si>
    <t>deska dřevoštěpková OSB 3 P+D broušená tl 22mm</t>
  </si>
  <si>
    <t>-396115487</t>
  </si>
  <si>
    <t>80,1*1,1</t>
  </si>
  <si>
    <t>53,6*1,1</t>
  </si>
  <si>
    <t>248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</si>
  <si>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</si>
  <si>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</si>
  <si>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</si>
  <si>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</si>
  <si>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249</t>
  </si>
  <si>
    <t>1431143619</t>
  </si>
  <si>
    <t>250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</si>
  <si>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</si>
  <si>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</si>
  <si>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</si>
  <si>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</si>
  <si>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251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</si>
  <si>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</si>
  <si>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</si>
  <si>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</si>
  <si>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</si>
  <si>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</si>
  <si>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252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</si>
  <si>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</si>
  <si>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</si>
  <si>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</si>
  <si>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</si>
  <si>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</si>
  <si>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253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</si>
  <si>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</si>
  <si>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</si>
  <si>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</si>
  <si>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</si>
  <si>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</si>
  <si>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</si>
  <si>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</si>
  <si>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254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</si>
  <si>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</si>
  <si>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</si>
  <si>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</si>
  <si>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</si>
  <si>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</si>
  <si>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255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</si>
  <si>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</si>
  <si>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</si>
  <si>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</si>
  <si>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</si>
  <si>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</si>
  <si>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</si>
  <si>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</si>
  <si>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</si>
  <si>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</si>
  <si>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</si>
  <si>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</si>
  <si>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</si>
  <si>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</si>
  <si>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</si>
  <si>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</si>
  <si>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</si>
  <si>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256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</si>
  <si>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</si>
  <si>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</si>
  <si>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</si>
  <si>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</si>
  <si>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</si>
  <si>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257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</si>
  <si>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</si>
  <si>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</si>
  <si>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</si>
  <si>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</si>
  <si>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</si>
  <si>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</si>
  <si>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</si>
  <si>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</si>
  <si>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</si>
  <si>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</si>
  <si>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258</t>
  </si>
  <si>
    <t>1126910853</t>
  </si>
  <si>
    <t>"skladba SN 402"</t>
  </si>
  <si>
    <t>"mč.103"</t>
  </si>
  <si>
    <t>1,73*4,05</t>
  </si>
  <si>
    <t>"mč.116+117"</t>
  </si>
  <si>
    <t>(1,9+0,1+2,35+0,1)*4,05</t>
  </si>
  <si>
    <t>259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</si>
  <si>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</si>
  <si>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</si>
  <si>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</si>
  <si>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</si>
  <si>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</si>
  <si>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</si>
  <si>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</si>
  <si>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</si>
  <si>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</si>
  <si>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</si>
  <si>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</si>
  <si>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</si>
  <si>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</si>
  <si>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</si>
  <si>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</si>
  <si>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</si>
  <si>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</si>
  <si>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</si>
  <si>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</si>
  <si>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261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</si>
  <si>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</si>
  <si>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</si>
  <si>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</si>
  <si>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</si>
  <si>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</si>
  <si>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</si>
  <si>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</si>
  <si>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</si>
  <si>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263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</si>
  <si>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</si>
  <si>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</si>
  <si>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</si>
  <si>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</si>
  <si>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</si>
  <si>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264</t>
  </si>
  <si>
    <t>28329276</t>
  </si>
  <si>
    <t>fólie PE vyztužená pro parotěsnou vrstvu (reakce na oheň - třída E) 140g/m2</t>
  </si>
  <si>
    <t>-1715143989</t>
  </si>
  <si>
    <t>99,297*1,15</t>
  </si>
  <si>
    <t>265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</si>
  <si>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</si>
  <si>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</si>
  <si>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</si>
  <si>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</si>
  <si>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</si>
  <si>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266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</si>
  <si>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</si>
  <si>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</si>
  <si>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</si>
  <si>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</si>
  <si>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</si>
  <si>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</si>
  <si>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</si>
  <si>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267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</si>
  <si>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</si>
  <si>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</si>
  <si>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</si>
  <si>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</si>
  <si>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</si>
  <si>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</si>
  <si>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</si>
  <si>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</si>
  <si>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</si>
  <si>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268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</si>
  <si>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</si>
  <si>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</si>
  <si>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</si>
  <si>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</si>
  <si>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269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</si>
  <si>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</si>
  <si>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</si>
  <si>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</si>
  <si>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</si>
  <si>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</si>
  <si>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</si>
  <si>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</si>
  <si>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</si>
  <si>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</si>
  <si>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270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</si>
  <si>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</si>
  <si>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</si>
  <si>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</si>
  <si>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</si>
  <si>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</si>
  <si>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</si>
  <si>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271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</si>
  <si>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</si>
  <si>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</si>
  <si>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</si>
  <si>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</si>
  <si>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</si>
  <si>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</si>
  <si>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</si>
  <si>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272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</si>
  <si>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</si>
  <si>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</si>
  <si>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</si>
  <si>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273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</si>
  <si>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</si>
  <si>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</si>
  <si>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</si>
  <si>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</si>
  <si>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</si>
  <si>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</si>
  <si>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274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</si>
  <si>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</si>
  <si>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</si>
  <si>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</si>
  <si>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</si>
  <si>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275</t>
  </si>
  <si>
    <t>402602792</t>
  </si>
  <si>
    <t>(3,085*(7+1)+3,2*(7+1)+5)*1,15</t>
  </si>
  <si>
    <t>8,475*6,33*1,15</t>
  </si>
  <si>
    <t>276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</si>
  <si>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</si>
  <si>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</si>
  <si>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</si>
  <si>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</si>
  <si>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</si>
  <si>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277</t>
  </si>
  <si>
    <t>590305701</t>
  </si>
  <si>
    <t>podhled kazetový bez děrování viditelný rastr tl 10mm 600x1200mm</t>
  </si>
  <si>
    <t>-703258180</t>
  </si>
  <si>
    <t>5,54*1,15</t>
  </si>
  <si>
    <t>278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</si>
  <si>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</si>
  <si>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</si>
  <si>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</si>
  <si>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</si>
  <si>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</si>
  <si>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279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</si>
  <si>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</si>
  <si>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</si>
  <si>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</si>
  <si>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</si>
  <si>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280</t>
  </si>
  <si>
    <t>59030755</t>
  </si>
  <si>
    <t>dvířka revizní jednokřídlá dvouplášťová s automatickým zámkem 300x300mm</t>
  </si>
  <si>
    <t>613624729</t>
  </si>
  <si>
    <t>281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</si>
  <si>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</si>
  <si>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</si>
  <si>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</si>
  <si>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</si>
  <si>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</si>
  <si>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</si>
  <si>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282</t>
  </si>
  <si>
    <t>76400-001</t>
  </si>
  <si>
    <t>K.001 Oplechování okraje podlahové kce v místě schodiště rš 270mm, ocel, bílý lak</t>
  </si>
  <si>
    <t>-1479424377</t>
  </si>
  <si>
    <t>283</t>
  </si>
  <si>
    <t>76400-002</t>
  </si>
  <si>
    <t>K.002 Oplechování zděné stěny shora rš 700mm, ocel, bílý lak</t>
  </si>
  <si>
    <t>1222174851</t>
  </si>
  <si>
    <t>284</t>
  </si>
  <si>
    <t>76400-003</t>
  </si>
  <si>
    <t>K.003 Oplechování střešního výlezu 680x620mm, ocel.pozink plech, rš 330</t>
  </si>
  <si>
    <t>-1809310492</t>
  </si>
  <si>
    <t>285</t>
  </si>
  <si>
    <t>76400-005</t>
  </si>
  <si>
    <t>K.005 oplechování komína 500x500mm, ocel.pozink plech, rš 330</t>
  </si>
  <si>
    <t>-1796253189</t>
  </si>
  <si>
    <t>286</t>
  </si>
  <si>
    <t>76400-006</t>
  </si>
  <si>
    <t>K.006 oplechování VZT výdechu, ocel.pozink plech (plocha plechu 5,5m2)</t>
  </si>
  <si>
    <t>-266382304</t>
  </si>
  <si>
    <t>287</t>
  </si>
  <si>
    <t>76400-007</t>
  </si>
  <si>
    <t>K.007 nástřešní zaatikový žlab vč. navazujícího oplechování, ocel.pozink plech, rš žlabu 660mm, rš oplechování 800mm</t>
  </si>
  <si>
    <t>-1446677141</t>
  </si>
  <si>
    <t>288</t>
  </si>
  <si>
    <t>76400-008</t>
  </si>
  <si>
    <t>K.008 nástřešní žlab vč. oplechování římsy, ocel.pozink plech, rš žlabu 660mm, rš oplechování 350mm</t>
  </si>
  <si>
    <t>-429162857</t>
  </si>
  <si>
    <t>289</t>
  </si>
  <si>
    <t>76400-009</t>
  </si>
  <si>
    <t>K.009 Odtokový žlab pro sání VZT, rš 330mm, ocel.pozink plech vč. topného kabelu</t>
  </si>
  <si>
    <t>-521696130</t>
  </si>
  <si>
    <t>290</t>
  </si>
  <si>
    <t>76400-010</t>
  </si>
  <si>
    <t>K.010 Oplechování vnějšího parapetu rš 270mm, ocel.pozink plech</t>
  </si>
  <si>
    <t>293984389</t>
  </si>
  <si>
    <t>291</t>
  </si>
  <si>
    <t>76400-011</t>
  </si>
  <si>
    <t>K.011 Oplechování vnějšího parapetu rš 250mm, ocel.pozink plech</t>
  </si>
  <si>
    <t>-1040459446</t>
  </si>
  <si>
    <t>292</t>
  </si>
  <si>
    <t>76400-012</t>
  </si>
  <si>
    <t>K.012 Oplechování vnějšího parapetu rš 350mm, ocel.pozink plech</t>
  </si>
  <si>
    <t>555676836</t>
  </si>
  <si>
    <t>293</t>
  </si>
  <si>
    <t>76400-013</t>
  </si>
  <si>
    <t>K.013 Oplechování atiky rš 550mm, ocel.pozink plech, vč. dvojice ocel.pozink L profilů</t>
  </si>
  <si>
    <t>-1995417752</t>
  </si>
  <si>
    <t>294</t>
  </si>
  <si>
    <t>76400-014</t>
  </si>
  <si>
    <t>K.014 Oplechování atiky rš 410mm, ocel.pozink plech, vč. dvojice ocel.pozink L profilů a okapnice z polast plechu pro natavení HI fólie</t>
  </si>
  <si>
    <t>1096552558</t>
  </si>
  <si>
    <t>295</t>
  </si>
  <si>
    <t>76400-015</t>
  </si>
  <si>
    <t>K.015 Oplechování atiky rš 620mm, ocel.pozink plech, vč. dvojice ocel.pozink L profilů a okapnice z poplast plechu pro natavení HI fólie</t>
  </si>
  <si>
    <t>-1456863745</t>
  </si>
  <si>
    <t>296</t>
  </si>
  <si>
    <t>76400-021</t>
  </si>
  <si>
    <t>K.021 Oplechování parapetní římsy rš 200mm, ocel.pozink.plech</t>
  </si>
  <si>
    <t>1726432500</t>
  </si>
  <si>
    <t>297</t>
  </si>
  <si>
    <t>76400-022</t>
  </si>
  <si>
    <t>K.022 Oplechování nadokenní římsy rš 250mm, ocel.pozink.plech</t>
  </si>
  <si>
    <t>-16483616</t>
  </si>
  <si>
    <t>298</t>
  </si>
  <si>
    <t>76400-023</t>
  </si>
  <si>
    <t>K.023 Oplechování tympanonu rš 800mm, ocel.pozink.plech</t>
  </si>
  <si>
    <t>-1079807960</t>
  </si>
  <si>
    <t>299</t>
  </si>
  <si>
    <t>76400-024</t>
  </si>
  <si>
    <t xml:space="preserve">K.024 Oplechování střešních trojúhelníků, poplast plech pro natavení HI fólie </t>
  </si>
  <si>
    <t>1607728040</t>
  </si>
  <si>
    <t>0,15*2</t>
  </si>
  <si>
    <t>300</t>
  </si>
  <si>
    <t>76400-030</t>
  </si>
  <si>
    <t>K.030 Dešťový svod d100mm, vč. kotlíku, zachytávače střeš.splavenin (gaigru) , ocel.pozink.plech</t>
  </si>
  <si>
    <t>-903345281</t>
  </si>
  <si>
    <t>301</t>
  </si>
  <si>
    <t>76400-031</t>
  </si>
  <si>
    <t>K.031 Okapní žlab DN 75 , ocel.pozink plech, rš 660mm</t>
  </si>
  <si>
    <t>-1117178400</t>
  </si>
  <si>
    <t>302</t>
  </si>
  <si>
    <t>76400-041</t>
  </si>
  <si>
    <t>K.041 Plechové lamely pro VZT, lícující rovinu šikmé střechy, ocel.pozink plech</t>
  </si>
  <si>
    <t>1242730889</t>
  </si>
  <si>
    <t>1,3*2,4*4</t>
  </si>
  <si>
    <t>303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</si>
  <si>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</si>
  <si>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</si>
  <si>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</si>
  <si>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</si>
  <si>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</si>
  <si>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304</t>
  </si>
  <si>
    <t>693341451</t>
  </si>
  <si>
    <t>rohož separační</t>
  </si>
  <si>
    <t>1971909709</t>
  </si>
  <si>
    <t>53,115*1,15</t>
  </si>
  <si>
    <t>305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</si>
  <si>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</si>
  <si>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</si>
  <si>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</si>
  <si>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</si>
  <si>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</si>
  <si>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306</t>
  </si>
  <si>
    <t>764002851</t>
  </si>
  <si>
    <t>Demontáž klempířských konstrukcí oplechování parapetů do suti</t>
  </si>
  <si>
    <t>-836026886</t>
  </si>
  <si>
    <t>https://podminky.urs.cz/item/CS_URS_2022_02/764002851</t>
  </si>
  <si>
    <t>307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</si>
  <si>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</si>
  <si>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</si>
  <si>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</si>
  <si>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</si>
  <si>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</si>
  <si>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</si>
  <si>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308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</si>
  <si>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</si>
  <si>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</si>
  <si>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</si>
  <si>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</si>
  <si>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</si>
  <si>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309</t>
  </si>
  <si>
    <t>764004821</t>
  </si>
  <si>
    <t>Demontáž klempířských konstrukcí žlabu nástřešního do suti</t>
  </si>
  <si>
    <t>-791065017</t>
  </si>
  <si>
    <t>https://podminky.urs.cz/item/CS_URS_2022_02/764004821</t>
  </si>
  <si>
    <t>310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</si>
  <si>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</si>
  <si>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</si>
  <si>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</si>
  <si>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</si>
  <si>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</si>
  <si>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311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</si>
  <si>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</si>
  <si>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</si>
  <si>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</si>
  <si>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</si>
  <si>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312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</si>
  <si>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</si>
  <si>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</si>
  <si>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</si>
  <si>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</si>
  <si>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313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</si>
  <si>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</si>
  <si>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</si>
  <si>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</si>
  <si>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</si>
  <si>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</si>
  <si>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</si>
  <si>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</si>
  <si>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314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</si>
  <si>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</si>
  <si>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</si>
  <si>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</si>
  <si>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</si>
  <si>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315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</si>
  <si>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</si>
  <si>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</si>
  <si>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</si>
  <si>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</si>
  <si>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</si>
  <si>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</si>
  <si>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</si>
  <si>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</si>
  <si>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316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</si>
  <si>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</si>
  <si>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</si>
  <si>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</si>
  <si>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</si>
  <si>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317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</si>
  <si>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</si>
  <si>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</si>
  <si>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</si>
  <si>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</si>
  <si>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318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</si>
  <si>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</si>
  <si>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</si>
  <si>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</si>
  <si>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</si>
  <si>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</si>
  <si>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319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</si>
  <si>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</si>
  <si>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</si>
  <si>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</si>
  <si>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</si>
  <si>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320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</si>
  <si>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</si>
  <si>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</si>
  <si>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</si>
  <si>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</si>
  <si>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</si>
  <si>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</si>
  <si>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</si>
  <si>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</si>
  <si>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321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</si>
  <si>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</si>
  <si>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</si>
  <si>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</si>
  <si>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</si>
  <si>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</si>
  <si>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</si>
  <si>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322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</si>
  <si>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</si>
  <si>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</si>
  <si>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</si>
  <si>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</si>
  <si>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</si>
  <si>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</si>
  <si>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323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</si>
  <si>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</si>
  <si>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</si>
  <si>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</si>
  <si>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</si>
  <si>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324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</si>
  <si>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</si>
  <si>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</si>
  <si>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</si>
  <si>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</si>
  <si>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325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</si>
  <si>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</si>
  <si>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</si>
  <si>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</si>
  <si>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</si>
  <si>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</si>
  <si>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</si>
  <si>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326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</si>
  <si>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</si>
  <si>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</si>
  <si>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</si>
  <si>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327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</si>
  <si>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</si>
  <si>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</si>
  <si>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</si>
  <si>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328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</si>
  <si>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</si>
  <si>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</si>
  <si>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</si>
  <si>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329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</si>
  <si>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</si>
  <si>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</si>
  <si>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</si>
  <si>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330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</si>
  <si>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</si>
  <si>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</si>
  <si>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</si>
  <si>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331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</si>
  <si>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</si>
  <si>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</si>
  <si>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</si>
  <si>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332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</si>
  <si>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</si>
  <si>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</si>
  <si>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</si>
  <si>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333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</si>
  <si>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</si>
  <si>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</si>
  <si>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</si>
  <si>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334</t>
  </si>
  <si>
    <t>76600-010</t>
  </si>
  <si>
    <t>D.10 dveře vnitřní 800x2100mm, vč. zárubně, kování, kotvení ,zámku, povrchové úpravy, veškerých doplňků, kompletní provedení dle PD</t>
  </si>
  <si>
    <t>1960689313</t>
  </si>
  <si>
    <t>335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</si>
  <si>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</si>
  <si>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</si>
  <si>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</si>
  <si>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336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</si>
  <si>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</si>
  <si>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</si>
  <si>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</si>
  <si>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337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</si>
  <si>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</si>
  <si>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</si>
  <si>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</si>
  <si>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338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</si>
  <si>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</si>
  <si>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</si>
  <si>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</si>
  <si>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339</t>
  </si>
  <si>
    <t>76600-015</t>
  </si>
  <si>
    <t>D.15 dveře vnitřní 800x2100mm, vč. zárubně, kování, kotvení ,zámku, povrchové úpravy, veškerých doplňků, kompletní provedení dle PD</t>
  </si>
  <si>
    <t>-700409177</t>
  </si>
  <si>
    <t>76600-016</t>
  </si>
  <si>
    <t>D.16 dveře vnitřní 800x2100mm, vč. zárubně, kování, kotvení ,zámku, povrchové úpravy, veškerých doplňků, kompletní provedení dle PD</t>
  </si>
  <si>
    <t>-110198542</t>
  </si>
  <si>
    <t>341</t>
  </si>
  <si>
    <t>76600-017</t>
  </si>
  <si>
    <t>D.17 dveře vnitřní 800x2100mm, vč. zárubně, kování, kotvení, zámku, povrchové úpravy, veškerých doplňků, kompletní provedení dle PD</t>
  </si>
  <si>
    <t>590384135</t>
  </si>
  <si>
    <t>342</t>
  </si>
  <si>
    <t>76600-018</t>
  </si>
  <si>
    <t>D.18 dveře vnitřní 800x2100mm, vč. zárubně, kování, kotvení, zámku, povrchové úpravy, veškerých doplňků, kompletní provedení dle PD</t>
  </si>
  <si>
    <t>-1852798450</t>
  </si>
  <si>
    <t>343</t>
  </si>
  <si>
    <t>76600-019</t>
  </si>
  <si>
    <t>D.19 dveře vnitřní 800x2100mm, vč. zárubně, kování, kotvení, zámku, povrchové úpravy, veškerých doplňků, kompletní provedení dle PD</t>
  </si>
  <si>
    <t>1120895954</t>
  </si>
  <si>
    <t>344</t>
  </si>
  <si>
    <t>76600-020</t>
  </si>
  <si>
    <t>D.20 dveře vnitřní 800x2100mm, vč. zárubně, kování, kotvení, zámku, povrchové úpravy, veškerých doplňků, kompletní provedení dle PD</t>
  </si>
  <si>
    <t>1250418310</t>
  </si>
  <si>
    <t>345</t>
  </si>
  <si>
    <t>76600-021</t>
  </si>
  <si>
    <t>D.21 dveře vnitřní 800x2100mm, vč. zárubně, kování, kotvení, zámku, povrchové úpravy, veškerých doplňků, kompletní provedení dle PD</t>
  </si>
  <si>
    <t>-1325509262</t>
  </si>
  <si>
    <t>346</t>
  </si>
  <si>
    <t>76600-022</t>
  </si>
  <si>
    <t>D.22 dveře vnitřní 700x2100mm, vč. zárubně, kování, kotvení, zámku, povrchové úpravy, veškerých doplňků, kompletní provedení dle PD</t>
  </si>
  <si>
    <t>807519677</t>
  </si>
  <si>
    <t>347</t>
  </si>
  <si>
    <t>76600-023</t>
  </si>
  <si>
    <t>D.23 dveře vnitřní 700x2100mm, vč. zárubně, kování, kotvení, zámku, povrchové úpravy, veškerých doplňků, kompletní provedení dle PD</t>
  </si>
  <si>
    <t>740025853</t>
  </si>
  <si>
    <t>348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</si>
  <si>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</si>
  <si>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</si>
  <si>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</si>
  <si>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349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</si>
  <si>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</si>
  <si>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</si>
  <si>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</si>
  <si>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350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</si>
  <si>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</si>
  <si>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</si>
  <si>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</si>
  <si>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351</t>
  </si>
  <si>
    <t>76600-027</t>
  </si>
  <si>
    <t>D.27 dveře vnitřní 700x2100mm, vč. zárubně, kování, kotvení, zámku, povrchové úpravy, veškerých doplňků, kompletní provedení dle PD</t>
  </si>
  <si>
    <t>-631919044</t>
  </si>
  <si>
    <t>352</t>
  </si>
  <si>
    <t>76600-028</t>
  </si>
  <si>
    <t>D.28 dveře vnitřní 700x2100mm, vč. zárubně, kování, kotvení, zámku, povrchové úpravy, veškerých doplňků, kompletní provedení dle PD</t>
  </si>
  <si>
    <t>-484616923</t>
  </si>
  <si>
    <t>353</t>
  </si>
  <si>
    <t>76600-029</t>
  </si>
  <si>
    <t>D.29 dveře vnitřní 700x2100mm, vč. zárubně, kování, kotvení ,zámku, povrchové úpravy, veškerých doplňků, kompletní provedení dle PD</t>
  </si>
  <si>
    <t>-88078639</t>
  </si>
  <si>
    <t>354</t>
  </si>
  <si>
    <t>76600-030</t>
  </si>
  <si>
    <t>D.30 dveře vnitřní 700x2100mm, vč. zárubně, kování, kotvení, zámku, povrchové úpravy, veškerých doplňků, kompletní provedení dle PD</t>
  </si>
  <si>
    <t>-1575387104</t>
  </si>
  <si>
    <t>355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</si>
  <si>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</si>
  <si>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</si>
  <si>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</si>
  <si>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356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</si>
  <si>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</si>
  <si>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</si>
  <si>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</si>
  <si>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357</t>
  </si>
  <si>
    <t>76600-040</t>
  </si>
  <si>
    <t>D.40 dveře vnitřní 800x2100mm, vč. zárubně, kování, kotvení, zámku, povrchové úpravy, veškerých doplňků, kompletní provedení dle PD</t>
  </si>
  <si>
    <t>-270197600</t>
  </si>
  <si>
    <t>358</t>
  </si>
  <si>
    <t>76600-041</t>
  </si>
  <si>
    <t>D.41 dveře vnitřní 900x2100mm, vč. zárubně, kování, kotvení ,zámku, povrchové úpravy, veškerých doplňků, kompletní provedení dle PD</t>
  </si>
  <si>
    <t>-2088317695</t>
  </si>
  <si>
    <t>359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</si>
  <si>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</si>
  <si>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</si>
  <si>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</si>
  <si>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</si>
  <si>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</si>
  <si>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360</t>
  </si>
  <si>
    <t>76601-1001</t>
  </si>
  <si>
    <t>T.001 M+D parapetní interierová deska , laminovacá, CPL, š.230mm, vč. pomocných a kotevních kcí, kompletní provedení dle PD</t>
  </si>
  <si>
    <t>693723413</t>
  </si>
  <si>
    <t>361</t>
  </si>
  <si>
    <t>76601-1002</t>
  </si>
  <si>
    <t>T.002 M+D parapetní interierová deska , laminovacá, CPL, š.260mm, vč. pomocných a kotevních kcí, kompletní provedení dle PD</t>
  </si>
  <si>
    <t>-1385036776</t>
  </si>
  <si>
    <t>362</t>
  </si>
  <si>
    <t>76601-1003</t>
  </si>
  <si>
    <t>T.003 M+D parapetní interierová deska , laminovacá, CPL, š.150mm, vč. pomocných a kotevních kcí, kompletní provedení dle PD</t>
  </si>
  <si>
    <t>1979521716</t>
  </si>
  <si>
    <t>363</t>
  </si>
  <si>
    <t>76601-1004</t>
  </si>
  <si>
    <t>T.004 M+D parapetní interierová deska , laminovacá, CPL, š.130mm, vč. pomocných a kotevních kcí, kompletní provedení dle PD</t>
  </si>
  <si>
    <t>-1778103649</t>
  </si>
  <si>
    <t>364</t>
  </si>
  <si>
    <t>76601-1005</t>
  </si>
  <si>
    <t>T.005 M+D parapetní interierová deska , laminovacá, CPL, š.360mm, vč. pomocných a kotevních kcí, kompletní provedení dle PD</t>
  </si>
  <si>
    <t>988286680</t>
  </si>
  <si>
    <t>365</t>
  </si>
  <si>
    <t>76601-1010</t>
  </si>
  <si>
    <t>T.010 M+D sanitární stěna 1900+1600x2400mm, vč. dveří, kotvení kování, povrchové úprtavy, zámku, kompletní provedení dle PD</t>
  </si>
  <si>
    <t>2018248924</t>
  </si>
  <si>
    <t>366</t>
  </si>
  <si>
    <t>76601-1011</t>
  </si>
  <si>
    <t>T.011 M+D sanitární stěna 1900+1600x2400mm, vč. dveří, kotvení kování, povrchové úprtavy, zámku, kompletní provedení dle PD</t>
  </si>
  <si>
    <t>1911632913</t>
  </si>
  <si>
    <t>367</t>
  </si>
  <si>
    <t>76601-1012</t>
  </si>
  <si>
    <t>T.012 M+D sanitární stěna 900x2400mm, vč. dveří, kotvení kování, povrchové úprtavy, zámku, kompletní provedení dle PD</t>
  </si>
  <si>
    <t>90798397</t>
  </si>
  <si>
    <t>368</t>
  </si>
  <si>
    <t>76601-1030</t>
  </si>
  <si>
    <t>T.030 M+D M+D tesařská konstrukce pro úravu střešního pláště, vč. kotvení, povrchové úprtavy, kompletní provedení dle PD</t>
  </si>
  <si>
    <t>1219846447</t>
  </si>
  <si>
    <t>369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</si>
  <si>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</si>
  <si>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</si>
  <si>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</si>
  <si>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 xml:space="preserve">33114,81 </t>
  </si>
  <si>
    <t>370</t>
  </si>
  <si>
    <t>76700-0002</t>
  </si>
  <si>
    <t>M+D ocelová konstrukce krovu, vč. kotvení a povrchové úpravy, kompletní provedení dle PD vč.103 - konstrukční řešení</t>
  </si>
  <si>
    <t>1348328620</t>
  </si>
  <si>
    <t>371</t>
  </si>
  <si>
    <t>76700-0003</t>
  </si>
  <si>
    <t>M+D trapézový plech 40S 160, tl.1mm a 1,25mm</t>
  </si>
  <si>
    <t>933907667</t>
  </si>
  <si>
    <t>372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</si>
  <si>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</si>
  <si>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</si>
  <si>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</si>
  <si>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</si>
  <si>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</si>
  <si>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</si>
  <si>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373</t>
  </si>
  <si>
    <t>767832802</t>
  </si>
  <si>
    <t>Demontáž venkovních požárních žebříků bez ochranného koše</t>
  </si>
  <si>
    <t>896215401</t>
  </si>
  <si>
    <t>https://podminky.urs.cz/item/CS_URS_2022_02/767832802</t>
  </si>
  <si>
    <t>374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</si>
  <si>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</si>
  <si>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</si>
  <si>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</si>
  <si>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</si>
  <si>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</si>
  <si>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</si>
  <si>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</si>
  <si>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</si>
  <si>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</si>
  <si>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375</t>
  </si>
  <si>
    <t>76700-1001</t>
  </si>
  <si>
    <t>Z.001 M+D ohrada s výplní tahokov, h=2m, vč. kotvení, veškerých doplňků a povrchové úpravy, kompletní provedení dle PD</t>
  </si>
  <si>
    <t>-1815185491</t>
  </si>
  <si>
    <t>376</t>
  </si>
  <si>
    <t>76700-1002</t>
  </si>
  <si>
    <t>Z.002 M+D stojan na kolo, vč. kotvení, veškerých doplňků, povrchové úpravy, kompletní provedení dle PD</t>
  </si>
  <si>
    <t>-216809292</t>
  </si>
  <si>
    <t>377</t>
  </si>
  <si>
    <t>76700-1002a</t>
  </si>
  <si>
    <t>Z.002a M+D stojan na kolo, demontovatelný, vč. kotvení, veškerých doplňků, povrchové úpravy, kompletní provedení dle PD</t>
  </si>
  <si>
    <t>-90084857</t>
  </si>
  <si>
    <t>378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</si>
  <si>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</si>
  <si>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</si>
  <si>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</si>
  <si>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379</t>
  </si>
  <si>
    <t>76700-1021</t>
  </si>
  <si>
    <t>Z.021 M+D Ocelová konstrukce plošiny pro vynesení technolog. VZT jednotek, vč. kotvení a povrchové úpravy, kompletní provedení dle PD</t>
  </si>
  <si>
    <t>-1268907312</t>
  </si>
  <si>
    <t>380</t>
  </si>
  <si>
    <t>76700-1022</t>
  </si>
  <si>
    <t>Z.022 M+D Ocelová konstrukce plošiny pro vynesení technolog. VZT jednotek, vč. kotvení a povrchové úpravy, kompletní provedení dle PD</t>
  </si>
  <si>
    <t>1935395507</t>
  </si>
  <si>
    <t>381</t>
  </si>
  <si>
    <t>76700-1023</t>
  </si>
  <si>
    <t>Z.023 M+D systémová podpůrná kce pro zařízení na ploché střeše, vč. kotvení a povrchové úpravy, kompletní provedení dle PD</t>
  </si>
  <si>
    <t>645430463</t>
  </si>
  <si>
    <t>382</t>
  </si>
  <si>
    <t>76700-1024</t>
  </si>
  <si>
    <t>Z.024 M+D Ocelová konstrukce pro vynesení ležatého zásobníku na TUV 2000 L, vč. kotvení a povrchové úpravy, kompletní provedení dle PD</t>
  </si>
  <si>
    <t>1555511513</t>
  </si>
  <si>
    <t>383</t>
  </si>
  <si>
    <t>76700-1100</t>
  </si>
  <si>
    <t>Z.100 M+D schodišťové madlo, ocel+buk d50mm, vč. kotvení a povrchové úpravy, kompletní provedení dle PD</t>
  </si>
  <si>
    <t>1439586911</t>
  </si>
  <si>
    <t>384</t>
  </si>
  <si>
    <t>76700-1101</t>
  </si>
  <si>
    <t>Z.101 M+D ocelové zábradlí, vč. nerez sítě, kotvení a povrchové úpravy, kompletní provedení dle PD</t>
  </si>
  <si>
    <t>-2034107423</t>
  </si>
  <si>
    <t>385</t>
  </si>
  <si>
    <t>76700-1102</t>
  </si>
  <si>
    <t>Z.102 M+D ukončovací L profil podlahy u jalového stupně schodiště, vč. kotvení a povrchové úpravy, kompletní provedení dle PD</t>
  </si>
  <si>
    <t>1718453587</t>
  </si>
  <si>
    <t>386</t>
  </si>
  <si>
    <t>76700-1103</t>
  </si>
  <si>
    <t>Z.103 M+D revizní plechová dvířka 1000x1000mm se zámkem na kličku, vč. rámu, kotvení a povrchové úpravy, kompletní provedení dle PD</t>
  </si>
  <si>
    <t>1946109240</t>
  </si>
  <si>
    <t>387</t>
  </si>
  <si>
    <t>76700-1104</t>
  </si>
  <si>
    <t>Z.104 M+D revizní plechová dvířka 800x800mm se zámkem na kličku, vč. rámu, kotvení a povrchové úpravy, kompletní provedení dle PD</t>
  </si>
  <si>
    <t>840457892</t>
  </si>
  <si>
    <t>388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</si>
  <si>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</si>
  <si>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</si>
  <si>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</si>
  <si>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</si>
  <si>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</si>
  <si>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</si>
  <si>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</si>
  <si>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389</t>
  </si>
  <si>
    <t>76900-001</t>
  </si>
  <si>
    <t>W.01 M+D okno dřevěné špaletové 1025x1990mm, vč. difúzních a parotěsných pásek a veškerých doplňků, kompletní provedení dle PD</t>
  </si>
  <si>
    <t>491828966</t>
  </si>
  <si>
    <t>390</t>
  </si>
  <si>
    <t>76900-002</t>
  </si>
  <si>
    <t>W.02 M+D okno dřevěné špaletové 1060x1990mm, vč. difúzních a parotěsných pásek a veškerých doplňků, kompletní provedení dle PD</t>
  </si>
  <si>
    <t>-159132249</t>
  </si>
  <si>
    <t>391</t>
  </si>
  <si>
    <t>76900-003</t>
  </si>
  <si>
    <t>W.03 M+D okno dřevěné špaletové 1050x1990mm, vč. difúzních a parotěsných pásek a veškerých doplňků, kompletní provedení dle PD</t>
  </si>
  <si>
    <t>1994977818</t>
  </si>
  <si>
    <t>392</t>
  </si>
  <si>
    <t>76900-004</t>
  </si>
  <si>
    <t>W.04 M+D okno dřevěné špaletové 1050x1990mm, vč. difúzních a parotěsných pásek a veškerých doplňků, kompletní provedení dle PD</t>
  </si>
  <si>
    <t>-986952824</t>
  </si>
  <si>
    <t>393</t>
  </si>
  <si>
    <t>76900-005</t>
  </si>
  <si>
    <t>W.05 M+D okno dřevěné špaletové 1070x2000mm, vč. difúzních a parotěsných pásek a veškerých doplňků, kompletní provedení dle PD</t>
  </si>
  <si>
    <t>-994871030</t>
  </si>
  <si>
    <t>394</t>
  </si>
  <si>
    <t>76900-006</t>
  </si>
  <si>
    <t>W.06 M+D okno dřevěné špaletové 1220x1970mm, vč. difúzních a parotěsných pásek a veškerých doplňků, kompletní provedení dle PD</t>
  </si>
  <si>
    <t>-373333484</t>
  </si>
  <si>
    <t>395</t>
  </si>
  <si>
    <t>76900-007</t>
  </si>
  <si>
    <t>W.07 M+D okno dřevěné špaletové 1130x1970mm, vč. difúzních a parotěsných pásek a veškerých doplňků, kompletní provedení dle PD</t>
  </si>
  <si>
    <t>1878092781</t>
  </si>
  <si>
    <t>396</t>
  </si>
  <si>
    <t>76900-008</t>
  </si>
  <si>
    <t>W.08 M+D okno dřevěné špaletové 1150x1970mm, vč. difúzních a parotěsných pásek a veškerých doplňků, kompletní provedení dle PD</t>
  </si>
  <si>
    <t>1549497664</t>
  </si>
  <si>
    <t>397</t>
  </si>
  <si>
    <t>76900-009</t>
  </si>
  <si>
    <t>W.09 M+D okno dřevěné špaletové 1150x1970mm, vč. difúzních a parotěsných pásek a veškerých doplňků, kompletní provedení dle PD</t>
  </si>
  <si>
    <t>-1453848487</t>
  </si>
  <si>
    <t>398</t>
  </si>
  <si>
    <t>76900-010</t>
  </si>
  <si>
    <t>W.10 M+D okno dřevěné špaletové 1070x1990mm, vč. difúzních a parotěsných pásek a veškerých doplňků, kompletní provedení dle PD</t>
  </si>
  <si>
    <t>1470525216</t>
  </si>
  <si>
    <t>399</t>
  </si>
  <si>
    <t>76900-011</t>
  </si>
  <si>
    <t>W.11 M+D okno dřevěné špaletové 1000x1990mm, vč. difúzních a parotěsných pásek a veškerých doplňků, kompletní provedení dle PD</t>
  </si>
  <si>
    <t>2039549692</t>
  </si>
  <si>
    <t>400</t>
  </si>
  <si>
    <t>76900-012</t>
  </si>
  <si>
    <t>W.12 M+D okno dřevěné špaletové 1100x1990mm, vč. difúzních a parotěsných pásek a veškerých doplňků, kompletní provedení dle PD</t>
  </si>
  <si>
    <t>-911776137</t>
  </si>
  <si>
    <t>401</t>
  </si>
  <si>
    <t>76900-013</t>
  </si>
  <si>
    <t>W.13 M+D okno dřevěné špaletové 1100x1990mm, vč. difúzních a parotěsných pásek a veškerých doplňků, kompletní provedení dle PD</t>
  </si>
  <si>
    <t>1808066215</t>
  </si>
  <si>
    <t>402</t>
  </si>
  <si>
    <t>76900-021</t>
  </si>
  <si>
    <t>W.21 M+D pásové okno 15200x1750mm v Al rámu, vč. difúzních a parotěsných pásek a veškerých doplňků, kompletní provedení dle PD</t>
  </si>
  <si>
    <t>498969611</t>
  </si>
  <si>
    <t>403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</si>
  <si>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</si>
  <si>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</si>
  <si>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</si>
  <si>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404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</si>
  <si>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</si>
  <si>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</si>
  <si>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</si>
  <si>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405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</si>
  <si>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</si>
  <si>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</si>
  <si>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</si>
  <si>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406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</si>
  <si>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</si>
  <si>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</si>
  <si>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</si>
  <si>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</si>
  <si>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</si>
  <si>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407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</si>
  <si>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</si>
  <si>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</si>
  <si>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</si>
  <si>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</si>
  <si>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</si>
  <si>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</si>
  <si>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</si>
  <si>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408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</si>
  <si>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</si>
  <si>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</si>
  <si>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</si>
  <si>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</si>
  <si>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</si>
  <si>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409</t>
  </si>
  <si>
    <t>59761416</t>
  </si>
  <si>
    <t>sokl-dlažba keramická slinutá hladká do interiéru i exteriéru 300x80mm</t>
  </si>
  <si>
    <t>2112361272</t>
  </si>
  <si>
    <t>(17,43-1,4)/0,3*1,1</t>
  </si>
  <si>
    <t>410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</si>
  <si>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</si>
  <si>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</si>
  <si>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</si>
  <si>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</si>
  <si>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411</t>
  </si>
  <si>
    <t>59761003</t>
  </si>
  <si>
    <t>dlažba keramická hutná hladká do interiéru přes 9 do 12ks/m2</t>
  </si>
  <si>
    <t>2080273862</t>
  </si>
  <si>
    <t>340,55*1,1</t>
  </si>
  <si>
    <t>412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</si>
  <si>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</si>
  <si>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</si>
  <si>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</si>
  <si>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</si>
  <si>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</si>
  <si>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</si>
  <si>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</si>
  <si>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</si>
  <si>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</si>
  <si>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</si>
  <si>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</si>
  <si>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</si>
  <si>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</si>
  <si>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</si>
  <si>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</si>
  <si>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</si>
  <si>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</si>
  <si>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413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</si>
  <si>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</si>
  <si>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</si>
  <si>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</si>
  <si>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</si>
  <si>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</si>
  <si>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</si>
  <si>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414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</si>
  <si>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</si>
  <si>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</si>
  <si>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</si>
  <si>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</si>
  <si>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</si>
  <si>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415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</si>
  <si>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</si>
  <si>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</si>
  <si>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</si>
  <si>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</si>
  <si>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</si>
  <si>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</si>
  <si>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416</t>
  </si>
  <si>
    <t>776111311</t>
  </si>
  <si>
    <t>Příprava podkladu vysátí podlah</t>
  </si>
  <si>
    <t>-642853310</t>
  </si>
  <si>
    <t>https://podminky.urs.cz/item/CS_URS_2022_02/776111311</t>
  </si>
  <si>
    <t>417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</si>
  <si>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</si>
  <si>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</si>
  <si>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</si>
  <si>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</si>
  <si>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</si>
  <si>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418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</si>
  <si>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</si>
  <si>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</si>
  <si>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</si>
  <si>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</si>
  <si>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419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</si>
  <si>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</si>
  <si>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</si>
  <si>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</si>
  <si>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</si>
  <si>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</si>
  <si>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420</t>
  </si>
  <si>
    <t>776211111</t>
  </si>
  <si>
    <t>Montáž textilních podlahovin lepením pásů standardních</t>
  </si>
  <si>
    <t>-689553836</t>
  </si>
  <si>
    <t>https://podminky.urs.cz/item/CS_URS_2022_02/776211111</t>
  </si>
  <si>
    <t>421</t>
  </si>
  <si>
    <t>697510621</t>
  </si>
  <si>
    <t>koberec zátěžový tl.6mm</t>
  </si>
  <si>
    <t>-1961007575</t>
  </si>
  <si>
    <t>127*1,1</t>
  </si>
  <si>
    <t>422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</si>
  <si>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</si>
  <si>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</si>
  <si>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</si>
  <si>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</si>
  <si>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</si>
  <si>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423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</si>
  <si>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</si>
  <si>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</si>
  <si>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</si>
  <si>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</si>
  <si>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</si>
  <si>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</si>
  <si>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424</t>
  </si>
  <si>
    <t>6141820x1</t>
  </si>
  <si>
    <t>lišta podlahová - soklík</t>
  </si>
  <si>
    <t>-505390740</t>
  </si>
  <si>
    <t>77,82*1,1</t>
  </si>
  <si>
    <t>425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</si>
  <si>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</si>
  <si>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</si>
  <si>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</si>
  <si>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</si>
  <si>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</si>
  <si>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426</t>
  </si>
  <si>
    <t>55343118</t>
  </si>
  <si>
    <t>profil přechodový Al narážecí 40mm bronz</t>
  </si>
  <si>
    <t>-65669961</t>
  </si>
  <si>
    <t>8,8*1,1</t>
  </si>
  <si>
    <t>427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</si>
  <si>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</si>
  <si>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</si>
  <si>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</si>
  <si>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</si>
  <si>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</si>
  <si>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</si>
  <si>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428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</si>
  <si>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</si>
  <si>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</si>
  <si>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</si>
  <si>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</si>
  <si>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</si>
  <si>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429</t>
  </si>
  <si>
    <t>777131111</t>
  </si>
  <si>
    <t>Penetrační nátěr podlahy epoxidový předem plněný pískem</t>
  </si>
  <si>
    <t>-140145194</t>
  </si>
  <si>
    <t>https://podminky.urs.cz/item/CS_URS_2022_02/777131111</t>
  </si>
  <si>
    <t>430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</si>
  <si>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</si>
  <si>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</si>
  <si>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</si>
  <si>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</si>
  <si>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</si>
  <si>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</si>
  <si>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431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</si>
  <si>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</si>
  <si>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</si>
  <si>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</si>
  <si>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</si>
  <si>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</si>
  <si>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</si>
  <si>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</si>
  <si>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</si>
  <si>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</si>
  <si>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</si>
  <si>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</si>
  <si>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</si>
  <si>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</si>
  <si>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</si>
  <si>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</si>
  <si>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</si>
  <si>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</si>
  <si>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432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</si>
  <si>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</si>
  <si>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</si>
  <si>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</si>
  <si>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</si>
  <si>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433</t>
  </si>
  <si>
    <t>59761001</t>
  </si>
  <si>
    <t>obklad velkoformátový keramický hladký přes 4 do 6ks/m2</t>
  </si>
  <si>
    <t>1265684657</t>
  </si>
  <si>
    <t>362,055*1,15</t>
  </si>
  <si>
    <t>434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</si>
  <si>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</si>
  <si>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</si>
  <si>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</si>
  <si>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</si>
  <si>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</si>
  <si>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435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</si>
  <si>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</si>
  <si>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</si>
  <si>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</si>
  <si>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</si>
  <si>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</si>
  <si>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</si>
  <si>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436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</si>
  <si>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</si>
  <si>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</si>
  <si>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</si>
  <si>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</si>
  <si>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</si>
  <si>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</si>
  <si>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437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</si>
  <si>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</si>
  <si>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</si>
  <si>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</si>
  <si>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</si>
  <si>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</si>
  <si>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</si>
  <si>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</si>
  <si>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</si>
  <si>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438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</si>
  <si>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</si>
  <si>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</si>
  <si>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</si>
  <si>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</si>
  <si>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439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</si>
  <si>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</si>
  <si>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</si>
  <si>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</si>
  <si>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</si>
  <si>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440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</si>
  <si>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</si>
  <si>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</si>
  <si>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</si>
  <si>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</si>
  <si>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441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</si>
  <si>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</si>
  <si>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</si>
  <si>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</si>
  <si>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</si>
  <si>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442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</si>
  <si>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</si>
  <si>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</si>
  <si>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</si>
  <si>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</si>
  <si>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</si>
  <si>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</si>
  <si>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</si>
  <si>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443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</si>
  <si>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</si>
  <si>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</si>
  <si>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</si>
  <si>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</si>
  <si>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</si>
  <si>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</si>
  <si>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</si>
  <si>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</si>
  <si>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</si>
  <si>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</si>
  <si>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</si>
  <si>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444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</si>
  <si>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</si>
  <si>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</si>
  <si>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</si>
  <si>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</si>
  <si>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445</t>
  </si>
  <si>
    <t>7842111x1</t>
  </si>
  <si>
    <t>Dvojnásobná sanační silikátová malba</t>
  </si>
  <si>
    <t>2034211352</t>
  </si>
  <si>
    <t>446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</si>
  <si>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</si>
  <si>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</si>
  <si>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</si>
  <si>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</si>
  <si>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</si>
  <si>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</si>
  <si>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</si>
  <si>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</si>
  <si>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</si>
  <si>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</si>
  <si>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</si>
  <si>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</si>
  <si>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</si>
  <si>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</si>
  <si>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</si>
  <si>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</si>
  <si>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</si>
  <si>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</si>
  <si>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</si>
  <si>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</si>
  <si>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</si>
  <si>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</si>
  <si>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</si>
  <si>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</si>
  <si>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</si>
  <si>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</si>
  <si>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</si>
  <si>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</si>
  <si>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</si>
  <si>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</si>
  <si>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</si>
  <si>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</si>
  <si>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</si>
  <si>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</si>
  <si>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</si>
  <si>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</si>
  <si>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</si>
  <si>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</si>
  <si>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</si>
  <si>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</si>
  <si>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</si>
  <si>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</si>
  <si>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</si>
  <si>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</si>
  <si>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</si>
  <si>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</si>
  <si>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</si>
  <si>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</si>
  <si>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</si>
  <si>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</si>
  <si>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</si>
  <si>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</si>
  <si>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</si>
  <si>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</si>
  <si>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</si>
  <si>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</si>
  <si>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</si>
  <si>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</si>
  <si>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</si>
  <si>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</si>
  <si>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</si>
  <si>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</si>
  <si>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</si>
  <si>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</si>
  <si>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</si>
  <si>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</si>
  <si>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</si>
  <si>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</si>
  <si>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</si>
  <si>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</si>
  <si>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</si>
  <si>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</si>
  <si>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</si>
  <si>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</si>
  <si>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</si>
  <si>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</si>
  <si>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</si>
  <si>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</si>
  <si>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</si>
  <si>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</si>
  <si>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</si>
  <si>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</si>
  <si>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</si>
  <si>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</si>
  <si>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</si>
  <si>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</si>
  <si>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</si>
  <si>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</si>
  <si>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</si>
  <si>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</si>
  <si>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</si>
  <si>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</si>
  <si>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</si>
  <si>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</si>
  <si>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</si>
  <si>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</si>
  <si>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</si>
  <si>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</si>
  <si>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</si>
  <si>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</si>
  <si>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</si>
  <si>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</si>
  <si>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</si>
  <si>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</si>
  <si>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</si>
  <si>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</si>
  <si>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</si>
  <si>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</si>
  <si>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</si>
  <si>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</si>
  <si>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</si>
  <si>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</si>
  <si>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</si>
  <si>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</si>
  <si>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</si>
  <si>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</si>
  <si>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</si>
  <si>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</si>
  <si>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</si>
  <si>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</si>
  <si>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</si>
  <si>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</si>
  <si>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</si>
  <si>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</si>
  <si>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</si>
  <si>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</si>
  <si>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</si>
  <si>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</si>
  <si>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</si>
  <si>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</si>
  <si>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</si>
  <si>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</si>
  <si>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</si>
  <si>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</si>
  <si>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</si>
  <si>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</si>
  <si>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</si>
  <si>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</si>
  <si>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</si>
  <si>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</si>
  <si>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</si>
  <si>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</si>
  <si>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</si>
  <si>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</si>
  <si>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</si>
  <si>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</si>
  <si>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</si>
  <si>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</si>
  <si>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</si>
  <si>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</si>
  <si>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</si>
  <si>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</si>
  <si>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</si>
  <si>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</si>
  <si>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</si>
  <si>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</si>
  <si>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</si>
  <si>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</si>
  <si>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</si>
  <si>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</si>
  <si>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</si>
  <si>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</si>
  <si>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</si>
  <si>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</si>
  <si>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</si>
  <si>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</si>
  <si>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</si>
  <si>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</si>
  <si>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</si>
  <si>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</si>
  <si>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</si>
  <si>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</si>
  <si>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</si>
  <si>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</si>
  <si>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</si>
  <si>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</si>
  <si>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</si>
  <si>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</si>
  <si>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</si>
  <si>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</si>
  <si>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</si>
  <si>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</si>
  <si>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</si>
  <si>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</si>
  <si>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</si>
  <si>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</si>
  <si>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</si>
  <si>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</si>
  <si>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</si>
  <si>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</si>
  <si>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</si>
  <si>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</si>
  <si>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</si>
  <si>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</si>
  <si>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</si>
  <si>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</si>
  <si>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</si>
  <si>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</si>
  <si>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</si>
  <si>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</si>
  <si>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</si>
  <si>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</si>
  <si>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</si>
  <si>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</si>
  <si>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</si>
  <si>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</si>
  <si>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</si>
  <si>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</si>
  <si>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</si>
  <si>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</si>
  <si>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</si>
  <si>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</si>
  <si>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</si>
  <si>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</si>
  <si>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</si>
  <si>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</si>
  <si>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</si>
  <si>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</si>
  <si>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</si>
  <si>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</si>
  <si>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</si>
  <si>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</si>
  <si>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</si>
  <si>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</si>
  <si>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</si>
  <si>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</si>
  <si>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</si>
  <si>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</si>
  <si>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</si>
  <si>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</si>
  <si>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</si>
  <si>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</si>
  <si>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</si>
  <si>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</si>
  <si>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</si>
  <si>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</si>
  <si>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</si>
  <si>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</si>
  <si>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</si>
  <si>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</si>
  <si>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</si>
  <si>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</si>
  <si>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</si>
  <si>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</si>
  <si>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</si>
  <si>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</si>
  <si>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</si>
  <si>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</si>
  <si>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</si>
  <si>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</si>
  <si>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</si>
  <si>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</si>
  <si>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</si>
  <si>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</si>
  <si>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</si>
  <si>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</si>
  <si>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</si>
  <si>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</si>
  <si>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</si>
  <si>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</si>
  <si>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</si>
  <si>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</si>
  <si>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</si>
  <si>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</si>
  <si>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</si>
  <si>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</si>
  <si>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</si>
  <si>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</si>
  <si>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</si>
  <si>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</si>
  <si>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</si>
  <si>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</si>
  <si>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</si>
  <si>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</si>
  <si>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</si>
  <si>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</si>
  <si>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</si>
  <si>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</si>
  <si>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</si>
  <si>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</si>
  <si>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</si>
  <si>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</si>
  <si>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</si>
  <si>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</si>
  <si>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</si>
  <si>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</si>
  <si>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</si>
  <si>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</si>
  <si>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</si>
  <si>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</si>
  <si>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</si>
  <si>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</si>
  <si>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</si>
  <si>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</si>
  <si>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</si>
  <si>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</si>
  <si>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</si>
  <si>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</si>
  <si>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</si>
  <si>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</si>
  <si>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</si>
  <si>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</si>
  <si>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</si>
  <si>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</si>
  <si>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</si>
  <si>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</si>
  <si>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</si>
  <si>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</si>
  <si>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</si>
  <si>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</si>
  <si>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</si>
  <si>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</si>
  <si>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</si>
  <si>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</si>
  <si>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</si>
  <si>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</si>
  <si>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</si>
  <si>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</si>
  <si>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</si>
  <si>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</si>
  <si>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</si>
  <si>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</si>
  <si>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</si>
  <si>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</si>
  <si>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</si>
  <si>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</si>
  <si>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</si>
  <si>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</si>
  <si>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</si>
  <si>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</si>
  <si>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</si>
  <si>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</si>
  <si>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</si>
  <si>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</si>
  <si>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</si>
  <si>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</si>
  <si>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</si>
  <si>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</si>
  <si>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</si>
  <si>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</si>
  <si>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</si>
  <si>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</si>
  <si>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</si>
  <si>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</si>
  <si>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</si>
  <si>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</si>
  <si>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</si>
  <si>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</si>
  <si>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</si>
  <si>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</si>
  <si>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</si>
  <si>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</si>
  <si>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</si>
  <si>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</si>
  <si>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</si>
  <si>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</si>
  <si>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</si>
  <si>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</si>
  <si>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</si>
  <si>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</si>
  <si>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</si>
  <si>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</si>
  <si>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</si>
  <si>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</si>
  <si>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</si>
  <si>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</si>
  <si>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</si>
  <si>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</si>
  <si>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</si>
  <si>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</si>
  <si>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</si>
  <si>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</si>
  <si>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</si>
  <si>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</si>
  <si>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</si>
  <si>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</si>
  <si>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</si>
  <si>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</si>
  <si>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</si>
  <si>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</si>
  <si>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</si>
  <si>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</si>
  <si>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</si>
  <si>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</si>
  <si>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</si>
  <si>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</si>
  <si>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</si>
  <si>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</si>
  <si>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</si>
  <si>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</si>
  <si>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</si>
  <si>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</si>
  <si>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</si>
  <si>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</si>
  <si>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</si>
  <si>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</si>
  <si>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</si>
  <si>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</si>
  <si>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</si>
  <si>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</si>
  <si>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</si>
  <si>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</si>
  <si>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</si>
  <si>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</si>
  <si>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</si>
  <si>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</si>
  <si>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</si>
  <si>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</si>
  <si>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</si>
  <si>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</si>
  <si>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</si>
  <si>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</si>
  <si>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</si>
  <si>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</si>
  <si>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</si>
  <si>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</si>
  <si>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</si>
  <si>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</si>
  <si>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</si>
  <si>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</si>
  <si>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</si>
  <si>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</si>
  <si>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</si>
  <si>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</si>
  <si>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</si>
  <si>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</si>
  <si>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</si>
  <si>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</si>
  <si>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</si>
  <si>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</si>
  <si>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</si>
  <si>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</si>
  <si>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</si>
  <si>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</si>
  <si>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</si>
  <si>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</si>
  <si>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</si>
  <si>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</si>
  <si>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</si>
  <si>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</si>
  <si>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</si>
  <si>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</si>
  <si>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</si>
  <si>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</si>
  <si>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</si>
  <si>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</si>
  <si>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</si>
  <si>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</si>
  <si>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</si>
  <si>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</si>
  <si>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</si>
  <si>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</si>
  <si>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</si>
  <si>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</si>
  <si>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</si>
  <si>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</si>
  <si>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</si>
  <si>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</si>
  <si>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</si>
  <si>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</si>
  <si>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</si>
  <si>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</si>
  <si>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</si>
  <si>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</si>
  <si>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</si>
  <si>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</si>
  <si>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</si>
  <si>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</si>
  <si>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</si>
  <si>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</si>
  <si>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</si>
  <si>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</si>
  <si>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</si>
  <si>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</si>
  <si>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</si>
  <si>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</si>
  <si>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</si>
  <si>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</si>
  <si>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</si>
  <si>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</si>
  <si>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</si>
  <si>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</si>
  <si>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</si>
  <si>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</si>
  <si>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</si>
  <si>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</si>
  <si>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</si>
  <si>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</si>
  <si>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</si>
  <si>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</si>
  <si>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</si>
  <si>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</si>
  <si>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</si>
  <si>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</si>
  <si>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</si>
  <si>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</si>
  <si>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</si>
  <si>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</si>
  <si>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</si>
  <si>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</si>
  <si>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</si>
  <si>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</si>
  <si>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</si>
  <si>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</si>
  <si>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</si>
  <si>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</si>
  <si>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</si>
  <si>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</si>
  <si>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</si>
  <si>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</si>
  <si>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</si>
  <si>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</si>
  <si>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</si>
  <si>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</si>
  <si>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</si>
  <si>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</si>
  <si>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</si>
  <si>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</si>
  <si>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</si>
  <si>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</si>
  <si>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</si>
  <si>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</si>
  <si>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</si>
  <si>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</si>
  <si>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</si>
  <si>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</si>
  <si>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</si>
  <si>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</si>
  <si>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</si>
  <si>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</si>
  <si>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</si>
  <si>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</si>
  <si>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</si>
  <si>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</si>
  <si>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</si>
  <si>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</si>
  <si>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</si>
  <si>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</si>
  <si>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</si>
  <si>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</si>
  <si>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</si>
  <si>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</si>
  <si>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</si>
  <si>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</si>
  <si>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</si>
  <si>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</si>
  <si>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</si>
  <si>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</si>
  <si>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</si>
  <si>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</si>
  <si>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</si>
  <si>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</si>
  <si>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</si>
  <si>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</si>
  <si>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</si>
  <si>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</si>
  <si>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</si>
  <si>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</si>
  <si>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</si>
  <si>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</si>
  <si>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</si>
  <si>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</si>
  <si>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</si>
  <si>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</si>
  <si>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</si>
  <si>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</si>
  <si>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</si>
  <si>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</si>
  <si>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</si>
  <si>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</si>
  <si>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</si>
  <si>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</si>
  <si>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</si>
  <si>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</si>
  <si>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</si>
  <si>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</si>
  <si>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</si>
  <si>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</si>
  <si>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</si>
  <si>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</si>
  <si>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</si>
  <si>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</si>
  <si>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</si>
  <si>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</si>
  <si>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</si>
  <si>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</si>
  <si>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</si>
  <si>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</si>
  <si>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</si>
  <si>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</si>
  <si>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</si>
  <si>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</si>
  <si>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</si>
  <si>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</si>
  <si>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</si>
  <si>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</si>
  <si>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</si>
  <si>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</si>
  <si>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</si>
  <si>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</si>
  <si>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</si>
  <si>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</si>
  <si>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</si>
  <si>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</si>
  <si>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</si>
  <si>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</si>
  <si>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</si>
  <si>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</si>
  <si>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</si>
  <si>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</si>
  <si>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nástěnná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</si>
  <si>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</si>
  <si>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</si>
  <si>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</si>
  <si>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</si>
  <si>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</si>
  <si>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</si>
  <si>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</si>
  <si>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</si>
  <si>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</si>
  <si>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</si>
  <si>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</si>
  <si>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</si>
  <si>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</si>
  <si>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</si>
  <si>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</si>
  <si>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</si>
  <si>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Vnitřní kazetová jednotka Qtop=4,0kW, Qchl=3,5kW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</si>
  <si>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</si>
  <si>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</si>
  <si>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</si>
  <si>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</si>
  <si>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</si>
  <si>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</si>
  <si>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</si>
  <si>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</si>
  <si>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</si>
  <si>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</si>
  <si>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Vnitřní nástěnná jednotka Qtop=3,8kW, Qchl=3,5kW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</si>
  <si>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</si>
  <si>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</si>
  <si>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</si>
  <si>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</si>
  <si>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</si>
  <si>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</si>
  <si>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</si>
  <si>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</si>
  <si>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</si>
  <si>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</si>
  <si>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</si>
  <si>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</si>
  <si>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</si>
  <si>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</si>
  <si>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</si>
  <si>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</si>
  <si>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</si>
  <si>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</si>
  <si>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</si>
  <si>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</si>
  <si>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</si>
  <si>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</si>
  <si>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</si>
  <si>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</si>
  <si>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</si>
  <si>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</si>
  <si>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</si>
  <si>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</si>
  <si>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</si>
  <si>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</si>
  <si>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</si>
  <si>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</si>
  <si>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</si>
  <si>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</si>
  <si>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</si>
  <si>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</si>
  <si>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</si>
  <si>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</si>
  <si>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</si>
  <si>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</si>
  <si>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</si>
  <si>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</si>
  <si>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</si>
  <si>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</si>
  <si>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</si>
  <si>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</si>
  <si>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</si>
  <si>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</si>
  <si>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</si>
  <si>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</si>
  <si>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</si>
  <si>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</si>
  <si>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</si>
  <si>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</si>
  <si>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</si>
  <si>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</si>
  <si>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</si>
  <si>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</si>
  <si>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</si>
  <si>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</si>
  <si>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</si>
  <si>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</si>
  <si>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</si>
  <si>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</si>
  <si>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</si>
  <si>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</si>
  <si>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</si>
  <si>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</si>
  <si>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</si>
  <si>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</si>
  <si>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</si>
  <si>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</si>
  <si>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</si>
  <si>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</si>
  <si>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</si>
  <si>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</si>
  <si>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</si>
  <si>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</si>
  <si>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</si>
  <si>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</si>
  <si>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</si>
  <si>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</si>
  <si>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</si>
  <si>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</si>
  <si>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</si>
  <si>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</si>
  <si>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</si>
  <si>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</si>
  <si>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</si>
  <si>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</si>
  <si>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</si>
  <si>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</si>
  <si>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</si>
  <si>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</si>
  <si>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</si>
  <si>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</si>
  <si>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</si>
  <si>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</si>
  <si>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</si>
  <si>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</si>
  <si>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</si>
  <si>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</si>
  <si>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</si>
  <si>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</si>
  <si>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</si>
  <si>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</si>
  <si>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</si>
  <si>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</si>
  <si>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</si>
  <si>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</si>
  <si>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</si>
  <si>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</si>
  <si>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</si>
  <si>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</si>
  <si>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</si>
  <si>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</si>
  <si>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</si>
  <si>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</si>
  <si>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</si>
  <si>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</si>
  <si>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</si>
  <si>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</si>
  <si>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</si>
  <si>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</si>
  <si>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</si>
  <si>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</si>
  <si>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</si>
  <si>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</si>
  <si>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</si>
  <si>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</si>
  <si>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</si>
  <si>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</si>
  <si>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</si>
  <si>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</si>
  <si>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</si>
  <si>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</si>
  <si>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</si>
  <si>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</si>
  <si>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</si>
  <si>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</si>
  <si>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</si>
  <si>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</si>
  <si>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</si>
  <si>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</si>
  <si>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</si>
  <si>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</si>
  <si>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</si>
  <si>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</si>
  <si>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</si>
  <si>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</si>
  <si>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</si>
  <si>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</si>
  <si>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</si>
  <si>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</si>
  <si>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</si>
  <si>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</si>
  <si>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</si>
  <si>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</si>
  <si>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</si>
  <si>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</si>
  <si>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</si>
  <si>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</si>
  <si>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</si>
  <si>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</si>
  <si>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</si>
  <si>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</si>
  <si>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</si>
  <si>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</si>
  <si>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</si>
  <si>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</si>
  <si>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</si>
  <si>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</si>
  <si>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</si>
  <si>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</si>
  <si>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</si>
  <si>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</si>
  <si>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</si>
  <si>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</si>
  <si>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</si>
  <si>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</si>
  <si>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</si>
  <si>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</si>
  <si>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</si>
  <si>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</si>
  <si>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</si>
  <si>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</si>
  <si>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</si>
  <si>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</si>
  <si>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</si>
  <si>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</si>
  <si>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</si>
  <si>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</si>
  <si>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</si>
  <si>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</si>
  <si>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</si>
  <si>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</si>
  <si>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</si>
  <si>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</si>
  <si>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</si>
  <si>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</si>
  <si>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</si>
  <si>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</si>
  <si>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</si>
  <si>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</si>
  <si>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</si>
  <si>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</si>
  <si>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</si>
  <si>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</si>
  <si>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</si>
  <si>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</si>
  <si>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</si>
  <si>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</si>
  <si>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</si>
  <si>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</si>
  <si>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</si>
  <si>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</si>
  <si>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</si>
  <si>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</si>
  <si>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</si>
  <si>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</si>
  <si>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</si>
  <si>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</si>
  <si>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</si>
  <si>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</si>
  <si>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</si>
  <si>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</si>
  <si>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</si>
  <si>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</si>
  <si>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</si>
  <si>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</si>
  <si>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</si>
  <si>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</si>
  <si>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</si>
  <si>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</si>
  <si>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</si>
  <si>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</si>
  <si>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</si>
  <si>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</si>
  <si>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</si>
  <si>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</si>
  <si>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</si>
  <si>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</si>
  <si>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</si>
  <si>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</si>
  <si>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</si>
  <si>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</si>
  <si>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</si>
  <si>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</si>
  <si>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</si>
  <si>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</si>
  <si>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</si>
  <si>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</si>
  <si>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</si>
  <si>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</si>
  <si>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</si>
  <si>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</si>
  <si>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</si>
  <si>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</si>
  <si>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</si>
  <si>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</si>
  <si>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</si>
  <si>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</si>
  <si>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</si>
  <si>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</si>
  <si>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</si>
  <si>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</si>
  <si>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</si>
  <si>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</si>
  <si>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</si>
  <si>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</si>
  <si>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</si>
  <si>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</si>
  <si>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</si>
  <si>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</si>
  <si>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</si>
  <si>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</si>
  <si>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</si>
  <si>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</si>
  <si>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</si>
  <si>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</si>
  <si>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</si>
  <si>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</si>
  <si>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</si>
  <si>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</si>
  <si>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</si>
  <si>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</si>
  <si>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</si>
  <si>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</si>
  <si>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</si>
  <si>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</si>
  <si>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</si>
  <si>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</si>
  <si>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</si>
  <si>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</si>
  <si>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</si>
  <si>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</si>
  <si>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</si>
  <si>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</si>
  <si>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</si>
  <si>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</si>
  <si>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</si>
  <si>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</si>
  <si>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</si>
  <si>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</si>
  <si>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</si>
  <si>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</si>
  <si>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</si>
  <si>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</si>
  <si>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</si>
  <si>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</si>
  <si>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</si>
  <si>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</si>
  <si>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</si>
  <si>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</si>
  <si>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</si>
  <si>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</si>
  <si>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</si>
  <si>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</si>
  <si>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</si>
  <si>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</si>
  <si>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</si>
  <si>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</si>
  <si>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</si>
  <si>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</si>
  <si>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</si>
  <si>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</si>
  <si>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</si>
  <si>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</si>
  <si>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</si>
  <si>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</si>
  <si>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</si>
  <si>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</si>
  <si>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</si>
  <si>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</si>
  <si>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</si>
  <si>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</si>
  <si>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</si>
  <si>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</si>
  <si>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</si>
  <si>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</si>
  <si>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</si>
  <si>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</si>
  <si>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</si>
  <si>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</si>
  <si>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</si>
  <si>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</si>
  <si>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</si>
  <si>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</si>
  <si>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</si>
  <si>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</si>
  <si>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</si>
  <si>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</si>
  <si>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</si>
  <si>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</si>
  <si>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</si>
  <si>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</si>
  <si>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</si>
  <si>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</si>
  <si>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</si>
  <si>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</si>
  <si>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</si>
  <si>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</si>
  <si>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</si>
  <si>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</si>
  <si>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</si>
  <si>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</si>
  <si>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</si>
  <si>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</si>
  <si>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</si>
  <si>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</si>
  <si>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</si>
  <si>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</si>
  <si>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</si>
  <si>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</si>
  <si>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</si>
  <si>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</si>
  <si>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</si>
  <si>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</si>
  <si>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</si>
  <si>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</si>
  <si>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</si>
  <si>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</si>
  <si>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</si>
  <si>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</si>
  <si>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</si>
  <si>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</si>
  <si>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</si>
  <si>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</si>
  <si>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</si>
  <si>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</si>
  <si>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</si>
  <si>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</si>
  <si>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</si>
  <si>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</si>
  <si>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</si>
  <si>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</si>
  <si>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</si>
  <si>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</si>
  <si>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</si>
  <si>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</si>
  <si>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</si>
  <si>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</si>
  <si>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</si>
  <si>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</si>
  <si>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</si>
  <si>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</si>
  <si>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</si>
  <si>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</si>
  <si>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</si>
  <si>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</si>
  <si>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</si>
  <si>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</si>
  <si>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</si>
  <si>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</si>
  <si>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</si>
  <si>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</si>
  <si>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</si>
  <si>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</si>
  <si>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</si>
  <si>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</si>
  <si>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</si>
  <si>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</si>
  <si>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</si>
  <si>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</si>
  <si>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</si>
  <si>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</si>
  <si>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</si>
  <si>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</si>
  <si>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</si>
  <si>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</si>
  <si>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</si>
  <si>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</si>
  <si>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</si>
  <si>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</si>
  <si>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</si>
  <si>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</si>
  <si>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</si>
  <si>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</si>
  <si>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</si>
  <si>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</si>
  <si>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</si>
  <si>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</si>
  <si>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</si>
  <si>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</si>
  <si>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</si>
  <si>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</si>
  <si>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</si>
  <si>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</si>
  <si>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</si>
  <si>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</si>
  <si>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</si>
  <si>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</si>
  <si>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</si>
  <si>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</si>
  <si>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</si>
  <si>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</si>
  <si>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</si>
  <si>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</si>
  <si>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</si>
  <si>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</si>
  <si>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</si>
  <si>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</si>
  <si>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</si>
  <si>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</si>
  <si>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</si>
  <si>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</si>
  <si>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</si>
  <si>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</si>
  <si>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</si>
  <si>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</si>
  <si>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</si>
  <si>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</si>
  <si>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</si>
  <si>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</si>
  <si>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</si>
  <si>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</si>
  <si>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</si>
  <si>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</si>
  <si>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</si>
  <si>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</si>
  <si>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</si>
  <si>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</si>
  <si>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</si>
  <si>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</si>
  <si>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</si>
  <si>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</si>
  <si>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</si>
  <si>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</si>
  <si>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</si>
  <si>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</si>
  <si>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</si>
  <si>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</si>
  <si>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</si>
  <si>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</si>
  <si>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</si>
  <si>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</si>
  <si>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</si>
  <si>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</si>
  <si>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</si>
  <si>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</si>
  <si>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</si>
  <si>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</si>
  <si>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</si>
  <si>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</si>
  <si>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</si>
  <si>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</si>
  <si>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</si>
  <si>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</si>
  <si>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</si>
  <si>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</si>
  <si>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</si>
  <si>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</si>
  <si>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</si>
  <si>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</si>
  <si>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</si>
  <si>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</si>
  <si>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</si>
  <si>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</si>
  <si>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</si>
  <si>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</si>
  <si>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</si>
  <si>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</si>
  <si>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</si>
  <si>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</si>
  <si>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</si>
  <si>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</si>
  <si>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</si>
  <si>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</si>
  <si>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</si>
  <si>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</si>
  <si>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</si>
  <si>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</si>
  <si>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</si>
  <si>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</si>
  <si>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</si>
  <si>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</si>
  <si>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</si>
  <si>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</si>
  <si>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</si>
  <si>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</si>
  <si>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</si>
  <si>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</si>
  <si>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</si>
  <si>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</si>
  <si>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</si>
  <si>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</si>
  <si>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</si>
  <si>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</si>
  <si>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</si>
  <si>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</si>
  <si>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</si>
  <si>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</si>
  <si>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</si>
  <si>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</si>
  <si>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</si>
  <si>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</si>
  <si>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</si>
  <si>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</si>
  <si>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</si>
  <si>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</si>
  <si>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</si>
  <si>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</si>
  <si>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</si>
  <si>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</si>
  <si>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</si>
  <si>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</si>
  <si>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</si>
  <si>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</si>
  <si>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</si>
  <si>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</si>
  <si>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</si>
  <si>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</si>
  <si>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</si>
  <si>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</si>
  <si>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</si>
  <si>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</si>
  <si>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</si>
  <si>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</si>
  <si>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</si>
  <si>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</si>
  <si>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</si>
  <si>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</si>
  <si>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</si>
  <si>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</si>
  <si>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</si>
  <si>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</si>
  <si>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</si>
  <si>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</si>
  <si>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</si>
  <si>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</si>
  <si>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</si>
  <si>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</si>
  <si>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</si>
  <si>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</si>
  <si>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</si>
  <si>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</si>
  <si>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</si>
  <si>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</si>
  <si>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</si>
  <si>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</si>
  <si>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</si>
  <si>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</si>
  <si>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</si>
  <si>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</si>
  <si>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</si>
  <si>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</si>
  <si>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</si>
  <si>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</si>
  <si>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</si>
  <si>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</si>
  <si>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</si>
  <si>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</si>
  <si>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</si>
  <si>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</si>
  <si>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</si>
  <si>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</si>
  <si>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</si>
  <si>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</si>
  <si>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</si>
  <si>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</si>
  <si>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</si>
  <si>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</si>
  <si>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</si>
  <si>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</si>
  <si>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</si>
  <si>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</si>
  <si>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</si>
  <si>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</si>
  <si>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</si>
  <si>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</si>
  <si>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</si>
  <si>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</si>
  <si>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</si>
  <si>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</si>
  <si>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</si>
  <si>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</si>
  <si>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</si>
  <si>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</si>
  <si>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</si>
  <si>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</si>
  <si>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</si>
  <si>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</si>
  <si>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</si>
  <si>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</si>
  <si>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</si>
  <si>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</si>
  <si>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</si>
  <si>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</si>
  <si>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</si>
  <si>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</si>
  <si>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</si>
  <si>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</si>
  <si>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</si>
  <si>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</si>
  <si>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</si>
  <si>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</si>
  <si>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</si>
  <si>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</si>
  <si>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</si>
  <si>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</si>
  <si>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</si>
  <si>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</si>
  <si>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</si>
  <si>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</si>
  <si>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</si>
  <si>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</si>
  <si>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</si>
  <si>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</si>
  <si>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</si>
  <si>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</si>
  <si>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</si>
  <si>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</si>
  <si>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</si>
  <si>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</si>
  <si>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</si>
  <si>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</si>
  <si>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</si>
  <si>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</si>
  <si>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</si>
  <si>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</si>
  <si>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</si>
  <si>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</si>
  <si>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</si>
  <si>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</si>
  <si>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</si>
  <si>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</si>
  <si>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</si>
  <si>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</si>
  <si>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</si>
  <si>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</si>
  <si>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</si>
  <si>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</si>
  <si>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</si>
  <si>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</si>
  <si>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</si>
  <si>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</si>
  <si>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</si>
  <si>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</si>
  <si>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</si>
  <si>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</si>
  <si>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</si>
  <si>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</si>
  <si>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>24 portový PoE switch s porty 2x Gigabit Combo, 16x 10/100 Base-T (PoE). Switchvhodný pro kamerové a jiné systémy s potřebou PoE až PoE+ napájení (IEEE 802.3at a IEEE 802.3af). Celkový výkonový budget je 230W s maximem 30W na jednom portu. Podpora přenosu až na vdálenost 300m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</si>
  <si>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</si>
  <si>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</si>
  <si>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</si>
  <si>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</si>
  <si>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</si>
  <si>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</si>
  <si>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</si>
  <si>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</si>
  <si>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</si>
  <si>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</si>
  <si>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</si>
  <si>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</si>
  <si>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</si>
  <si>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</si>
  <si>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</si>
  <si>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</si>
  <si>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</si>
  <si>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</si>
  <si>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</si>
  <si>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</si>
  <si>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</si>
  <si>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</si>
  <si>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</si>
  <si>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</si>
  <si>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</si>
  <si>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</si>
  <si>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</si>
  <si>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</si>
  <si>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</si>
  <si>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</si>
  <si>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</si>
  <si>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</si>
  <si>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</si>
  <si>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</si>
  <si>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</si>
  <si>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</si>
  <si>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</si>
  <si>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</si>
  <si>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</si>
  <si>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</si>
  <si>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</si>
  <si>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</si>
  <si>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</si>
  <si>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</si>
  <si>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</si>
  <si>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</si>
  <si>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</si>
  <si>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</si>
  <si>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</si>
  <si>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</si>
  <si>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</si>
  <si>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</si>
  <si>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</si>
  <si>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</si>
  <si>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</si>
  <si>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</si>
  <si>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</si>
  <si>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</si>
  <si>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</si>
  <si>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</si>
  <si>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</si>
  <si>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</si>
  <si>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</si>
  <si>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</si>
  <si>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</si>
  <si>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</si>
  <si>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</si>
  <si>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</si>
  <si>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</si>
  <si>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</si>
  <si>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</si>
  <si>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</si>
  <si>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</si>
  <si>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</si>
  <si>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</si>
  <si>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</si>
  <si>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</si>
  <si>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</si>
  <si>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</si>
  <si>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</si>
  <si>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</si>
  <si>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</si>
  <si>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</si>
  <si>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</si>
  <si>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</si>
  <si>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</si>
  <si>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</si>
  <si>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</si>
  <si>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</si>
  <si>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</si>
  <si>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</si>
  <si>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</si>
  <si>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</si>
  <si>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</si>
  <si>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</si>
  <si>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</si>
  <si>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</si>
  <si>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</si>
  <si>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</si>
  <si>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</si>
  <si>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</si>
  <si>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</si>
  <si>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</si>
  <si>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</si>
  <si>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</si>
  <si>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</si>
  <si>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</si>
  <si>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</si>
  <si>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</si>
  <si>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</si>
  <si>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</si>
  <si>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</si>
  <si>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</si>
  <si>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</si>
  <si>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</si>
  <si>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</si>
  <si>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</si>
  <si>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</si>
  <si>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</si>
  <si>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</si>
  <si>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</si>
  <si>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</si>
  <si>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</si>
  <si>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</si>
  <si>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</si>
  <si>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</si>
  <si>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</si>
  <si>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</si>
  <si>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</si>
  <si>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</si>
  <si>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</si>
  <si>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</si>
  <si>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</si>
  <si>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</si>
  <si>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</si>
  <si>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</si>
  <si>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</si>
  <si>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</si>
  <si>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</si>
  <si>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</si>
  <si>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</si>
  <si>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</si>
  <si>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</si>
  <si>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</si>
  <si>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</si>
  <si>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</si>
  <si>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</si>
  <si>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</si>
  <si>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</si>
  <si>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</si>
  <si>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</si>
  <si>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</si>
  <si>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</si>
  <si>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</si>
  <si>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</si>
  <si>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</si>
  <si>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</si>
  <si>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</si>
  <si>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</si>
  <si>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</si>
  <si>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</si>
  <si>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</si>
  <si>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</si>
  <si>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</si>
  <si>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</si>
  <si>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</si>
  <si>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</si>
  <si>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</si>
  <si>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</si>
  <si>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</si>
  <si>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</si>
  <si>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</si>
  <si>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</si>
  <si>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</si>
  <si>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</si>
  <si>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</si>
  <si>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</si>
  <si>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</si>
  <si>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</si>
  <si>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</si>
  <si>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</si>
  <si>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</si>
  <si>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</si>
  <si>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</si>
  <si>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</si>
  <si>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</si>
  <si>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</si>
  <si>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</si>
  <si>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</si>
  <si>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</si>
  <si>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</si>
  <si>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</si>
  <si>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</si>
  <si>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</si>
  <si>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</si>
  <si>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</si>
  <si>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</si>
  <si>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</si>
  <si>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</si>
  <si>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</si>
  <si>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</si>
  <si>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</si>
  <si>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</si>
  <si>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</si>
  <si>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</si>
  <si>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</si>
  <si>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</si>
  <si>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</si>
  <si>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</si>
  <si>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</si>
  <si>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</si>
  <si>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</si>
  <si>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</si>
  <si>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</si>
  <si>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</si>
  <si>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</si>
  <si>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</si>
  <si>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</si>
  <si>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</si>
  <si>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</si>
  <si>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</si>
  <si>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</si>
  <si>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</si>
  <si>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</si>
  <si>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</si>
  <si>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</si>
  <si>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</si>
  <si>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</si>
  <si>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</si>
  <si>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</si>
  <si>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</si>
  <si>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</si>
  <si>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</si>
  <si>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</si>
  <si>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</si>
  <si>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</si>
  <si>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</si>
  <si>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</si>
  <si>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</si>
  <si>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</si>
  <si>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</si>
  <si>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</si>
  <si>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</si>
  <si>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</si>
  <si>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</si>
  <si>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</si>
  <si>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</si>
  <si>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</si>
  <si>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</si>
  <si>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</si>
  <si>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</si>
  <si>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</si>
  <si>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</si>
  <si>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</si>
  <si>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</si>
  <si>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</si>
  <si>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</si>
  <si>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</si>
  <si>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</si>
  <si>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</si>
  <si>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</si>
  <si>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</si>
  <si>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</si>
  <si>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</si>
  <si>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</si>
  <si>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</si>
  <si>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</si>
  <si>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</si>
  <si>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</si>
  <si>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</si>
  <si>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</si>
  <si>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</si>
  <si>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</si>
  <si>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</si>
  <si>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</si>
  <si>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</si>
  <si>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</si>
  <si>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</si>
  <si>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</si>
  <si>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</si>
  <si>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</si>
  <si>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</si>
  <si>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</si>
  <si>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</si>
  <si>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</si>
  <si>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</si>
  <si>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</si>
  <si>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</si>
  <si>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</si>
  <si>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</si>
  <si>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</si>
  <si>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</si>
  <si>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</si>
  <si>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</si>
  <si>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</si>
  <si>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</si>
  <si>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</si>
  <si>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</si>
  <si>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</si>
  <si>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</si>
  <si>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</si>
  <si>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</si>
  <si>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</si>
  <si>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</si>
  <si>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</si>
  <si>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</si>
  <si>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</si>
  <si>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</si>
  <si>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</si>
  <si>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</si>
  <si>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</si>
  <si>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</si>
  <si>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</si>
  <si>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</si>
  <si>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</si>
  <si>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</si>
  <si>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</si>
  <si>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</si>
  <si>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</si>
  <si>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</si>
  <si>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</si>
  <si>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</si>
  <si>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</si>
  <si>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</si>
  <si>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</si>
  <si>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</si>
  <si>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</si>
  <si>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</si>
  <si>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</si>
  <si>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</si>
  <si>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</si>
  <si>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</si>
  <si>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</si>
  <si>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</si>
  <si>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</si>
  <si>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</si>
  <si>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</si>
  <si>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</si>
  <si>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</si>
  <si>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</si>
  <si>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</si>
  <si>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</si>
  <si>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</si>
  <si>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</si>
  <si>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</si>
  <si>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</si>
  <si>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</si>
  <si>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</si>
  <si>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</si>
  <si>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</si>
  <si>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</si>
  <si>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</si>
  <si>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</si>
  <si>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</si>
  <si>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</si>
  <si>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</si>
  <si>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</si>
  <si>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</si>
  <si>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</si>
  <si>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</si>
  <si>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</si>
  <si>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</si>
  <si>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</si>
  <si>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</si>
  <si>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</si>
  <si>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</si>
  <si>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</si>
  <si>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</si>
  <si>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</si>
  <si>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</si>
  <si>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</si>
  <si>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</si>
  <si>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</si>
  <si>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</si>
  <si>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</si>
  <si>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</si>
  <si>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</si>
  <si>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</si>
  <si>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</si>
  <si>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</si>
  <si>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</si>
  <si>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</si>
  <si>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</si>
  <si>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</si>
  <si>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</si>
  <si>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</si>
  <si>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</si>
  <si>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</si>
  <si>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</si>
  <si>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</si>
  <si>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</si>
  <si>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</si>
  <si>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</si>
  <si>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</si>
  <si>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</si>
  <si>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</si>
  <si>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</si>
  <si>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</si>
  <si>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</si>
  <si>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</si>
  <si>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</si>
  <si>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</si>
  <si>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</si>
  <si>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</si>
  <si>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</si>
  <si>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</si>
  <si>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</si>
  <si>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</si>
  <si>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</si>
  <si>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</si>
  <si>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</si>
  <si>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</si>
  <si>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</si>
  <si>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</si>
  <si>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</si>
  <si>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</si>
  <si>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</si>
  <si>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</si>
  <si>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</si>
  <si>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</si>
  <si>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</si>
  <si>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</si>
  <si>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</si>
  <si>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</si>
  <si>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</si>
  <si>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</si>
  <si>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</si>
  <si>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</si>
  <si>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</si>
  <si>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</si>
  <si>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</si>
  <si>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</si>
  <si>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</si>
  <si>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</si>
  <si>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</si>
  <si>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</si>
  <si>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</si>
  <si>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</si>
  <si>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</si>
  <si>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</si>
  <si>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</si>
  <si>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</si>
  <si>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</si>
  <si>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</si>
  <si>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</si>
  <si>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</si>
  <si>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</si>
  <si>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</si>
  <si>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</si>
  <si>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</si>
  <si>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</si>
  <si>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</si>
  <si>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</si>
  <si>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</si>
  <si>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</si>
  <si>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</si>
  <si>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</si>
  <si>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</si>
  <si>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</si>
  <si>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</si>
  <si>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</si>
  <si>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</si>
  <si>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</si>
  <si>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</si>
  <si>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</si>
  <si>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</si>
  <si>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</si>
  <si>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</si>
  <si>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</si>
  <si>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</si>
  <si>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</si>
  <si>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</si>
  <si>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</si>
  <si>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</si>
  <si>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</si>
  <si>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</si>
  <si>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</si>
  <si>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</si>
  <si>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</si>
  <si>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</si>
  <si>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</si>
  <si>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</si>
  <si>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</si>
  <si>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</si>
  <si>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</si>
  <si>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</si>
  <si>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</si>
  <si>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</si>
  <si>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</si>
  <si>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</si>
  <si>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</si>
  <si>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</si>
  <si>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</si>
  <si>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</si>
  <si>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</si>
  <si>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</si>
  <si>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</si>
  <si>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</si>
  <si>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</si>
  <si>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</si>
  <si>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</si>
  <si>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</si>
  <si>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</si>
  <si>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</si>
  <si>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</si>
  <si>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</si>
  <si>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</si>
  <si>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</si>
  <si>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</si>
  <si>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</si>
  <si>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</si>
  <si>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</si>
  <si>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</si>
  <si>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</si>
  <si>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</si>
  <si>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</si>
  <si>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</si>
  <si>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</si>
  <si>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</si>
  <si>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</si>
  <si>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</si>
  <si>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</si>
  <si>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</si>
  <si>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</si>
  <si>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</si>
  <si>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</si>
  <si>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</si>
  <si>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</si>
  <si>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</si>
  <si>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</si>
  <si>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</si>
  <si>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</si>
  <si>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</si>
  <si>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</si>
  <si>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</si>
  <si>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</si>
  <si>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</si>
  <si>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</si>
  <si>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</si>
  <si>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</si>
  <si>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</si>
  <si>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</si>
  <si>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</si>
  <si>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</si>
  <si>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</si>
  <si>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</si>
  <si>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</si>
  <si>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</si>
  <si>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</si>
  <si>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</si>
  <si>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</si>
  <si>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</si>
  <si>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</si>
  <si>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</si>
  <si>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</si>
  <si>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</si>
  <si>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</si>
  <si>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</si>
  <si>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</si>
  <si>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</si>
  <si>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</si>
  <si>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</si>
  <si>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</si>
  <si>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</si>
  <si>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</si>
  <si>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</si>
  <si>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</si>
  <si>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</si>
  <si>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</si>
  <si>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</si>
  <si>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</si>
  <si>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</si>
  <si>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</si>
  <si>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</si>
  <si>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</si>
  <si>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</si>
  <si>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</si>
  <si>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</si>
  <si>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</si>
  <si>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</si>
  <si>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</si>
  <si>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</si>
  <si>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</si>
  <si>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</si>
  <si>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</si>
  <si>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</si>
  <si>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</si>
  <si>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</si>
  <si>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</si>
  <si>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</si>
  <si>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</si>
  <si>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</si>
  <si>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</si>
  <si>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</si>
  <si>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</si>
  <si>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</si>
  <si>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</si>
  <si>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</si>
  <si>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</si>
  <si>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</si>
  <si>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</si>
  <si>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</si>
  <si>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</si>
  <si>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</si>
  <si>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</si>
  <si>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</si>
  <si>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</si>
  <si>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</si>
  <si>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</si>
  <si>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</si>
  <si>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</si>
  <si>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</si>
  <si>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</si>
  <si>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</si>
  <si>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</si>
  <si>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</si>
  <si>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</si>
  <si>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</si>
  <si>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</si>
  <si>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</si>
  <si>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</si>
  <si>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</si>
  <si>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</si>
  <si>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</si>
  <si>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</si>
  <si>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</si>
  <si>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</si>
  <si>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</si>
  <si>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</si>
  <si>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</si>
  <si>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</si>
  <si>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</si>
  <si>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</si>
  <si>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</si>
  <si>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</si>
  <si>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</si>
  <si>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</si>
  <si>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</si>
  <si>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</si>
  <si>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</si>
  <si>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</si>
  <si>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</si>
  <si>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</si>
  <si>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</si>
  <si>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</si>
  <si>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</si>
  <si>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</si>
  <si>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</si>
  <si>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</si>
  <si>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</si>
  <si>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</si>
  <si>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</si>
  <si>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</si>
  <si>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</si>
  <si>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</si>
  <si>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</si>
  <si>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</si>
  <si>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</si>
  <si>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</si>
  <si>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</si>
  <si>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</si>
  <si>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</si>
  <si>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</si>
  <si>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</si>
  <si>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</si>
  <si>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</si>
  <si>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</si>
  <si>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</si>
  <si>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</si>
  <si>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</si>
  <si>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</si>
  <si>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</si>
  <si>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</si>
  <si>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</si>
  <si>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</si>
  <si>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</si>
  <si>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</si>
  <si>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</si>
  <si>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</si>
  <si>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</si>
  <si>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</si>
  <si>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</si>
  <si>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</si>
  <si>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</si>
  <si>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</si>
  <si>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</si>
  <si>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</si>
  <si>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</si>
  <si>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</si>
  <si>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</si>
  <si>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</si>
  <si>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</si>
  <si>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</si>
  <si>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</si>
  <si>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</si>
  <si>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</si>
  <si>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</si>
  <si>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</si>
  <si>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</si>
  <si>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</si>
  <si>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</si>
  <si>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</si>
  <si>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</si>
  <si>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</si>
  <si>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</si>
  <si>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</si>
  <si>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</si>
  <si>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</si>
  <si>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</si>
  <si>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</si>
  <si>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</si>
  <si>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</si>
  <si>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</si>
  <si>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</si>
  <si>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</si>
  <si>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</si>
  <si>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</si>
  <si>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</si>
  <si>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</si>
  <si>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</si>
  <si>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</si>
  <si>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</si>
  <si>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</si>
  <si>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</si>
  <si>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</si>
  <si>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</si>
  <si>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</si>
  <si>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</si>
  <si>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</si>
  <si>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</si>
  <si>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</si>
  <si>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</si>
  <si>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</si>
  <si>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</si>
  <si>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</si>
  <si>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</si>
  <si>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</si>
  <si>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</si>
  <si>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</si>
  <si>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</si>
  <si>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</si>
  <si>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</si>
  <si>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</si>
  <si>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</si>
  <si>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</si>
  <si>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</si>
  <si>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</si>
  <si>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</si>
  <si>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</si>
  <si>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</si>
  <si>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</si>
  <si>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</si>
  <si>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</si>
  <si>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</si>
  <si>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</si>
  <si>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</si>
  <si>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</si>
  <si>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</si>
  <si>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</si>
  <si>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</si>
  <si>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</si>
  <si>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</si>
  <si>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</si>
  <si>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</si>
  <si>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</si>
  <si>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</si>
  <si>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</si>
  <si>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</si>
  <si>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</si>
  <si>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</si>
  <si>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</si>
  <si>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</si>
  <si>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</si>
  <si>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</si>
  <si>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</si>
  <si>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</si>
  <si>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</si>
  <si>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</si>
  <si>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</si>
  <si>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</si>
  <si>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</si>
  <si>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</si>
  <si>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</si>
  <si>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</si>
  <si>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</si>
  <si>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</si>
  <si>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</si>
  <si>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</si>
  <si>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</si>
  <si>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</si>
  <si>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</si>
  <si>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</si>
  <si>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</si>
  <si>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</si>
  <si>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</si>
  <si>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</si>
  <si>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</si>
  <si>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</si>
  <si>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</si>
  <si>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</si>
  <si>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</si>
  <si>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</si>
  <si>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</si>
  <si>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</si>
  <si>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</si>
  <si>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</si>
  <si>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</si>
  <si>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</si>
  <si>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</si>
  <si>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</si>
  <si>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</si>
  <si>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</si>
  <si>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</si>
  <si>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</si>
  <si>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</si>
  <si>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</si>
  <si>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</si>
  <si>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</si>
  <si>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</si>
  <si>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</si>
  <si>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</si>
  <si>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</si>
  <si>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</si>
  <si>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</si>
  <si>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</si>
  <si>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</si>
  <si>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</si>
  <si>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</si>
  <si>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</si>
  <si>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</si>
  <si>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</si>
  <si>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</si>
  <si>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</si>
  <si>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</si>
  <si>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</si>
  <si>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</si>
  <si>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</si>
  <si>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</si>
  <si>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</si>
  <si>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</si>
  <si>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</si>
  <si>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</si>
  <si>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</si>
  <si>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</si>
  <si>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</si>
  <si>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</si>
  <si>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</si>
  <si>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</si>
  <si>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</si>
  <si>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</si>
  <si>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</si>
  <si>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</si>
  <si>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</si>
  <si>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</si>
  <si>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</si>
  <si>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</si>
  <si>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</si>
  <si>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</si>
  <si>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</si>
  <si>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</si>
  <si>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</si>
  <si>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</si>
  <si>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</si>
  <si>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</si>
  <si>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</si>
  <si>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</si>
  <si>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</si>
  <si>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</si>
  <si>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</si>
  <si>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</si>
  <si>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</si>
  <si>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</si>
  <si>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</si>
  <si>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</si>
  <si>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</si>
  <si>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</si>
  <si>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</si>
  <si>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</si>
  <si>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</si>
  <si>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</si>
  <si>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</si>
  <si>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</si>
  <si>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</si>
  <si>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</si>
  <si>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</si>
  <si>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</si>
  <si>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</si>
  <si>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</si>
  <si>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</si>
  <si>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</si>
  <si>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</si>
  <si>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</si>
  <si>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</si>
  <si>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</si>
  <si>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</si>
  <si>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</si>
  <si>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</si>
  <si>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</si>
  <si>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</si>
  <si>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</si>
  <si>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</si>
  <si>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</si>
  <si>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</si>
  <si>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</si>
  <si>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</si>
  <si>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</si>
  <si>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</si>
  <si>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</si>
  <si>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</si>
  <si>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</si>
  <si>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</si>
  <si>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</si>
  <si>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</si>
  <si>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</si>
  <si>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</si>
  <si>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</si>
  <si>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</si>
  <si>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</si>
  <si>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</si>
  <si>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</si>
  <si>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</si>
  <si>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</si>
  <si>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</si>
  <si>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</si>
  <si>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</si>
  <si>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</si>
  <si>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</si>
  <si>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</si>
  <si>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</si>
  <si>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</si>
  <si>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</si>
  <si>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</si>
  <si>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</si>
  <si>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</si>
  <si>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</si>
  <si>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</si>
  <si>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</si>
  <si>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</si>
  <si>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</si>
  <si>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</si>
  <si>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</si>
  <si>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</si>
  <si>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</si>
  <si>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</si>
  <si>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</si>
  <si>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</si>
  <si>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</si>
  <si>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</si>
  <si>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</si>
  <si>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</si>
  <si>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</si>
  <si>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</si>
  <si>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</si>
  <si>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</si>
  <si>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</si>
  <si>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</si>
  <si>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</si>
  <si>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</si>
  <si>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</si>
  <si>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</si>
  <si>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</si>
  <si>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</si>
  <si>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</si>
  <si>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</si>
  <si>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</si>
  <si>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</si>
  <si>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</si>
  <si>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</si>
  <si>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</si>
  <si>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</si>
  <si>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</si>
  <si>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</si>
  <si>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</si>
  <si>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</si>
  <si>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</si>
  <si>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</si>
  <si>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</si>
  <si>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</si>
  <si>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</si>
  <si>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</si>
  <si>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</si>
  <si>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</si>
  <si>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</si>
  <si>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</si>
  <si>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</si>
  <si>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</si>
  <si>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</si>
  <si>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</si>
  <si>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</si>
  <si>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</si>
  <si>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</si>
  <si>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</si>
  <si>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</si>
  <si>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</si>
  <si>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</si>
  <si>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</si>
  <si>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</si>
  <si>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</si>
  <si>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</si>
  <si>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</si>
  <si>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</si>
  <si>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</si>
  <si>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</si>
  <si>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</si>
  <si>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</si>
  <si>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</si>
  <si>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</si>
  <si>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</si>
  <si>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</si>
  <si>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</si>
  <si>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</si>
  <si>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</si>
  <si>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</si>
  <si>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</si>
  <si>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</si>
  <si>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</si>
  <si>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</si>
  <si>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</si>
  <si>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</si>
  <si>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</si>
  <si>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</si>
  <si>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</si>
  <si>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</si>
  <si>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</si>
  <si>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</si>
  <si>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</si>
  <si>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</si>
  <si>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</si>
  <si>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</si>
  <si>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</si>
  <si>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</si>
  <si>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</si>
  <si>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</si>
  <si>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</si>
  <si>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</si>
  <si>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</si>
  <si>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</si>
  <si>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</si>
  <si>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</si>
  <si>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</si>
  <si>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</si>
  <si>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</si>
  <si>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</si>
  <si>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</si>
  <si>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</si>
  <si>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</si>
  <si>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</si>
  <si>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</si>
  <si>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</si>
  <si>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</si>
  <si>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</si>
  <si>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</si>
  <si>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</si>
  <si>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</si>
  <si>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</si>
  <si>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</si>
  <si>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</si>
  <si>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</si>
  <si>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</si>
  <si>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</si>
  <si>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</si>
  <si>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</si>
  <si>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</si>
  <si>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</si>
  <si>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</si>
  <si>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</si>
  <si>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</si>
  <si>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</si>
  <si>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</si>
  <si>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</si>
  <si>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</si>
  <si>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</si>
  <si>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</si>
  <si>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</si>
  <si>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</si>
  <si>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</si>
  <si>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</si>
  <si>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</si>
  <si>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</si>
  <si>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</si>
  <si>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</si>
  <si>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</si>
  <si>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</si>
  <si>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</si>
  <si>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</si>
  <si>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</si>
  <si>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</si>
  <si>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"u levého břehu"</t>
  </si>
  <si>
    <t>(7+20+7)</t>
  </si>
  <si>
    <t>"u pravého břehu"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</si>
  <si>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</si>
  <si>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</si>
  <si>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</si>
  <si>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</si>
  <si>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</si>
  <si>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</si>
  <si>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</si>
  <si>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</si>
  <si>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</si>
  <si>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</si>
  <si>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</si>
  <si>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</si>
  <si>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</si>
  <si>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</si>
  <si>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</si>
  <si>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</si>
  <si>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</si>
  <si>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</si>
  <si>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</si>
  <si>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</si>
  <si>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</si>
  <si>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</si>
  <si>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</si>
  <si>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</si>
  <si>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</si>
  <si>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</si>
  <si>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</si>
  <si>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</si>
  <si>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</si>
  <si>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</si>
  <si>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</si>
  <si>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</si>
  <si>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</si>
  <si>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</si>
  <si>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</si>
  <si>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</si>
  <si>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</si>
  <si>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</si>
  <si>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</si>
  <si>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</si>
  <si>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</si>
  <si>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</si>
  <si>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</si>
  <si>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</si>
  <si>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</si>
  <si>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</si>
  <si>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</si>
  <si>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</si>
  <si>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</si>
  <si>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</si>
  <si>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</si>
  <si>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</si>
  <si>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</si>
  <si>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</si>
  <si>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</si>
  <si>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</si>
  <si>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</si>
  <si>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</si>
  <si>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</si>
  <si>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</si>
  <si>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</si>
  <si>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</si>
  <si>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</si>
  <si>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</si>
  <si>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</si>
  <si>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</si>
  <si>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</si>
  <si>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</si>
  <si>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</si>
  <si>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</si>
  <si>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</si>
  <si>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</si>
  <si>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</si>
  <si>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</si>
  <si>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</si>
  <si>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</si>
  <si>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</si>
  <si>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</si>
  <si>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</si>
  <si>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</si>
  <si>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</si>
  <si>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</si>
  <si>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</si>
  <si>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</si>
  <si>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</si>
  <si>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</si>
  <si>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</si>
  <si>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</si>
  <si>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</si>
  <si>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</si>
  <si>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</si>
  <si>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</si>
  <si>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</si>
  <si>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</si>
  <si>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</si>
  <si>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</si>
  <si>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</si>
  <si>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</si>
  <si>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</si>
  <si>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</si>
  <si>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</si>
  <si>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</si>
  <si>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</si>
  <si>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</si>
  <si>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</si>
  <si>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</si>
  <si>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</si>
  <si>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</si>
  <si>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</si>
  <si>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</si>
  <si>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</si>
  <si>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</si>
  <si>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</si>
  <si>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</si>
  <si>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</si>
  <si>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</si>
  <si>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</si>
  <si>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</si>
  <si>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</si>
  <si>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</si>
  <si>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</si>
  <si>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</si>
  <si>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</si>
  <si>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</si>
  <si>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</si>
  <si>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</si>
  <si>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</si>
  <si>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</si>
  <si>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</si>
  <si>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</si>
  <si>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</si>
  <si>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</si>
  <si>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</si>
  <si>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</si>
  <si>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</si>
  <si>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</si>
  <si>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</si>
  <si>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</si>
  <si>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</si>
  <si>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</si>
  <si>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</si>
  <si>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</si>
  <si>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</si>
  <si>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</si>
  <si>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</si>
  <si>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</si>
  <si>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</si>
  <si>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</si>
  <si>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</si>
  <si>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</si>
  <si>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</si>
  <si>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</si>
  <si>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</si>
  <si>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</si>
  <si>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</si>
  <si>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</si>
  <si>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</si>
  <si>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</si>
  <si>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</si>
  <si>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</si>
  <si>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</si>
  <si>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</si>
  <si>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</si>
  <si>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</si>
  <si>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</si>
  <si>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</si>
  <si>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</si>
  <si>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</si>
  <si>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</si>
  <si>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</si>
  <si>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</si>
  <si>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</si>
  <si>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</si>
  <si>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</si>
  <si>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</si>
  <si>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</si>
  <si>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</si>
  <si>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</si>
  <si>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</si>
  <si>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</si>
  <si>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</si>
  <si>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</si>
  <si>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</si>
  <si>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</si>
  <si>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</si>
  <si>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</si>
  <si>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</si>
  <si>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</si>
  <si>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</si>
  <si>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</si>
  <si>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</si>
  <si>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</si>
  <si>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</si>
  <si>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</si>
  <si>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</si>
  <si>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</si>
  <si>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</si>
  <si>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</si>
  <si>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</si>
  <si>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</si>
  <si>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</si>
  <si>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</si>
  <si>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</si>
  <si>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</si>
  <si>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</si>
  <si>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</si>
  <si>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</si>
  <si>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</si>
  <si>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</si>
  <si>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</si>
  <si>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</si>
  <si>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</si>
  <si>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</si>
  <si>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</si>
  <si>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</si>
  <si>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</si>
  <si>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</si>
  <si>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</si>
  <si>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</si>
  <si>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</si>
  <si>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</si>
  <si>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</si>
  <si>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</si>
  <si>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</si>
  <si>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</si>
  <si>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</si>
  <si>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</si>
  <si>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</si>
  <si>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</si>
  <si>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</si>
  <si>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</si>
  <si>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</si>
  <si>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</si>
  <si>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</si>
  <si>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</si>
  <si>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</si>
  <si>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</si>
  <si>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</si>
  <si>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</si>
  <si>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</si>
  <si>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</si>
  <si>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</si>
  <si>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</si>
  <si>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</si>
  <si>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</si>
  <si>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</si>
  <si>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</si>
  <si>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</si>
  <si>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</si>
  <si>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</si>
  <si>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</si>
  <si>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</si>
  <si>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</si>
  <si>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</si>
  <si>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</si>
  <si>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</si>
  <si>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</si>
  <si>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</si>
  <si>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</si>
  <si>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</si>
  <si>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</si>
  <si>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</si>
  <si>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</si>
  <si>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</si>
  <si>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</si>
  <si>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</si>
  <si>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</si>
  <si>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</si>
  <si>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</si>
  <si>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</si>
  <si>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</si>
  <si>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</si>
  <si>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</si>
  <si>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</si>
  <si>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</si>
  <si>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</si>
  <si>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</si>
  <si>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</si>
  <si>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</si>
  <si>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</si>
  <si>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</si>
  <si>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</si>
  <si>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</si>
  <si>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</si>
  <si>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</si>
  <si>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</si>
  <si>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</si>
  <si>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</si>
  <si>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</si>
  <si>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</si>
  <si>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</si>
  <si>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</si>
  <si>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</si>
  <si>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</si>
  <si>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</si>
  <si>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</si>
  <si>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</si>
  <si>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</si>
  <si>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</si>
  <si>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</si>
  <si>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</si>
  <si>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</si>
  <si>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</si>
  <si>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</si>
  <si>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</si>
  <si>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</si>
  <si>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</si>
  <si>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</si>
  <si>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</si>
  <si>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</si>
  <si>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</si>
  <si>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</si>
  <si>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</si>
  <si>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</si>
  <si>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</si>
  <si>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</si>
  <si>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</si>
  <si>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</si>
  <si>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</si>
  <si>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</si>
  <si>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</si>
  <si>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</si>
  <si>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</si>
  <si>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</si>
  <si>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</si>
  <si>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</si>
  <si>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</si>
  <si>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</si>
  <si>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</si>
  <si>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</si>
  <si>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</si>
  <si>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</si>
  <si>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</si>
  <si>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</si>
  <si>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</si>
  <si>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</si>
  <si>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</si>
  <si>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</si>
  <si>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</si>
  <si>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</si>
  <si>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</si>
  <si>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</si>
  <si>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</si>
  <si>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</si>
  <si>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</si>
  <si>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</si>
  <si>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</si>
  <si>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</si>
  <si>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</si>
  <si>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</si>
  <si>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</si>
  <si>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</si>
  <si>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</si>
  <si>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</si>
  <si>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</si>
  <si>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</si>
  <si>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</si>
  <si>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</si>
  <si>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</si>
  <si>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</si>
  <si>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</si>
  <si>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</si>
  <si>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</si>
  <si>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</si>
  <si>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</si>
  <si>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</si>
  <si>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</si>
  <si>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</si>
  <si>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</si>
  <si>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</si>
  <si>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</si>
  <si>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</si>
  <si>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</si>
  <si>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</si>
  <si>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</si>
  <si>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</si>
  <si>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</si>
  <si>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</si>
  <si>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</si>
  <si>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</si>
  <si>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</si>
  <si>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</si>
  <si>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</si>
  <si>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</si>
  <si>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</si>
  <si>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</si>
  <si>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</si>
  <si>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</si>
  <si>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</si>
  <si>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</si>
  <si>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</si>
  <si>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</si>
  <si>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</si>
  <si>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</si>
  <si>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</si>
  <si>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</si>
  <si>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</si>
  <si>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</si>
  <si>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</si>
  <si>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</si>
  <si>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</si>
  <si>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</si>
  <si>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</si>
  <si>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</si>
  <si>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</si>
  <si>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</si>
  <si>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</si>
  <si>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</si>
  <si>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</si>
  <si>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</si>
  <si>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</si>
  <si>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</si>
  <si>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</si>
  <si>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</si>
  <si>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</si>
  <si>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</si>
  <si>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</si>
  <si>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</si>
  <si>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</si>
  <si>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</si>
  <si>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</si>
  <si>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</si>
  <si>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</si>
  <si>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</si>
  <si>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</si>
  <si>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</si>
  <si>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</si>
  <si>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</si>
  <si>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</si>
  <si>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</si>
  <si>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</si>
  <si>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</si>
  <si>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</si>
  <si>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</si>
  <si>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</si>
  <si>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</si>
  <si>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</si>
  <si>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</si>
  <si>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</si>
  <si>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</si>
  <si>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</si>
  <si>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</si>
  <si>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</si>
  <si>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</si>
  <si>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</si>
  <si>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</si>
  <si>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</si>
  <si>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</si>
  <si>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</si>
  <si>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</si>
  <si>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</si>
  <si>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</si>
  <si>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</si>
  <si>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</si>
  <si>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</si>
  <si>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</si>
  <si>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</si>
  <si>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</si>
  <si>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</si>
  <si>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</si>
  <si>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</si>
  <si>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</si>
  <si>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</si>
  <si>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</si>
  <si>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</si>
  <si>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</si>
  <si>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</si>
  <si>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</si>
  <si>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</si>
  <si>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</si>
  <si>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</si>
  <si>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</si>
  <si>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</si>
  <si>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</si>
  <si>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</si>
  <si>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</si>
  <si>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</si>
  <si>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</si>
  <si>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</si>
  <si>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</si>
  <si>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</si>
  <si>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</si>
  <si>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</si>
  <si>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</si>
  <si>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</si>
  <si>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</si>
  <si>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</si>
  <si>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</si>
  <si>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</si>
  <si>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</si>
  <si>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</si>
  <si>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</si>
  <si>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</si>
  <si>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</si>
  <si>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</si>
  <si>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</si>
  <si>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</si>
  <si>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</si>
  <si>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</si>
  <si>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</si>
  <si>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</si>
  <si>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</si>
  <si>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</si>
  <si>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</si>
  <si>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</si>
  <si>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</si>
  <si>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</si>
  <si>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</si>
  <si>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</si>
  <si>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</si>
  <si>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</si>
  <si>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</si>
  <si>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</si>
  <si>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</si>
  <si>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</si>
  <si>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</si>
  <si>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</si>
  <si>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</si>
  <si>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</si>
  <si>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</si>
  <si>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</si>
  <si>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</si>
  <si>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</si>
  <si>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</si>
  <si>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</si>
  <si>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</si>
  <si>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</si>
  <si>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</si>
  <si>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</si>
  <si>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</si>
  <si>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</si>
  <si>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</si>
  <si>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</si>
  <si>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</si>
  <si>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</si>
  <si>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</si>
  <si>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</si>
  <si>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</si>
  <si>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</si>
  <si>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</si>
  <si>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</si>
  <si>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</si>
  <si>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</si>
  <si>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</si>
  <si>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</si>
  <si>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</si>
  <si>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</si>
  <si>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</si>
  <si>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</si>
  <si>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</si>
  <si>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</si>
  <si>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</si>
  <si>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</si>
  <si>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</si>
  <si>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</si>
  <si>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</si>
  <si>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</si>
  <si>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</si>
  <si>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</si>
  <si>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</si>
  <si>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</si>
  <si>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</si>
  <si>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</si>
  <si>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</si>
  <si>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</si>
  <si>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</si>
  <si>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</si>
  <si>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</si>
  <si>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</si>
  <si>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</si>
  <si>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</si>
  <si>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</si>
  <si>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</si>
  <si>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</si>
  <si>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</si>
  <si>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</si>
  <si>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</si>
  <si>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</si>
  <si>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</si>
  <si>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</si>
  <si>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</si>
  <si>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</si>
  <si>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</si>
  <si>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</si>
  <si>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</si>
  <si>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</si>
  <si>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</si>
  <si>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</si>
  <si>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</si>
  <si>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</si>
  <si>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</si>
  <si>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</si>
  <si>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</si>
  <si>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</si>
  <si>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</si>
  <si>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</si>
  <si>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</si>
  <si>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</si>
  <si>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</si>
  <si>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</si>
  <si>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</si>
  <si>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</si>
  <si>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</si>
  <si>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</si>
  <si>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</si>
  <si>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</si>
  <si>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</si>
  <si>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</si>
  <si>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</si>
  <si>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</si>
  <si>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</si>
  <si>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</si>
  <si>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</si>
  <si>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</si>
  <si>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</si>
  <si>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</si>
  <si>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</si>
  <si>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</si>
  <si>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</si>
  <si>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</si>
  <si>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</si>
  <si>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</si>
  <si>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</si>
  <si>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</si>
  <si>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</si>
  <si>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</si>
  <si>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</si>
  <si>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</si>
  <si>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</si>
  <si>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</si>
  <si>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</si>
  <si>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- celá skladba bude splňovat podmínky certifikace FIFA QUALITY PRO</t>
  </si>
  <si>
    <t xml:space="preserve">    550 - Sportovní povrchy - celá skladba bude splňovat podmínky certifikace FIFA QUALITY PRO</t>
  </si>
  <si>
    <t>-886593857</t>
  </si>
  <si>
    <t>Veškeré práce a dodávky související s umělým trávníkem musí splňovat požadavky pro možnost budoucí certifikace hřiště dle parametrů/standardů FIFA quality Pro,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</si>
  <si>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</si>
  <si>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</si>
  <si>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</si>
  <si>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</si>
  <si>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</si>
  <si>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</si>
  <si>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</si>
  <si>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</si>
  <si>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</si>
  <si>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</si>
  <si>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</si>
  <si>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</si>
  <si>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</si>
  <si>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</si>
  <si>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</si>
  <si>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</si>
  <si>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>Komunikace pozemní - celá skladba bude splňovat podmínky certifikace FIFA QUALITY PRO</t>
  </si>
  <si>
    <t>89295941</t>
  </si>
  <si>
    <t>-724466298</t>
  </si>
  <si>
    <t>-1277575291</t>
  </si>
  <si>
    <t>"frakce 0/63"</t>
  </si>
  <si>
    <t>1242</t>
  </si>
  <si>
    <t>1066099535</t>
  </si>
  <si>
    <t>Sportovní povrchy - celá skladba bude splňovat podmínky certifikace FIFA QUALITY PRO</t>
  </si>
  <si>
    <t xml:space="preserve">M+D umělý zásypový trávník s výškou vlasu 18-25mm, vč. podložky tl.10mm, vč. lajnování a zásypu. Povrch splňující podmínky certifikace FIFA QUALITY PRO.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</si>
  <si>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</si>
  <si>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</si>
  <si>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</si>
  <si>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</si>
  <si>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</si>
  <si>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</si>
  <si>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</si>
  <si>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</si>
  <si>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</si>
  <si>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</si>
  <si>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</si>
  <si>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</si>
  <si>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</si>
  <si>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</si>
  <si>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</si>
  <si>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</si>
  <si>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</si>
  <si>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</si>
  <si>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</si>
  <si>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</si>
  <si>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</si>
  <si>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</si>
  <si>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</si>
  <si>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</si>
  <si>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</si>
  <si>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</si>
  <si>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</si>
  <si>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</si>
  <si>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</si>
  <si>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</si>
  <si>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</si>
  <si>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</si>
  <si>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</si>
  <si>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</si>
  <si>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</si>
  <si>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</si>
  <si>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</si>
  <si>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</si>
  <si>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</si>
  <si>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</si>
  <si>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</si>
  <si>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898 - Kanalizace splašková (vč.čerpací stanice a výtlaku)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</si>
  <si>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</si>
  <si>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</si>
  <si>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</si>
  <si>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46 - Zpevněné plochy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</si>
  <si>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</si>
  <si>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</si>
  <si>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</si>
  <si>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85 - Potrubí z trub litinových</t>
  </si>
  <si>
    <t xml:space="preserve">    89 - Ostatní konstrukce a práce na trubním vedení</t>
  </si>
  <si>
    <t xml:space="preserve">    97 - Prorážení otvorů a ostatní bourací práce</t>
  </si>
  <si>
    <t xml:space="preserve">    H27 - Vedení trubní dálková a přípojná</t>
  </si>
  <si>
    <t xml:space="preserve">    M46 - Zemní práce při montážích</t>
  </si>
  <si>
    <t>898</t>
  </si>
  <si>
    <t>Kanalizace splašková (vč.čerpací stanice a výtlaku)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</si>
  <si>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</si>
  <si>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</si>
  <si>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</si>
  <si>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</si>
  <si>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</si>
  <si>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</si>
  <si>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</si>
  <si>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</si>
  <si>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</si>
  <si>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</si>
  <si>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</si>
  <si>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</si>
  <si>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</si>
  <si>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</si>
  <si>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</si>
  <si>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</si>
  <si>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</si>
  <si>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</si>
  <si>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</si>
  <si>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</si>
  <si>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</si>
  <si>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</si>
  <si>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</si>
  <si>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</si>
  <si>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</si>
  <si>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</si>
  <si>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</si>
  <si>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</si>
  <si>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</si>
  <si>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</si>
  <si>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</si>
  <si>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</si>
  <si>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</si>
  <si>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</si>
  <si>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</si>
  <si>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</si>
  <si>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</si>
  <si>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</si>
  <si>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</si>
  <si>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</si>
  <si>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</si>
  <si>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</si>
  <si>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</si>
  <si>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</si>
  <si>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</si>
  <si>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</si>
  <si>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</si>
  <si>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</si>
  <si>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</si>
  <si>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</si>
  <si>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</si>
  <si>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</si>
  <si>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</si>
  <si>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</si>
  <si>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</si>
  <si>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</si>
  <si>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191,02</t>
  </si>
  <si>
    <t>71,17</t>
  </si>
  <si>
    <t>131201209R00</t>
  </si>
  <si>
    <t>Příplatek za lepivost - hloubení zapaž.jam v hor.3</t>
  </si>
  <si>
    <t>262,19/2</t>
  </si>
  <si>
    <t>131301201R00</t>
  </si>
  <si>
    <t>Hloubení zapažených jam v hor.4 do 100 m3</t>
  </si>
  <si>
    <t>22,47</t>
  </si>
  <si>
    <t>8,37</t>
  </si>
  <si>
    <t>131301209R00</t>
  </si>
  <si>
    <t>Příplatek za lepivost - hloubení zapaž.jam v hor.4</t>
  </si>
  <si>
    <t>30,84/2</t>
  </si>
  <si>
    <t>131401201R00</t>
  </si>
  <si>
    <t>Hloubení zapažených jam v hor.5 do 100 m3</t>
  </si>
  <si>
    <t>11,24</t>
  </si>
  <si>
    <t>4,19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</si>
  <si>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</si>
  <si>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</si>
  <si>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</si>
  <si>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</si>
  <si>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</si>
  <si>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</si>
  <si>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</si>
  <si>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</si>
  <si>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</si>
  <si>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</si>
  <si>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</si>
  <si>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</si>
  <si>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</si>
  <si>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</si>
  <si>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</si>
  <si>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</si>
  <si>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</si>
  <si>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</si>
  <si>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</si>
  <si>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</si>
  <si>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</si>
  <si>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</si>
  <si>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</si>
  <si>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</si>
  <si>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</si>
  <si>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</si>
  <si>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</si>
  <si>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</si>
  <si>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</si>
  <si>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</si>
  <si>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</si>
  <si>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</si>
  <si>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</si>
  <si>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</si>
  <si>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</si>
  <si>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149,94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</si>
  <si>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</si>
  <si>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</si>
  <si>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</si>
  <si>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</si>
  <si>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</si>
  <si>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</si>
  <si>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</si>
  <si>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7,89</t>
  </si>
  <si>
    <t>Včetně protlaku mezi RJ6 a RJ7</t>
  </si>
  <si>
    <t>23,39</t>
  </si>
  <si>
    <t>64,18</t>
  </si>
  <si>
    <t>16,30</t>
  </si>
  <si>
    <t>46,97+10,18</t>
  </si>
  <si>
    <t>268,78+29,43</t>
  </si>
  <si>
    <t>569,11+107,88</t>
  </si>
  <si>
    <t>-50,23</t>
  </si>
  <si>
    <t>-15,42</t>
  </si>
  <si>
    <t>Nakládání výkopku z hor.1-4 v množství nad 100 m3</t>
  </si>
  <si>
    <t>1117,41</t>
  </si>
  <si>
    <t>Příplatek k vod. přemístění hor.1-4 za další 1 km</t>
  </si>
  <si>
    <t>1117,41*15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</si>
  <si>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</si>
  <si>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</si>
  <si>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</si>
  <si>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</si>
  <si>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</si>
  <si>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</si>
  <si>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</si>
  <si>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</si>
  <si>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</si>
  <si>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</si>
  <si>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</si>
  <si>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</si>
  <si>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</si>
  <si>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</si>
  <si>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</si>
  <si>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</si>
  <si>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</si>
  <si>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</si>
  <si>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</si>
  <si>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</si>
  <si>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</si>
  <si>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</si>
  <si>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</si>
  <si>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</si>
  <si>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</si>
  <si>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</si>
  <si>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</si>
  <si>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</si>
  <si>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</si>
  <si>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</si>
  <si>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</si>
  <si>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</si>
  <si>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</si>
  <si>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</si>
  <si>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</si>
  <si>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</si>
  <si>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</si>
  <si>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</si>
  <si>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</si>
  <si>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</si>
  <si>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</si>
  <si>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</si>
  <si>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</si>
  <si>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</si>
  <si>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</si>
  <si>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</si>
  <si>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</si>
  <si>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</si>
  <si>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</si>
  <si>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</si>
  <si>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</si>
  <si>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</si>
  <si>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</si>
  <si>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</si>
  <si>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</si>
  <si>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</si>
  <si>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</si>
  <si>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</si>
  <si>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</si>
  <si>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</si>
  <si>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</si>
  <si>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</si>
  <si>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</si>
  <si>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</si>
  <si>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</si>
  <si>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</si>
  <si>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</si>
  <si>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</si>
  <si>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</si>
  <si>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</si>
  <si>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</si>
  <si>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</si>
  <si>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</si>
  <si>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</si>
  <si>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</si>
  <si>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</si>
  <si>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</si>
  <si>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</si>
  <si>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</si>
  <si>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</si>
  <si>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</si>
  <si>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</si>
  <si>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</si>
  <si>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</si>
  <si>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</si>
  <si>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</si>
  <si>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</si>
  <si>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</si>
  <si>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</si>
  <si>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</si>
  <si>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</si>
  <si>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</si>
  <si>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</si>
  <si>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</si>
  <si>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</si>
  <si>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</si>
  <si>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</si>
  <si>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</si>
  <si>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</si>
  <si>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</si>
  <si>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</si>
  <si>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</si>
  <si>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</si>
  <si>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</si>
  <si>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</si>
  <si>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</si>
  <si>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</si>
  <si>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</si>
  <si>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77,58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</si>
  <si>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</si>
  <si>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</si>
  <si>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</si>
  <si>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</si>
  <si>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</si>
  <si>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</si>
  <si>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</si>
  <si>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</si>
  <si>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</si>
  <si>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</si>
  <si>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</si>
  <si>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</si>
  <si>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</si>
  <si>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</si>
  <si>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</si>
  <si>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</si>
  <si>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</si>
  <si>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</si>
  <si>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</si>
  <si>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</si>
  <si>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</si>
  <si>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</si>
  <si>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</si>
  <si>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</si>
  <si>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</si>
  <si>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</si>
  <si>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</si>
  <si>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</si>
  <si>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</si>
  <si>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</si>
  <si>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</si>
  <si>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</si>
  <si>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</si>
  <si>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</si>
  <si>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</si>
  <si>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</si>
  <si>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</si>
  <si>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</si>
  <si>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</si>
  <si>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</si>
  <si>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</si>
  <si>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</si>
  <si>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</si>
  <si>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</si>
  <si>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</si>
  <si>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</si>
  <si>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</si>
  <si>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</si>
  <si>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</si>
  <si>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</si>
  <si>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</si>
  <si>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</si>
  <si>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</si>
  <si>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</si>
  <si>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</si>
  <si>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</si>
  <si>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</si>
  <si>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</si>
  <si>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</si>
  <si>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</si>
  <si>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</si>
  <si>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</si>
  <si>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</si>
  <si>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</si>
  <si>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</si>
  <si>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</si>
  <si>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</si>
  <si>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</si>
  <si>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</si>
  <si>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</si>
  <si>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</si>
  <si>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</si>
  <si>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</si>
  <si>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</si>
  <si>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</si>
  <si>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</si>
  <si>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</si>
  <si>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</si>
  <si>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</si>
  <si>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</si>
  <si>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</si>
  <si>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</si>
  <si>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</si>
  <si>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</si>
  <si>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</si>
  <si>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</si>
  <si>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</si>
  <si>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</si>
  <si>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</si>
  <si>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</si>
  <si>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</si>
  <si>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</si>
  <si>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</si>
  <si>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</si>
  <si>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</si>
  <si>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</si>
  <si>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</si>
  <si>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</si>
  <si>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</si>
  <si>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</si>
  <si>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</si>
  <si>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</si>
  <si>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</si>
  <si>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</si>
  <si>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</si>
  <si>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</si>
  <si>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</si>
  <si>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</si>
  <si>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Zřízení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</si>
  <si>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</si>
  <si>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</si>
  <si>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komplet_x000d_
Čerpadlo Q=25+25 m3/h, H=16,1 m, např.ostředivá čerp.65/80-225 (2 ks),Pro obsáhlost je kompletní specifikace uvedena v technické zprávě.</t>
  </si>
  <si>
    <t>5922611088.LP</t>
  </si>
  <si>
    <t>Akumulační nádrž betonová prefabrikovaná (doprava, dodávka, kompletace)), včetně vystrojení a stavebních úprav-8,1*2,8*3,17_x000d_
NÁDRŽ Z VODOSTAVEBNÍHO BETONU, VČ. STROPU, SPOJOVACÍHO A TĚSNÍCÍÍHO MATERIÁLU,KOMPLETACE VÝROBKU NA STAVBĚ, PRONÁJEM JEŘÁBU 50T PRO KOMPLETACI, PROPOJENÍ SESTAVY,NÁDRŽÍ, STUPADLA, TĚSNĚNÍ PROSTUPŮ, ČEDIČOVÝ,STANDART VODÁRENSKÉ ORGANIZACE. kOMPLETNÍ A FUNKČNÍ CELEK, KANALIZAČNÍ TROUBA, NEREZOVÝ 1/2 ŽLÁBEKOBKLAD ,VZHLEDEM K ROZSAHU - VIZ. VÝKRES Č.07STĚN, KANALIZAČNÍ CIHLY, TVRZENÝ BETON S KAMENIVEM,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</si>
  <si>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</si>
  <si>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</si>
  <si>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</si>
  <si>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</si>
  <si>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</si>
  <si>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</si>
  <si>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</si>
  <si>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</si>
  <si>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</si>
  <si>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897 - Přípojka splaškové kanalizace pro SO.03</t>
  </si>
  <si>
    <t xml:space="preserve">    87 - Potrubí z trub plastických, skleněných a čedičových</t>
  </si>
  <si>
    <t>897</t>
  </si>
  <si>
    <t>Přípojka splaškové kanalizace pro SO.03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</si>
  <si>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</si>
  <si>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</si>
  <si>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</si>
  <si>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</si>
  <si>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</si>
  <si>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</si>
  <si>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</si>
  <si>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</si>
  <si>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</si>
  <si>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</si>
  <si>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</si>
  <si>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</si>
  <si>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</si>
  <si>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</si>
  <si>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</si>
  <si>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</si>
  <si>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</si>
  <si>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</si>
  <si>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</si>
  <si>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</si>
  <si>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</si>
  <si>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</si>
  <si>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</si>
  <si>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</si>
  <si>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</si>
  <si>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</si>
  <si>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</si>
  <si>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</si>
  <si>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</si>
  <si>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</si>
  <si>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</si>
  <si>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</si>
  <si>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</si>
  <si>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</si>
  <si>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</si>
  <si>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</si>
  <si>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</si>
  <si>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</si>
  <si>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</si>
  <si>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</si>
  <si>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</si>
  <si>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</si>
  <si>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</si>
  <si>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</si>
  <si>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</si>
  <si>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</si>
  <si>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</si>
  <si>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</si>
  <si>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</si>
  <si>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</si>
  <si>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90,2087+7,7312+0,001+0,002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</si>
  <si>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</si>
  <si>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</si>
  <si>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</si>
  <si>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</si>
  <si>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</si>
  <si>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</si>
  <si>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</si>
  <si>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</si>
  <si>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</si>
  <si>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</si>
  <si>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</si>
  <si>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</si>
  <si>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</si>
  <si>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</si>
  <si>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</si>
  <si>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</si>
  <si>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</si>
  <si>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</t>
  </si>
  <si>
    <t>592238706</t>
  </si>
  <si>
    <t>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</si>
  <si>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</si>
  <si>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</si>
  <si>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</si>
  <si>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</si>
  <si>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</si>
  <si>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</si>
  <si>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</si>
  <si>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</si>
  <si>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</si>
  <si>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</si>
  <si>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</si>
  <si>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</si>
  <si>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101.13 - IO.01.13 - Přípojka splaškové kanalizace pro SO.04</t>
  </si>
  <si>
    <t>896 - Přípojka splaškové kanalizace pro SO.04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</si>
  <si>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</si>
  <si>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</si>
  <si>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</si>
  <si>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</si>
  <si>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</si>
  <si>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</si>
  <si>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</si>
  <si>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</si>
  <si>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</si>
  <si>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</si>
  <si>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</si>
  <si>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</si>
  <si>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</si>
  <si>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</si>
  <si>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</si>
  <si>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</si>
  <si>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</si>
  <si>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</si>
  <si>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19,29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</si>
  <si>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</si>
  <si>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</si>
  <si>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</si>
  <si>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</si>
  <si>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</si>
  <si>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</si>
  <si>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</si>
  <si>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</si>
  <si>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</si>
  <si>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</si>
  <si>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</si>
  <si>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</si>
  <si>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</si>
  <si>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</si>
  <si>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</si>
  <si>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</si>
  <si>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</si>
  <si>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</si>
  <si>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</si>
  <si>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</si>
  <si>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</si>
  <si>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</si>
  <si>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</si>
  <si>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</si>
  <si>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</si>
  <si>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</si>
  <si>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</si>
  <si>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</si>
  <si>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</si>
  <si>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</si>
  <si>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</si>
  <si>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</si>
  <si>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</si>
  <si>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</si>
  <si>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</si>
  <si>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</si>
  <si>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</si>
  <si>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</si>
  <si>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</si>
  <si>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</si>
  <si>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</si>
  <si>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</si>
  <si>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</si>
  <si>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</si>
  <si>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</si>
  <si>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</si>
  <si>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</si>
  <si>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</si>
  <si>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</si>
  <si>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</si>
  <si>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</si>
  <si>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</si>
  <si>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</si>
  <si>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</si>
  <si>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</si>
  <si>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</si>
  <si>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</si>
  <si>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</si>
  <si>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</si>
  <si>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</si>
  <si>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</si>
  <si>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</si>
  <si>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</si>
  <si>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</si>
  <si>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</si>
  <si>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</si>
  <si>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</si>
  <si>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</si>
  <si>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</si>
  <si>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</si>
  <si>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</si>
  <si>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</si>
  <si>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</si>
  <si>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</si>
  <si>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</si>
  <si>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</si>
  <si>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</si>
  <si>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</si>
  <si>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</si>
  <si>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</si>
  <si>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</si>
  <si>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</si>
  <si>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</si>
  <si>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</si>
  <si>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</si>
  <si>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</si>
  <si>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</si>
  <si>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</si>
  <si>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</si>
  <si>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</si>
  <si>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</si>
  <si>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</si>
  <si>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</si>
  <si>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</si>
  <si>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</si>
  <si>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</si>
  <si>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</si>
  <si>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</si>
  <si>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</si>
  <si>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</si>
  <si>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</si>
  <si>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</si>
  <si>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</si>
  <si>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</si>
  <si>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</si>
  <si>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</si>
  <si>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</si>
  <si>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</si>
  <si>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</si>
  <si>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</si>
  <si>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</si>
  <si>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</si>
  <si>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</si>
  <si>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</si>
  <si>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</si>
  <si>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</si>
  <si>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</si>
  <si>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</si>
  <si>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</si>
  <si>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</si>
  <si>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</si>
  <si>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</si>
  <si>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</si>
  <si>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</si>
  <si>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</si>
  <si>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</si>
  <si>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</si>
  <si>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</si>
  <si>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</si>
  <si>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</si>
  <si>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</si>
  <si>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</si>
  <si>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</si>
  <si>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</si>
  <si>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</si>
  <si>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</si>
  <si>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</si>
  <si>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</si>
  <si>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</si>
  <si>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</si>
  <si>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</si>
  <si>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</si>
  <si>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</si>
  <si>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</si>
  <si>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</si>
  <si>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</si>
  <si>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</si>
  <si>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</si>
  <si>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</si>
  <si>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</si>
  <si>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</si>
  <si>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</si>
  <si>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</si>
  <si>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</si>
  <si>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</si>
  <si>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</si>
  <si>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</si>
  <si>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484,1</t>
  </si>
  <si>
    <t>871393121R00</t>
  </si>
  <si>
    <t>Montáž trub kanaliz. z plastu, hrdlových, DN 400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</si>
  <si>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</si>
  <si>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</si>
  <si>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</si>
  <si>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</si>
  <si>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</si>
  <si>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</si>
  <si>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</si>
  <si>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</si>
  <si>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</si>
  <si>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</si>
  <si>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</si>
  <si>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</si>
  <si>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</si>
  <si>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</si>
  <si>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</si>
  <si>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</si>
  <si>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</si>
  <si>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</si>
  <si>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</si>
  <si>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</si>
  <si>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</si>
  <si>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</si>
  <si>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</si>
  <si>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</si>
  <si>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</si>
  <si>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</si>
  <si>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</si>
  <si>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</si>
  <si>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</si>
  <si>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</si>
  <si>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</si>
  <si>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</si>
  <si>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</si>
  <si>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</si>
  <si>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</si>
  <si>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</si>
  <si>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</si>
  <si>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</si>
  <si>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</si>
  <si>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</si>
  <si>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</si>
  <si>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</si>
  <si>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</si>
  <si>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</si>
  <si>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</si>
  <si>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</si>
  <si>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</si>
  <si>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</si>
  <si>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</si>
  <si>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</si>
  <si>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</si>
  <si>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</si>
  <si>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</si>
  <si>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</si>
  <si>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</si>
  <si>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</si>
  <si>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</si>
  <si>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</si>
  <si>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</si>
  <si>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</si>
  <si>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</si>
  <si>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</si>
  <si>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</si>
  <si>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</si>
  <si>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</si>
  <si>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</si>
  <si>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</si>
  <si>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</si>
  <si>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</si>
  <si>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</si>
  <si>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</si>
  <si>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</si>
  <si>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</si>
  <si>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</si>
  <si>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</si>
  <si>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</si>
  <si>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</si>
  <si>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</si>
  <si>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</si>
  <si>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</si>
  <si>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153,0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</si>
  <si>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</si>
  <si>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</si>
  <si>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</si>
  <si>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</si>
  <si>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</si>
  <si>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</si>
  <si>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</si>
  <si>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</si>
  <si>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</si>
  <si>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</si>
  <si>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</si>
  <si>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</si>
  <si>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28651758.A</t>
  </si>
  <si>
    <t>Odbočka kanalizační 200/ 160/87°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</si>
  <si>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</si>
  <si>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</si>
  <si>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</si>
  <si>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</si>
  <si>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</si>
  <si>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</si>
  <si>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</si>
  <si>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</si>
  <si>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</si>
  <si>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</si>
  <si>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</si>
  <si>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</si>
  <si>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</si>
  <si>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</si>
  <si>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891 - Vsakování dešťových vod</t>
  </si>
  <si>
    <t xml:space="preserve">    0 - Všeobecné konstrukce a práce</t>
  </si>
  <si>
    <t>891</t>
  </si>
  <si>
    <t>Vsakování dešťových vod</t>
  </si>
  <si>
    <t>Všeobecné konstrukce a práce</t>
  </si>
  <si>
    <t>056 0891LP</t>
  </si>
  <si>
    <t>Zhotovení provozního řádu</t>
  </si>
  <si>
    <t>Kus</t>
  </si>
  <si>
    <t>20*24</t>
  </si>
  <si>
    <t>131201202R00</t>
  </si>
  <si>
    <t>Hloubení zapažených jam v hor.3 do 1000 m3</t>
  </si>
  <si>
    <t>934,70</t>
  </si>
  <si>
    <t>934/70/2</t>
  </si>
  <si>
    <t>54,98</t>
  </si>
  <si>
    <t>54,98/2</t>
  </si>
  <si>
    <t>151201102R00</t>
  </si>
  <si>
    <t>Pažení a rozepření stěn rýh - zátažné - hl. do 4 m</t>
  </si>
  <si>
    <t>75,67</t>
  </si>
  <si>
    <t>151201112R00</t>
  </si>
  <si>
    <t>Odstranění pažení stěn rýh - zátažné - hl. do 4 m</t>
  </si>
  <si>
    <t>1546,58</t>
  </si>
  <si>
    <t>1546,58*15</t>
  </si>
  <si>
    <t>23,2</t>
  </si>
  <si>
    <t>769,8</t>
  </si>
  <si>
    <t>37,84*3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</si>
  <si>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</si>
  <si>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</si>
  <si>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</si>
  <si>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</si>
  <si>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</si>
  <si>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</si>
  <si>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</si>
  <si>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</si>
  <si>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</si>
  <si>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</si>
  <si>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</si>
  <si>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</si>
  <si>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</si>
  <si>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</si>
  <si>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998276101R00</t>
  </si>
  <si>
    <t>Přesun hmot, trubní vedení plastová, otevř. výkop</t>
  </si>
  <si>
    <t>1933,3169+8,0853+0,0005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</si>
  <si>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</si>
  <si>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</si>
  <si>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</si>
  <si>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</si>
  <si>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</si>
  <si>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</si>
  <si>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</si>
  <si>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</si>
  <si>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</si>
  <si>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</si>
  <si>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</si>
  <si>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</si>
  <si>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</si>
  <si>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</si>
  <si>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</si>
  <si>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</si>
  <si>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400 g/m2 š. 200cm</t>
  </si>
  <si>
    <t>987,40</t>
  </si>
  <si>
    <t>583312034LP</t>
  </si>
  <si>
    <t>23,2*1,67</t>
  </si>
  <si>
    <t>583318036LP</t>
  </si>
  <si>
    <t>Kamenivo těžené frakce 16/32 D</t>
  </si>
  <si>
    <t>1019,7*1,67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</si>
  <si>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</si>
  <si>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</si>
  <si>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</si>
  <si>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</si>
  <si>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</si>
  <si>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</si>
  <si>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</si>
  <si>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 xml:space="preserve">890 - Odlučovač ropných látek </t>
  </si>
  <si>
    <t>890</t>
  </si>
  <si>
    <t xml:space="preserve">Odlučovač ropných látek </t>
  </si>
  <si>
    <t>056 0901LP</t>
  </si>
  <si>
    <t>150,86</t>
  </si>
  <si>
    <t>150,86/2</t>
  </si>
  <si>
    <t>7,94</t>
  </si>
  <si>
    <t>7,94/2</t>
  </si>
  <si>
    <t>39,61</t>
  </si>
  <si>
    <t>158,80</t>
  </si>
  <si>
    <t>158,80*15</t>
  </si>
  <si>
    <t>23,56</t>
  </si>
  <si>
    <t>32,30</t>
  </si>
  <si>
    <t>8,70</t>
  </si>
  <si>
    <t>1,0</t>
  </si>
  <si>
    <t>894422111R00</t>
  </si>
  <si>
    <t>Osazení betonových dílců šachet</t>
  </si>
  <si>
    <t>894800011LP</t>
  </si>
  <si>
    <t>Osazení odlučovače ropných látek (sorpční odlučovač, výstupní hodnoty nižší než 0,5 - 0,1 mg/l C10-C40 (NEL)),150 l/s</t>
  </si>
  <si>
    <t>kmpl</t>
  </si>
  <si>
    <t>(2*3,14*0,62)*3</t>
  </si>
  <si>
    <t>97,4282+0,0211</t>
  </si>
  <si>
    <t>460921112LP</t>
  </si>
  <si>
    <t>8+8</t>
  </si>
  <si>
    <t>Trubka kanalizační SN 8 PVC 500x14,6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</si>
  <si>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</si>
  <si>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</si>
  <si>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</si>
  <si>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</si>
  <si>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</si>
  <si>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</si>
  <si>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</si>
  <si>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</si>
  <si>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23,56*1,67</t>
  </si>
  <si>
    <t>32,30*1,67</t>
  </si>
  <si>
    <t>102.10 - IO.02.10 - Prodloužení vodovodu</t>
  </si>
  <si>
    <t>1 - Prodloužení vodovodu</t>
  </si>
  <si>
    <t xml:space="preserve">    32 - Zdi přehradní a opěrné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</si>
  <si>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</si>
  <si>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</si>
  <si>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</si>
  <si>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</si>
  <si>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</si>
  <si>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</si>
  <si>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</si>
  <si>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</si>
  <si>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</si>
  <si>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</si>
  <si>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</si>
  <si>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</si>
  <si>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</si>
  <si>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</si>
  <si>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</si>
  <si>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</si>
  <si>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</si>
  <si>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</si>
  <si>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</si>
  <si>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</si>
  <si>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</si>
  <si>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</si>
  <si>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</si>
  <si>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</si>
  <si>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</si>
  <si>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</si>
  <si>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</si>
  <si>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</si>
  <si>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</si>
  <si>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</si>
  <si>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</si>
  <si>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</si>
  <si>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</si>
  <si>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</si>
  <si>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</si>
  <si>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</si>
  <si>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</si>
  <si>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</si>
  <si>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</si>
  <si>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</si>
  <si>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</si>
  <si>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</si>
  <si>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</si>
  <si>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</si>
  <si>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</si>
  <si>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</si>
  <si>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</si>
  <si>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</si>
  <si>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</si>
  <si>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</si>
  <si>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</si>
  <si>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</si>
  <si>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</si>
  <si>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</si>
  <si>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</si>
  <si>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</si>
  <si>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</si>
  <si>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</si>
  <si>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</si>
  <si>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</si>
  <si>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</si>
  <si>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</si>
  <si>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</si>
  <si>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</si>
  <si>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</si>
  <si>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</si>
  <si>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</si>
  <si>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</si>
  <si>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</si>
  <si>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</si>
  <si>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</si>
  <si>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</si>
  <si>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</si>
  <si>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</si>
  <si>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</si>
  <si>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</si>
  <si>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</si>
  <si>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</si>
  <si>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</si>
  <si>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</si>
  <si>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</si>
  <si>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</si>
  <si>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</si>
  <si>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</si>
  <si>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</si>
  <si>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</si>
  <si>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</si>
  <si>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</si>
  <si>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</si>
  <si>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</si>
  <si>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</si>
  <si>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</si>
  <si>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</si>
  <si>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</si>
  <si>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</si>
  <si>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</si>
  <si>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</si>
  <si>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</si>
  <si>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</si>
  <si>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</si>
  <si>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</si>
  <si>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</si>
  <si>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</si>
  <si>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</si>
  <si>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</si>
  <si>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</si>
  <si>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</si>
  <si>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</si>
  <si>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</si>
  <si>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</si>
  <si>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</si>
  <si>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</si>
  <si>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</si>
  <si>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</si>
  <si>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</si>
  <si>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</si>
  <si>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</si>
  <si>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</si>
  <si>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</si>
  <si>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</si>
  <si>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</si>
  <si>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</si>
  <si>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</si>
  <si>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</si>
  <si>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</si>
  <si>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</si>
  <si>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</si>
  <si>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</si>
  <si>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</si>
  <si>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</si>
  <si>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</si>
  <si>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</si>
  <si>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</si>
  <si>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</si>
  <si>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</si>
  <si>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</si>
  <si>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</si>
  <si>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</si>
  <si>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</si>
  <si>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</si>
  <si>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</si>
  <si>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</si>
  <si>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</si>
  <si>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</si>
  <si>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</si>
  <si>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</si>
  <si>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</si>
  <si>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</si>
  <si>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</si>
  <si>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</si>
  <si>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</si>
  <si>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</si>
  <si>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</si>
  <si>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</si>
  <si>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</si>
  <si>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</si>
  <si>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</si>
  <si>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</si>
  <si>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</si>
  <si>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</si>
  <si>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</si>
  <si>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</si>
  <si>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</si>
  <si>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</si>
  <si>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</si>
  <si>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</si>
  <si>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</si>
  <si>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</si>
  <si>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</si>
  <si>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</si>
  <si>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</si>
  <si>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</si>
  <si>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</si>
  <si>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</si>
  <si>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</si>
  <si>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</si>
  <si>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</si>
  <si>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</si>
  <si>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</si>
  <si>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</si>
  <si>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</si>
  <si>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</si>
  <si>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</si>
  <si>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</si>
  <si>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</si>
  <si>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</si>
  <si>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</si>
  <si>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</si>
  <si>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</si>
  <si>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</si>
  <si>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</si>
  <si>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</si>
  <si>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</si>
  <si>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</si>
  <si>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</si>
  <si>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</si>
  <si>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</si>
  <si>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</si>
  <si>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</si>
  <si>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</si>
  <si>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</si>
  <si>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</si>
  <si>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</si>
  <si>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</si>
  <si>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</si>
  <si>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</si>
  <si>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</si>
  <si>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</si>
  <si>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</si>
  <si>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</si>
  <si>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</si>
  <si>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</si>
  <si>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</si>
  <si>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</si>
  <si>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</si>
  <si>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</si>
  <si>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</si>
  <si>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</si>
  <si>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</si>
  <si>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</si>
  <si>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</si>
  <si>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</si>
  <si>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</si>
  <si>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</si>
  <si>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</si>
  <si>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</si>
  <si>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</si>
  <si>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</si>
  <si>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</si>
  <si>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</si>
  <si>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</si>
  <si>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</si>
  <si>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</si>
  <si>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</si>
  <si>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</si>
  <si>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</si>
  <si>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</si>
  <si>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</si>
  <si>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</si>
  <si>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</si>
  <si>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</si>
  <si>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</si>
  <si>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</si>
  <si>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</si>
  <si>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</si>
  <si>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</si>
  <si>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</si>
  <si>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</si>
  <si>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</si>
  <si>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</si>
  <si>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</si>
  <si>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</si>
  <si>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</si>
  <si>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</si>
  <si>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</si>
  <si>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</si>
  <si>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</si>
  <si>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</si>
  <si>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</si>
  <si>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</si>
  <si>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</si>
  <si>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</si>
  <si>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</si>
  <si>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</si>
  <si>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</si>
  <si>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</si>
  <si>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</si>
  <si>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</si>
  <si>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</si>
  <si>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</si>
  <si>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</si>
  <si>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</si>
  <si>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</si>
  <si>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</si>
  <si>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</si>
  <si>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</si>
  <si>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</si>
  <si>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</si>
  <si>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</si>
  <si>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</si>
  <si>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</si>
  <si>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</si>
  <si>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</si>
  <si>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</si>
  <si>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</si>
  <si>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</si>
  <si>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</si>
  <si>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</si>
  <si>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</si>
  <si>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</si>
  <si>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</si>
  <si>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</si>
  <si>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</si>
  <si>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</si>
  <si>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</si>
  <si>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</si>
  <si>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</si>
  <si>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</si>
  <si>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</si>
  <si>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</si>
  <si>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</si>
  <si>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</si>
  <si>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</si>
  <si>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</si>
  <si>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</si>
  <si>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</si>
  <si>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</si>
  <si>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</si>
  <si>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</si>
  <si>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</si>
  <si>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</si>
  <si>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</si>
  <si>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</si>
  <si>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</si>
  <si>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</si>
  <si>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</si>
  <si>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</si>
  <si>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</si>
  <si>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</si>
  <si>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</si>
  <si>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</si>
  <si>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</si>
  <si>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</si>
  <si>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</si>
  <si>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</si>
  <si>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</si>
  <si>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</si>
  <si>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</si>
  <si>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</si>
  <si>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</si>
  <si>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</si>
  <si>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</si>
  <si>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</si>
  <si>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</si>
  <si>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</si>
  <si>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</si>
  <si>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</si>
  <si>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</si>
  <si>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</si>
  <si>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</si>
  <si>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</si>
  <si>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</si>
  <si>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</si>
  <si>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</si>
  <si>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</si>
  <si>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</si>
  <si>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</si>
  <si>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</si>
  <si>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</si>
  <si>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</si>
  <si>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</si>
  <si>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</si>
  <si>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</si>
  <si>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</si>
  <si>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</si>
  <si>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</si>
  <si>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</si>
  <si>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</si>
  <si>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</si>
  <si>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</si>
  <si>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</si>
  <si>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</si>
  <si>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</si>
  <si>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</si>
  <si>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</si>
  <si>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</si>
  <si>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</si>
  <si>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</si>
  <si>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</si>
  <si>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</si>
  <si>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</si>
  <si>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</si>
  <si>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</si>
  <si>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</si>
  <si>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</si>
  <si>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</si>
  <si>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</si>
  <si>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</si>
  <si>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</si>
  <si>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</si>
  <si>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</si>
  <si>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</si>
  <si>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</si>
  <si>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</si>
  <si>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</si>
  <si>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</si>
  <si>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</si>
  <si>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</si>
  <si>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</si>
  <si>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</si>
  <si>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</si>
  <si>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</si>
  <si>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</si>
  <si>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</si>
  <si>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</si>
  <si>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</si>
  <si>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</si>
  <si>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</si>
  <si>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</si>
  <si>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</si>
  <si>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</si>
  <si>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</si>
  <si>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</si>
  <si>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</si>
  <si>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</si>
  <si>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</si>
  <si>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</si>
  <si>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</si>
  <si>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</si>
  <si>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</si>
  <si>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</si>
  <si>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</si>
  <si>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</si>
  <si>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</si>
  <si>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</si>
  <si>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</si>
  <si>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</si>
  <si>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</si>
  <si>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</si>
  <si>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</si>
  <si>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</si>
  <si>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</si>
  <si>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</si>
  <si>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</si>
  <si>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</si>
  <si>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</si>
  <si>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</si>
  <si>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</si>
  <si>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</si>
  <si>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</si>
  <si>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</si>
  <si>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</si>
  <si>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</si>
  <si>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</si>
  <si>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</si>
  <si>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</si>
  <si>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</si>
  <si>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</si>
  <si>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</si>
  <si>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</si>
  <si>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</si>
  <si>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</si>
  <si>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</si>
  <si>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</si>
  <si>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</si>
  <si>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</si>
  <si>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</si>
  <si>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</si>
  <si>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</si>
  <si>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</si>
  <si>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</si>
  <si>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</si>
  <si>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</si>
  <si>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</si>
  <si>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</si>
  <si>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</si>
  <si>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</si>
  <si>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</si>
  <si>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</si>
  <si>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</si>
  <si>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</si>
  <si>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</si>
  <si>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</si>
  <si>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</si>
  <si>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</si>
  <si>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</si>
  <si>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</si>
  <si>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</si>
  <si>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</si>
  <si>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</si>
  <si>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</si>
  <si>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</si>
  <si>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</si>
  <si>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</si>
  <si>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</si>
  <si>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</si>
  <si>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</si>
  <si>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</si>
  <si>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</si>
  <si>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</si>
  <si>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</si>
  <si>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</si>
  <si>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</si>
  <si>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</si>
  <si>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</si>
  <si>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</si>
  <si>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</si>
  <si>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</si>
  <si>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</si>
  <si>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</si>
  <si>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</si>
  <si>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</si>
  <si>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</si>
  <si>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</si>
  <si>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</si>
  <si>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</si>
  <si>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</si>
  <si>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</si>
  <si>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</si>
  <si>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</si>
  <si>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</si>
  <si>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</si>
  <si>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</si>
  <si>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H27 - Vedení trubní dálková a přípojná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</si>
  <si>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</si>
  <si>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</si>
  <si>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</si>
  <si>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</si>
  <si>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</si>
  <si>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</si>
  <si>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</si>
  <si>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</si>
  <si>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</si>
  <si>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</si>
  <si>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</si>
  <si>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</si>
  <si>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</si>
  <si>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</si>
  <si>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</si>
  <si>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</si>
  <si>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</si>
  <si>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</si>
  <si>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</si>
  <si>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</si>
  <si>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</si>
  <si>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</si>
  <si>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</si>
  <si>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</si>
  <si>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</si>
  <si>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</si>
  <si>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</si>
  <si>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</si>
  <si>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</si>
  <si>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</si>
  <si>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</si>
  <si>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</si>
  <si>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</si>
  <si>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120)</t>
  </si>
  <si>
    <t>Skříňový rozvaděč RONN v provizorní buňce (výkres č.112)</t>
  </si>
  <si>
    <t>nápojný bod TYP1 (univerzální) (výkres č. 116):</t>
  </si>
  <si>
    <t>pilíř. rozvaděč prázdný š470/v1810/h220mm, vč. betobování - nápojný bod TYP2 (rozhodčí) (výkres č. 117)</t>
  </si>
  <si>
    <t>zásuvková skříň, 2ks 230V+1ks 400V/16A, IP65 (jističe, chrán.) - nápojný bod TYP2 (rozhodčí) (výkres č. 117)</t>
  </si>
  <si>
    <t>rozvaděč do výklenku prázdný cca š500/v600/h240mm, vč.betobování-nápojný bod TYP3 (reklamní panel) (výkres č. 118)</t>
  </si>
  <si>
    <t>zásuvková skříň, 230V+1ks 400V/32A, IP65 (jističe, chrán.)-nápojný bod TYP3 (reklamní panel) (výkres č. 118)</t>
  </si>
  <si>
    <t>pilíř. rozvaděč prázdný š470/v1810/h220mm, vč. betobování-nápojný bod TYP4 (univerzální) (výkres č. 119)</t>
  </si>
  <si>
    <t>zásuvková skříň, 2ks 230V+1ks 400V/32A, IP65 (jističe, chrán.)-nápojný bod TYP4 (univerzální) (výkres č. 119)</t>
  </si>
  <si>
    <t>CYKY-J 3x4</t>
  </si>
  <si>
    <t>CYKY-J 5x16</t>
  </si>
  <si>
    <t>1-CYKY-J 5x25</t>
  </si>
  <si>
    <t>1-CYKY-J 4x25</t>
  </si>
  <si>
    <t>1-CYKY-J 4x240</t>
  </si>
  <si>
    <t>plastová kabelová šachta 600x600 mm, hloubka 900mm s víkem</t>
  </si>
  <si>
    <t>plastový multikanál, 4 komory cca 270x270mm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</si>
  <si>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</si>
  <si>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</si>
  <si>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</si>
  <si>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</si>
  <si>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</si>
  <si>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</si>
  <si>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</si>
  <si>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</si>
  <si>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</si>
  <si>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</si>
  <si>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</si>
  <si>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</si>
  <si>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</si>
  <si>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</si>
  <si>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</si>
  <si>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</si>
  <si>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</si>
  <si>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</si>
  <si>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</si>
  <si>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</si>
  <si>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</si>
  <si>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</si>
  <si>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1540189614</t>
  </si>
  <si>
    <t>210-01</t>
  </si>
  <si>
    <t>M+D mobilní buňka 6100x2500x2800m- samonosná ocel.kce vč. povrchové úpravy, zastřešení a vnější obložení stěn ocel Pz plech s výplní minerální vatou 60mm stěny a 80mm střecha, vnitřní obložení z DTD laminovanou,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</si>
  <si>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</si>
  <si>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</si>
  <si>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</si>
  <si>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</si>
  <si>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</si>
  <si>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</si>
  <si>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</si>
  <si>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</si>
  <si>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</si>
  <si>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</si>
  <si>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</si>
  <si>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</si>
  <si>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</si>
  <si>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</si>
  <si>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</si>
  <si>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</si>
  <si>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</si>
  <si>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</si>
  <si>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</si>
  <si>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</si>
  <si>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</si>
  <si>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</si>
  <si>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</si>
  <si>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</si>
  <si>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</si>
  <si>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</si>
  <si>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</si>
  <si>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</si>
  <si>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</si>
  <si>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</si>
  <si>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</si>
  <si>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</si>
  <si>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</si>
  <si>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</si>
  <si>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</si>
  <si>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</si>
  <si>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</si>
  <si>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</si>
  <si>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</si>
  <si>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</si>
  <si>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</si>
  <si>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</si>
  <si>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</si>
  <si>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</si>
  <si>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</si>
  <si>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</si>
  <si>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</si>
  <si>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</si>
  <si>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</si>
  <si>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</si>
  <si>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</si>
  <si>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</si>
  <si>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</si>
  <si>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</si>
  <si>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</si>
  <si>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</si>
  <si>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</si>
  <si>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</si>
  <si>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</si>
  <si>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</si>
  <si>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</si>
  <si>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</si>
  <si>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</si>
  <si>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</si>
  <si>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</si>
  <si>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</si>
  <si>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</si>
  <si>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</si>
  <si>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</si>
  <si>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</si>
  <si>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</si>
  <si>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</si>
  <si>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</si>
  <si>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</si>
  <si>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</si>
  <si>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</si>
  <si>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</si>
  <si>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</si>
  <si>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</si>
  <si>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</si>
  <si>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</si>
  <si>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</si>
  <si>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</si>
  <si>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</si>
  <si>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</si>
  <si>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</si>
  <si>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</si>
  <si>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</si>
  <si>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</si>
  <si>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</si>
  <si>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</si>
  <si>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</si>
  <si>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</si>
  <si>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</si>
  <si>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</si>
  <si>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</si>
  <si>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</si>
  <si>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</si>
  <si>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</si>
  <si>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</si>
  <si>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</si>
  <si>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</si>
  <si>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</si>
  <si>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</si>
  <si>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</si>
  <si>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</si>
  <si>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</si>
  <si>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</si>
  <si>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</si>
  <si>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</si>
  <si>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</si>
  <si>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</si>
  <si>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</si>
  <si>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</si>
  <si>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</si>
  <si>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</si>
  <si>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</si>
  <si>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</si>
  <si>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</si>
  <si>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</si>
  <si>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</si>
  <si>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</si>
  <si>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</si>
  <si>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</si>
  <si>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</si>
  <si>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</si>
  <si>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</si>
  <si>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</si>
  <si>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</si>
  <si>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</si>
  <si>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</si>
  <si>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</si>
  <si>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</si>
  <si>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</si>
  <si>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</si>
  <si>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</si>
  <si>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</si>
  <si>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</si>
  <si>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</si>
  <si>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</si>
  <si>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</si>
  <si>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</si>
  <si>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</si>
  <si>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</si>
  <si>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</si>
  <si>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</si>
  <si>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</si>
  <si>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</si>
  <si>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</si>
  <si>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</si>
  <si>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</si>
  <si>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</si>
  <si>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</si>
  <si>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</si>
  <si>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</si>
  <si>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</si>
  <si>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</si>
  <si>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</si>
  <si>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</si>
  <si>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</si>
  <si>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</si>
  <si>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</si>
  <si>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</si>
  <si>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</si>
  <si>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</si>
  <si>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</si>
  <si>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</si>
  <si>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</si>
  <si>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</si>
  <si>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</si>
  <si>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</si>
  <si>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</si>
  <si>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</si>
  <si>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</si>
  <si>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</si>
  <si>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</si>
  <si>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</si>
  <si>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</si>
  <si>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</si>
  <si>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</si>
  <si>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</si>
  <si>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</si>
  <si>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</si>
  <si>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</si>
  <si>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</si>
  <si>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</si>
  <si>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</si>
  <si>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</si>
  <si>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</si>
  <si>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</si>
  <si>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</si>
  <si>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</si>
  <si>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</si>
  <si>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</si>
  <si>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</si>
  <si>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</si>
  <si>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</si>
  <si>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</si>
  <si>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</si>
  <si>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</si>
  <si>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</si>
  <si>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</si>
  <si>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</si>
  <si>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</si>
  <si>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</si>
  <si>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</si>
  <si>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</si>
  <si>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</si>
  <si>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</si>
  <si>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</si>
  <si>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</si>
  <si>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</si>
  <si>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</si>
  <si>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</si>
  <si>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</si>
  <si>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</si>
  <si>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</si>
  <si>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</si>
  <si>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</si>
  <si>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</si>
  <si>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</si>
  <si>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</si>
  <si>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</si>
  <si>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</si>
  <si>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</si>
  <si>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</si>
  <si>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</si>
  <si>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</si>
  <si>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</si>
  <si>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</si>
  <si>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</si>
  <si>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</si>
  <si>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</si>
  <si>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</si>
  <si>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</si>
  <si>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</si>
  <si>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</si>
  <si>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</si>
  <si>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</si>
  <si>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</si>
  <si>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</si>
  <si>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</si>
  <si>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</si>
  <si>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</si>
  <si>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</si>
  <si>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</si>
  <si>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</si>
  <si>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</si>
  <si>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</si>
  <si>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</si>
  <si>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</si>
  <si>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</si>
  <si>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</si>
  <si>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</si>
  <si>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</si>
  <si>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</si>
  <si>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</si>
  <si>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</si>
  <si>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</si>
  <si>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</si>
  <si>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</si>
  <si>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</si>
  <si>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</si>
  <si>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</si>
  <si>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</si>
  <si>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</si>
  <si>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</si>
  <si>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</si>
  <si>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</si>
  <si>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</si>
  <si>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</si>
  <si>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</si>
  <si>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</si>
  <si>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</si>
  <si>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</si>
  <si>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</si>
  <si>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</si>
  <si>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</si>
  <si>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</si>
  <si>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</si>
  <si>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</si>
  <si>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</si>
  <si>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</si>
  <si>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</si>
  <si>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</si>
  <si>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</si>
  <si>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</si>
  <si>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</si>
  <si>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</si>
  <si>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</si>
  <si>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</si>
  <si>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</si>
  <si>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</si>
  <si>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</si>
  <si>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</si>
  <si>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</si>
  <si>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</si>
  <si>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</si>
  <si>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</si>
  <si>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</si>
  <si>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</si>
  <si>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</si>
  <si>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</si>
  <si>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</si>
  <si>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</si>
  <si>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</si>
  <si>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</si>
  <si>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</si>
  <si>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</si>
  <si>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</si>
  <si>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</si>
  <si>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</si>
  <si>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</si>
  <si>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</si>
  <si>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</si>
  <si>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</si>
  <si>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</si>
  <si>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</si>
  <si>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</si>
  <si>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</si>
  <si>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</si>
  <si>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</si>
  <si>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</si>
  <si>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</si>
  <si>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</si>
  <si>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</si>
  <si>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</si>
  <si>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</si>
  <si>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</si>
  <si>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</si>
  <si>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</si>
  <si>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</si>
  <si>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</si>
  <si>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</si>
  <si>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a další nespecifikované náklady_x000d_
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</si>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</sst>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98014011" TargetMode="External" /><Relationship Id="rId8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Archdesign10541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Anthropos Sportovní a rekreační areál (I.etapa)-revize 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Pisárecká 480/11, Brno-Pisárky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14. 6. 2022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Arch.Design,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CKN Invest, spol. s 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7"/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ROUND(AG56+AG59+AG60+SUM(AG78:AG82)+SUM(AG86:AG122)+AG127,2)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82</v>
      </c>
      <c r="AR55" s="120"/>
      <c r="AS55" s="121">
        <f>ROUND(AS56+AS59+AS60+SUM(AS78:AS82)+SUM(AS86:AS122)+AS127,2)</f>
        <v>0</v>
      </c>
      <c r="AT55" s="122">
        <f>ROUND(SUM(AV55:AW55),2)</f>
        <v>0</v>
      </c>
      <c r="AU55" s="123">
        <f>ROUND(AU56+AU59+AU60+SUM(AU78:AU82)+SUM(AU86:AU122)+AU127,5)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ROUND(AZ56+AZ59+AZ60+SUM(AZ78:AZ82)+SUM(AZ86:AZ122)+AZ127,2)</f>
        <v>0</v>
      </c>
      <c r="BA55" s="122">
        <f>ROUND(BA56+BA59+BA60+SUM(BA78:BA82)+SUM(BA86:BA122)+BA127,2)</f>
        <v>0</v>
      </c>
      <c r="BB55" s="122">
        <f>ROUND(BB56+BB59+BB60+SUM(BB78:BB82)+SUM(BB86:BB122)+BB127,2)</f>
        <v>0</v>
      </c>
      <c r="BC55" s="122">
        <f>ROUND(BC56+BC59+BC60+SUM(BC78:BC82)+SUM(BC86:BC122)+BC127,2)</f>
        <v>0</v>
      </c>
      <c r="BD55" s="124">
        <f>ROUND(BD56+BD59+BD60+SUM(BD78:BD82)+SUM(BD86:BD122)+BD127,2)</f>
        <v>0</v>
      </c>
      <c r="BE55" s="7"/>
      <c r="BS55" s="125" t="s">
        <v>75</v>
      </c>
      <c r="BT55" s="125" t="s">
        <v>83</v>
      </c>
      <c r="BU55" s="125" t="s">
        <v>77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4" customFormat="1" ht="16.5" customHeight="1">
      <c r="A56" s="4"/>
      <c r="B56" s="65"/>
      <c r="C56" s="126"/>
      <c r="D56" s="126"/>
      <c r="E56" s="127" t="s">
        <v>80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87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75</v>
      </c>
      <c r="BT56" s="135" t="s">
        <v>85</v>
      </c>
      <c r="BU56" s="135" t="s">
        <v>77</v>
      </c>
      <c r="BV56" s="135" t="s">
        <v>78</v>
      </c>
      <c r="BW56" s="135" t="s">
        <v>88</v>
      </c>
      <c r="BX56" s="135" t="s">
        <v>84</v>
      </c>
      <c r="CL56" s="135" t="s">
        <v>19</v>
      </c>
    </row>
    <row r="57" s="4" customFormat="1" ht="16.5" customHeight="1">
      <c r="A57" s="136" t="s">
        <v>89</v>
      </c>
      <c r="B57" s="65"/>
      <c r="C57" s="126"/>
      <c r="D57" s="126"/>
      <c r="E57" s="126"/>
      <c r="F57" s="127" t="s">
        <v>90</v>
      </c>
      <c r="G57" s="127"/>
      <c r="H57" s="127"/>
      <c r="I57" s="127"/>
      <c r="J57" s="127"/>
      <c r="K57" s="126"/>
      <c r="L57" s="127" t="s">
        <v>91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'01.1 - Demolice objektů z...'!J34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'01.1 - Demolice objektů z...'!P94</f>
        <v>0</v>
      </c>
      <c r="AV57" s="132">
        <f>'01.1 - Demolice objektů z...'!J37</f>
        <v>0</v>
      </c>
      <c r="AW57" s="132">
        <f>'01.1 - Demolice objektů z...'!J38</f>
        <v>0</v>
      </c>
      <c r="AX57" s="132">
        <f>'01.1 - Demolice objektů z...'!J39</f>
        <v>0</v>
      </c>
      <c r="AY57" s="132">
        <f>'01.1 - Demolice objektů z...'!J40</f>
        <v>0</v>
      </c>
      <c r="AZ57" s="132">
        <f>'01.1 - Demolice objektů z...'!F37</f>
        <v>0</v>
      </c>
      <c r="BA57" s="132">
        <f>'01.1 - Demolice objektů z...'!F38</f>
        <v>0</v>
      </c>
      <c r="BB57" s="132">
        <f>'01.1 - Demolice objektů z...'!F39</f>
        <v>0</v>
      </c>
      <c r="BC57" s="132">
        <f>'01.1 - Demolice objektů z...'!F40</f>
        <v>0</v>
      </c>
      <c r="BD57" s="134">
        <f>'01.1 - Demolice objektů z...'!F41</f>
        <v>0</v>
      </c>
      <c r="BE57" s="4"/>
      <c r="BT57" s="135" t="s">
        <v>92</v>
      </c>
      <c r="BV57" s="135" t="s">
        <v>78</v>
      </c>
      <c r="BW57" s="135" t="s">
        <v>93</v>
      </c>
      <c r="BX57" s="135" t="s">
        <v>88</v>
      </c>
      <c r="CL57" s="135" t="s">
        <v>19</v>
      </c>
    </row>
    <row r="58" s="4" customFormat="1" ht="23.25" customHeight="1">
      <c r="A58" s="136" t="s">
        <v>89</v>
      </c>
      <c r="B58" s="65"/>
      <c r="C58" s="126"/>
      <c r="D58" s="126"/>
      <c r="E58" s="126"/>
      <c r="F58" s="127" t="s">
        <v>94</v>
      </c>
      <c r="G58" s="127"/>
      <c r="H58" s="127"/>
      <c r="I58" s="127"/>
      <c r="J58" s="127"/>
      <c r="K58" s="126"/>
      <c r="L58" s="127" t="s">
        <v>95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'01.2 - Demolice a bourání...'!J34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'01.2 - Demolice a bourání...'!P100</f>
        <v>0</v>
      </c>
      <c r="AV58" s="132">
        <f>'01.2 - Demolice a bourání...'!J37</f>
        <v>0</v>
      </c>
      <c r="AW58" s="132">
        <f>'01.2 - Demolice a bourání...'!J38</f>
        <v>0</v>
      </c>
      <c r="AX58" s="132">
        <f>'01.2 - Demolice a bourání...'!J39</f>
        <v>0</v>
      </c>
      <c r="AY58" s="132">
        <f>'01.2 - Demolice a bourání...'!J40</f>
        <v>0</v>
      </c>
      <c r="AZ58" s="132">
        <f>'01.2 - Demolice a bourání...'!F37</f>
        <v>0</v>
      </c>
      <c r="BA58" s="132">
        <f>'01.2 - Demolice a bourání...'!F38</f>
        <v>0</v>
      </c>
      <c r="BB58" s="132">
        <f>'01.2 - Demolice a bourání...'!F39</f>
        <v>0</v>
      </c>
      <c r="BC58" s="132">
        <f>'01.2 - Demolice a bourání...'!F40</f>
        <v>0</v>
      </c>
      <c r="BD58" s="134">
        <f>'01.2 - Demolice a bourání...'!F41</f>
        <v>0</v>
      </c>
      <c r="BE58" s="4"/>
      <c r="BT58" s="135" t="s">
        <v>92</v>
      </c>
      <c r="BV58" s="135" t="s">
        <v>78</v>
      </c>
      <c r="BW58" s="135" t="s">
        <v>96</v>
      </c>
      <c r="BX58" s="135" t="s">
        <v>88</v>
      </c>
      <c r="CL58" s="135" t="s">
        <v>19</v>
      </c>
    </row>
    <row r="59" s="4" customFormat="1" ht="16.5" customHeight="1">
      <c r="A59" s="136" t="s">
        <v>89</v>
      </c>
      <c r="B59" s="65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'02 - SO02 - HTÚ'!J32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'02 - SO02 - HTÚ'!P87</f>
        <v>0</v>
      </c>
      <c r="AV59" s="132">
        <f>'02 - SO02 - HTÚ'!J35</f>
        <v>0</v>
      </c>
      <c r="AW59" s="132">
        <f>'02 - SO02 - HTÚ'!J36</f>
        <v>0</v>
      </c>
      <c r="AX59" s="132">
        <f>'02 - SO02 - HTÚ'!J37</f>
        <v>0</v>
      </c>
      <c r="AY59" s="132">
        <f>'02 - SO02 - HTÚ'!J38</f>
        <v>0</v>
      </c>
      <c r="AZ59" s="132">
        <f>'02 - SO02 - HTÚ'!F35</f>
        <v>0</v>
      </c>
      <c r="BA59" s="132">
        <f>'02 - SO02 - HTÚ'!F36</f>
        <v>0</v>
      </c>
      <c r="BB59" s="132">
        <f>'02 - SO02 - HTÚ'!F37</f>
        <v>0</v>
      </c>
      <c r="BC59" s="132">
        <f>'02 - SO02 - HTÚ'!F38</f>
        <v>0</v>
      </c>
      <c r="BD59" s="134">
        <f>'02 - SO02 - HTÚ'!F39</f>
        <v>0</v>
      </c>
      <c r="BE59" s="4"/>
      <c r="BT59" s="135" t="s">
        <v>85</v>
      </c>
      <c r="BV59" s="135" t="s">
        <v>78</v>
      </c>
      <c r="BW59" s="135" t="s">
        <v>99</v>
      </c>
      <c r="BX59" s="135" t="s">
        <v>84</v>
      </c>
      <c r="CL59" s="135" t="s">
        <v>19</v>
      </c>
    </row>
    <row r="60" s="4" customFormat="1" ht="23.25" customHeight="1">
      <c r="A60" s="4"/>
      <c r="B60" s="65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ROUND(AG61+SUM(AG62:AG67)+SUM(AG73:AG77),2)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87</v>
      </c>
      <c r="AR60" s="67"/>
      <c r="AS60" s="131">
        <f>ROUND(AS61+SUM(AS62:AS67)+SUM(AS73:AS77),2)</f>
        <v>0</v>
      </c>
      <c r="AT60" s="132">
        <f>ROUND(SUM(AV60:AW60),2)</f>
        <v>0</v>
      </c>
      <c r="AU60" s="133">
        <f>ROUND(AU61+SUM(AU62:AU67)+SUM(AU73:AU77),5)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ROUND(AZ61+SUM(AZ62:AZ67)+SUM(AZ73:AZ77),2)</f>
        <v>0</v>
      </c>
      <c r="BA60" s="132">
        <f>ROUND(BA61+SUM(BA62:BA67)+SUM(BA73:BA77),2)</f>
        <v>0</v>
      </c>
      <c r="BB60" s="132">
        <f>ROUND(BB61+SUM(BB62:BB67)+SUM(BB73:BB77),2)</f>
        <v>0</v>
      </c>
      <c r="BC60" s="132">
        <f>ROUND(BC61+SUM(BC62:BC67)+SUM(BC73:BC77),2)</f>
        <v>0</v>
      </c>
      <c r="BD60" s="134">
        <f>ROUND(BD61+SUM(BD62:BD67)+SUM(BD73:BD77),2)</f>
        <v>0</v>
      </c>
      <c r="BE60" s="4"/>
      <c r="BS60" s="135" t="s">
        <v>75</v>
      </c>
      <c r="BT60" s="135" t="s">
        <v>85</v>
      </c>
      <c r="BU60" s="135" t="s">
        <v>77</v>
      </c>
      <c r="BV60" s="135" t="s">
        <v>78</v>
      </c>
      <c r="BW60" s="135" t="s">
        <v>102</v>
      </c>
      <c r="BX60" s="135" t="s">
        <v>84</v>
      </c>
      <c r="CL60" s="135" t="s">
        <v>19</v>
      </c>
    </row>
    <row r="61" s="4" customFormat="1" ht="16.5" customHeight="1">
      <c r="A61" s="136" t="s">
        <v>89</v>
      </c>
      <c r="B61" s="65"/>
      <c r="C61" s="126"/>
      <c r="D61" s="126"/>
      <c r="E61" s="126"/>
      <c r="F61" s="127" t="s">
        <v>103</v>
      </c>
      <c r="G61" s="127"/>
      <c r="H61" s="127"/>
      <c r="I61" s="127"/>
      <c r="J61" s="127"/>
      <c r="K61" s="126"/>
      <c r="L61" s="127" t="s">
        <v>104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'05.1.000 - 00 - Stavební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'05.1.000 - 00 - Stavební ...'!P127</f>
        <v>0</v>
      </c>
      <c r="AV61" s="132">
        <f>'05.1.000 - 00 - Stavební ...'!J37</f>
        <v>0</v>
      </c>
      <c r="AW61" s="132">
        <f>'05.1.000 - 00 - Stavební ...'!J38</f>
        <v>0</v>
      </c>
      <c r="AX61" s="132">
        <f>'05.1.000 - 00 - Stavební ...'!J39</f>
        <v>0</v>
      </c>
      <c r="AY61" s="132">
        <f>'05.1.000 - 00 - Stavební ...'!J40</f>
        <v>0</v>
      </c>
      <c r="AZ61" s="132">
        <f>'05.1.000 - 00 - Stavební ...'!F37</f>
        <v>0</v>
      </c>
      <c r="BA61" s="132">
        <f>'05.1.000 - 00 - Stavební ...'!F38</f>
        <v>0</v>
      </c>
      <c r="BB61" s="132">
        <f>'05.1.000 - 00 - Stavební ...'!F39</f>
        <v>0</v>
      </c>
      <c r="BC61" s="132">
        <f>'05.1.000 - 00 - Stavební ...'!F40</f>
        <v>0</v>
      </c>
      <c r="BD61" s="134">
        <f>'05.1.000 - 00 - Stavební ...'!F41</f>
        <v>0</v>
      </c>
      <c r="BE61" s="4"/>
      <c r="BT61" s="135" t="s">
        <v>92</v>
      </c>
      <c r="BV61" s="135" t="s">
        <v>78</v>
      </c>
      <c r="BW61" s="135" t="s">
        <v>105</v>
      </c>
      <c r="BX61" s="135" t="s">
        <v>102</v>
      </c>
      <c r="CL61" s="135" t="s">
        <v>19</v>
      </c>
    </row>
    <row r="62" s="4" customFormat="1" ht="23.25" customHeight="1">
      <c r="A62" s="136" t="s">
        <v>89</v>
      </c>
      <c r="B62" s="65"/>
      <c r="C62" s="126"/>
      <c r="D62" s="126"/>
      <c r="E62" s="126"/>
      <c r="F62" s="127" t="s">
        <v>106</v>
      </c>
      <c r="G62" s="127"/>
      <c r="H62" s="127"/>
      <c r="I62" s="127"/>
      <c r="J62" s="127"/>
      <c r="K62" s="126"/>
      <c r="L62" s="127" t="s">
        <v>107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'05.1.001.1 - D.1.4.1.1 - 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'05.1.001.1 - D.1.4.1.1 - ...'!P107</f>
        <v>0</v>
      </c>
      <c r="AV62" s="132">
        <f>'05.1.001.1 - D.1.4.1.1 - ...'!J37</f>
        <v>0</v>
      </c>
      <c r="AW62" s="132">
        <f>'05.1.001.1 - D.1.4.1.1 - ...'!J38</f>
        <v>0</v>
      </c>
      <c r="AX62" s="132">
        <f>'05.1.001.1 - D.1.4.1.1 - ...'!J39</f>
        <v>0</v>
      </c>
      <c r="AY62" s="132">
        <f>'05.1.001.1 - D.1.4.1.1 - ...'!J40</f>
        <v>0</v>
      </c>
      <c r="AZ62" s="132">
        <f>'05.1.001.1 - D.1.4.1.1 - ...'!F37</f>
        <v>0</v>
      </c>
      <c r="BA62" s="132">
        <f>'05.1.001.1 - D.1.4.1.1 - ...'!F38</f>
        <v>0</v>
      </c>
      <c r="BB62" s="132">
        <f>'05.1.001.1 - D.1.4.1.1 - ...'!F39</f>
        <v>0</v>
      </c>
      <c r="BC62" s="132">
        <f>'05.1.001.1 - D.1.4.1.1 - ...'!F40</f>
        <v>0</v>
      </c>
      <c r="BD62" s="134">
        <f>'05.1.001.1 - D.1.4.1.1 - ...'!F41</f>
        <v>0</v>
      </c>
      <c r="BE62" s="4"/>
      <c r="BT62" s="135" t="s">
        <v>92</v>
      </c>
      <c r="BV62" s="135" t="s">
        <v>78</v>
      </c>
      <c r="BW62" s="135" t="s">
        <v>108</v>
      </c>
      <c r="BX62" s="135" t="s">
        <v>102</v>
      </c>
      <c r="CL62" s="135" t="s">
        <v>19</v>
      </c>
    </row>
    <row r="63" s="4" customFormat="1" ht="23.25" customHeight="1">
      <c r="A63" s="136" t="s">
        <v>89</v>
      </c>
      <c r="B63" s="65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'05.1.001.2 - D.1.4.1.1 - 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'05.1.001.2 - D.1.4.1.1 - ...'!P105</f>
        <v>0</v>
      </c>
      <c r="AV63" s="132">
        <f>'05.1.001.2 - D.1.4.1.1 - ...'!J37</f>
        <v>0</v>
      </c>
      <c r="AW63" s="132">
        <f>'05.1.001.2 - D.1.4.1.1 - ...'!J38</f>
        <v>0</v>
      </c>
      <c r="AX63" s="132">
        <f>'05.1.001.2 - D.1.4.1.1 - ...'!J39</f>
        <v>0</v>
      </c>
      <c r="AY63" s="132">
        <f>'05.1.001.2 - D.1.4.1.1 - ...'!J40</f>
        <v>0</v>
      </c>
      <c r="AZ63" s="132">
        <f>'05.1.001.2 - D.1.4.1.1 - ...'!F37</f>
        <v>0</v>
      </c>
      <c r="BA63" s="132">
        <f>'05.1.001.2 - D.1.4.1.1 - ...'!F38</f>
        <v>0</v>
      </c>
      <c r="BB63" s="132">
        <f>'05.1.001.2 - D.1.4.1.1 - ...'!F39</f>
        <v>0</v>
      </c>
      <c r="BC63" s="132">
        <f>'05.1.001.2 - D.1.4.1.1 - ...'!F40</f>
        <v>0</v>
      </c>
      <c r="BD63" s="134">
        <f>'05.1.001.2 - D.1.4.1.1 - ...'!F41</f>
        <v>0</v>
      </c>
      <c r="BE63" s="4"/>
      <c r="BT63" s="135" t="s">
        <v>92</v>
      </c>
      <c r="BV63" s="135" t="s">
        <v>78</v>
      </c>
      <c r="BW63" s="135" t="s">
        <v>111</v>
      </c>
      <c r="BX63" s="135" t="s">
        <v>102</v>
      </c>
      <c r="CL63" s="135" t="s">
        <v>19</v>
      </c>
    </row>
    <row r="64" s="4" customFormat="1" ht="16.5" customHeight="1">
      <c r="A64" s="136" t="s">
        <v>89</v>
      </c>
      <c r="B64" s="65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'05.1.002 - D.1.4.2 - VZT'!J34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'05.1.002 - D.1.4.2 - VZT'!P92</f>
        <v>0</v>
      </c>
      <c r="AV64" s="132">
        <f>'05.1.002 - D.1.4.2 - VZT'!J37</f>
        <v>0</v>
      </c>
      <c r="AW64" s="132">
        <f>'05.1.002 - D.1.4.2 - VZT'!J38</f>
        <v>0</v>
      </c>
      <c r="AX64" s="132">
        <f>'05.1.002 - D.1.4.2 - VZT'!J39</f>
        <v>0</v>
      </c>
      <c r="AY64" s="132">
        <f>'05.1.002 - D.1.4.2 - VZT'!J40</f>
        <v>0</v>
      </c>
      <c r="AZ64" s="132">
        <f>'05.1.002 - D.1.4.2 - VZT'!F37</f>
        <v>0</v>
      </c>
      <c r="BA64" s="132">
        <f>'05.1.002 - D.1.4.2 - VZT'!F38</f>
        <v>0</v>
      </c>
      <c r="BB64" s="132">
        <f>'05.1.002 - D.1.4.2 - VZT'!F39</f>
        <v>0</v>
      </c>
      <c r="BC64" s="132">
        <f>'05.1.002 - D.1.4.2 - VZT'!F40</f>
        <v>0</v>
      </c>
      <c r="BD64" s="134">
        <f>'05.1.002 - D.1.4.2 - VZT'!F41</f>
        <v>0</v>
      </c>
      <c r="BE64" s="4"/>
      <c r="BT64" s="135" t="s">
        <v>92</v>
      </c>
      <c r="BV64" s="135" t="s">
        <v>78</v>
      </c>
      <c r="BW64" s="135" t="s">
        <v>114</v>
      </c>
      <c r="BX64" s="135" t="s">
        <v>102</v>
      </c>
      <c r="CL64" s="135" t="s">
        <v>19</v>
      </c>
    </row>
    <row r="65" s="4" customFormat="1" ht="16.5" customHeight="1">
      <c r="A65" s="136" t="s">
        <v>89</v>
      </c>
      <c r="B65" s="65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'05.1.003 - D.1.4.3 - Vytá...'!J34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'05.1.003 - D.1.4.3 - Vytá...'!P99</f>
        <v>0</v>
      </c>
      <c r="AV65" s="132">
        <f>'05.1.003 - D.1.4.3 - Vytá...'!J37</f>
        <v>0</v>
      </c>
      <c r="AW65" s="132">
        <f>'05.1.003 - D.1.4.3 - Vytá...'!J38</f>
        <v>0</v>
      </c>
      <c r="AX65" s="132">
        <f>'05.1.003 - D.1.4.3 - Vytá...'!J39</f>
        <v>0</v>
      </c>
      <c r="AY65" s="132">
        <f>'05.1.003 - D.1.4.3 - Vytá...'!J40</f>
        <v>0</v>
      </c>
      <c r="AZ65" s="132">
        <f>'05.1.003 - D.1.4.3 - Vytá...'!F37</f>
        <v>0</v>
      </c>
      <c r="BA65" s="132">
        <f>'05.1.003 - D.1.4.3 - Vytá...'!F38</f>
        <v>0</v>
      </c>
      <c r="BB65" s="132">
        <f>'05.1.003 - D.1.4.3 - Vytá...'!F39</f>
        <v>0</v>
      </c>
      <c r="BC65" s="132">
        <f>'05.1.003 - D.1.4.3 - Vytá...'!F40</f>
        <v>0</v>
      </c>
      <c r="BD65" s="134">
        <f>'05.1.003 - D.1.4.3 - Vytá...'!F41</f>
        <v>0</v>
      </c>
      <c r="BE65" s="4"/>
      <c r="BT65" s="135" t="s">
        <v>92</v>
      </c>
      <c r="BV65" s="135" t="s">
        <v>78</v>
      </c>
      <c r="BW65" s="135" t="s">
        <v>117</v>
      </c>
      <c r="BX65" s="135" t="s">
        <v>102</v>
      </c>
      <c r="CL65" s="135" t="s">
        <v>19</v>
      </c>
    </row>
    <row r="66" s="4" customFormat="1" ht="16.5" customHeight="1">
      <c r="A66" s="136" t="s">
        <v>89</v>
      </c>
      <c r="B66" s="65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'05.1.004 - D1.04.4 - elek...'!J34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'05.1.004 - D1.04.4 - elek...'!P99</f>
        <v>0</v>
      </c>
      <c r="AV66" s="132">
        <f>'05.1.004 - D1.04.4 - elek...'!J37</f>
        <v>0</v>
      </c>
      <c r="AW66" s="132">
        <f>'05.1.004 - D1.04.4 - elek...'!J38</f>
        <v>0</v>
      </c>
      <c r="AX66" s="132">
        <f>'05.1.004 - D1.04.4 - elek...'!J39</f>
        <v>0</v>
      </c>
      <c r="AY66" s="132">
        <f>'05.1.004 - D1.04.4 - elek...'!J40</f>
        <v>0</v>
      </c>
      <c r="AZ66" s="132">
        <f>'05.1.004 - D1.04.4 - elek...'!F37</f>
        <v>0</v>
      </c>
      <c r="BA66" s="132">
        <f>'05.1.004 - D1.04.4 - elek...'!F38</f>
        <v>0</v>
      </c>
      <c r="BB66" s="132">
        <f>'05.1.004 - D1.04.4 - elek...'!F39</f>
        <v>0</v>
      </c>
      <c r="BC66" s="132">
        <f>'05.1.004 - D1.04.4 - elek...'!F40</f>
        <v>0</v>
      </c>
      <c r="BD66" s="134">
        <f>'05.1.004 - D1.04.4 - elek...'!F41</f>
        <v>0</v>
      </c>
      <c r="BE66" s="4"/>
      <c r="BT66" s="135" t="s">
        <v>92</v>
      </c>
      <c r="BV66" s="135" t="s">
        <v>78</v>
      </c>
      <c r="BW66" s="135" t="s">
        <v>120</v>
      </c>
      <c r="BX66" s="135" t="s">
        <v>102</v>
      </c>
      <c r="CL66" s="135" t="s">
        <v>19</v>
      </c>
    </row>
    <row r="67" s="4" customFormat="1" ht="16.5" customHeight="1">
      <c r="A67" s="4"/>
      <c r="B67" s="65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ROUND(SUM(AG68:AG72),2)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87</v>
      </c>
      <c r="AR67" s="67"/>
      <c r="AS67" s="131">
        <f>ROUND(SUM(AS68:AS72),2)</f>
        <v>0</v>
      </c>
      <c r="AT67" s="132">
        <f>ROUND(SUM(AV67:AW67),2)</f>
        <v>0</v>
      </c>
      <c r="AU67" s="133">
        <f>ROUND(SUM(AU68:AU72),5)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ROUND(SUM(AZ68:AZ72),2)</f>
        <v>0</v>
      </c>
      <c r="BA67" s="132">
        <f>ROUND(SUM(BA68:BA72),2)</f>
        <v>0</v>
      </c>
      <c r="BB67" s="132">
        <f>ROUND(SUM(BB68:BB72),2)</f>
        <v>0</v>
      </c>
      <c r="BC67" s="132">
        <f>ROUND(SUM(BC68:BC72),2)</f>
        <v>0</v>
      </c>
      <c r="BD67" s="134">
        <f>ROUND(SUM(BD68:BD72),2)</f>
        <v>0</v>
      </c>
      <c r="BE67" s="4"/>
      <c r="BS67" s="135" t="s">
        <v>75</v>
      </c>
      <c r="BT67" s="135" t="s">
        <v>92</v>
      </c>
      <c r="BU67" s="135" t="s">
        <v>77</v>
      </c>
      <c r="BV67" s="135" t="s">
        <v>78</v>
      </c>
      <c r="BW67" s="135" t="s">
        <v>123</v>
      </c>
      <c r="BX67" s="135" t="s">
        <v>102</v>
      </c>
      <c r="CL67" s="135" t="s">
        <v>19</v>
      </c>
    </row>
    <row r="68" s="4" customFormat="1" ht="16.5" customHeight="1">
      <c r="A68" s="136" t="s">
        <v>89</v>
      </c>
      <c r="B68" s="65"/>
      <c r="C68" s="126"/>
      <c r="D68" s="126"/>
      <c r="E68" s="126"/>
      <c r="F68" s="126"/>
      <c r="G68" s="127" t="s">
        <v>124</v>
      </c>
      <c r="H68" s="127"/>
      <c r="I68" s="127"/>
      <c r="J68" s="127"/>
      <c r="K68" s="127"/>
      <c r="L68" s="126"/>
      <c r="M68" s="127" t="s">
        <v>125</v>
      </c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'005.01 - Strukturovaná ka...'!J34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'005.01 - Strukturovaná ka...'!P95</f>
        <v>0</v>
      </c>
      <c r="AV68" s="132">
        <f>'005.01 - Strukturovaná ka...'!J37</f>
        <v>0</v>
      </c>
      <c r="AW68" s="132">
        <f>'005.01 - Strukturovaná ka...'!J38</f>
        <v>0</v>
      </c>
      <c r="AX68" s="132">
        <f>'005.01 - Strukturovaná ka...'!J39</f>
        <v>0</v>
      </c>
      <c r="AY68" s="132">
        <f>'005.01 - Strukturovaná ka...'!J40</f>
        <v>0</v>
      </c>
      <c r="AZ68" s="132">
        <f>'005.01 - Strukturovaná ka...'!F37</f>
        <v>0</v>
      </c>
      <c r="BA68" s="132">
        <f>'005.01 - Strukturovaná ka...'!F38</f>
        <v>0</v>
      </c>
      <c r="BB68" s="132">
        <f>'005.01 - Strukturovaná ka...'!F39</f>
        <v>0</v>
      </c>
      <c r="BC68" s="132">
        <f>'005.01 - Strukturovaná ka...'!F40</f>
        <v>0</v>
      </c>
      <c r="BD68" s="134">
        <f>'005.01 - Strukturovaná ka...'!F41</f>
        <v>0</v>
      </c>
      <c r="BE68" s="4"/>
      <c r="BT68" s="135" t="s">
        <v>126</v>
      </c>
      <c r="BV68" s="135" t="s">
        <v>78</v>
      </c>
      <c r="BW68" s="135" t="s">
        <v>127</v>
      </c>
      <c r="BX68" s="135" t="s">
        <v>123</v>
      </c>
      <c r="CL68" s="135" t="s">
        <v>19</v>
      </c>
    </row>
    <row r="69" s="4" customFormat="1" ht="16.5" customHeight="1">
      <c r="A69" s="136" t="s">
        <v>89</v>
      </c>
      <c r="B69" s="65"/>
      <c r="C69" s="126"/>
      <c r="D69" s="126"/>
      <c r="E69" s="126"/>
      <c r="F69" s="126"/>
      <c r="G69" s="127" t="s">
        <v>128</v>
      </c>
      <c r="H69" s="127"/>
      <c r="I69" s="127"/>
      <c r="J69" s="127"/>
      <c r="K69" s="127"/>
      <c r="L69" s="126"/>
      <c r="M69" s="127" t="s">
        <v>129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'005.2 - CCTV'!J34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87</v>
      </c>
      <c r="AR69" s="67"/>
      <c r="AS69" s="131">
        <v>0</v>
      </c>
      <c r="AT69" s="132">
        <f>ROUND(SUM(AV69:AW69),2)</f>
        <v>0</v>
      </c>
      <c r="AU69" s="133">
        <f>'005.2 - CCTV'!P96</f>
        <v>0</v>
      </c>
      <c r="AV69" s="132">
        <f>'005.2 - CCTV'!J37</f>
        <v>0</v>
      </c>
      <c r="AW69" s="132">
        <f>'005.2 - CCTV'!J38</f>
        <v>0</v>
      </c>
      <c r="AX69" s="132">
        <f>'005.2 - CCTV'!J39</f>
        <v>0</v>
      </c>
      <c r="AY69" s="132">
        <f>'005.2 - CCTV'!J40</f>
        <v>0</v>
      </c>
      <c r="AZ69" s="132">
        <f>'005.2 - CCTV'!F37</f>
        <v>0</v>
      </c>
      <c r="BA69" s="132">
        <f>'005.2 - CCTV'!F38</f>
        <v>0</v>
      </c>
      <c r="BB69" s="132">
        <f>'005.2 - CCTV'!F39</f>
        <v>0</v>
      </c>
      <c r="BC69" s="132">
        <f>'005.2 - CCTV'!F40</f>
        <v>0</v>
      </c>
      <c r="BD69" s="134">
        <f>'005.2 - CCTV'!F41</f>
        <v>0</v>
      </c>
      <c r="BE69" s="4"/>
      <c r="BT69" s="135" t="s">
        <v>126</v>
      </c>
      <c r="BV69" s="135" t="s">
        <v>78</v>
      </c>
      <c r="BW69" s="135" t="s">
        <v>130</v>
      </c>
      <c r="BX69" s="135" t="s">
        <v>123</v>
      </c>
      <c r="CL69" s="135" t="s">
        <v>19</v>
      </c>
    </row>
    <row r="70" s="4" customFormat="1" ht="35.25" customHeight="1">
      <c r="A70" s="136" t="s">
        <v>89</v>
      </c>
      <c r="B70" s="65"/>
      <c r="C70" s="126"/>
      <c r="D70" s="126"/>
      <c r="E70" s="126"/>
      <c r="F70" s="126"/>
      <c r="G70" s="127" t="s">
        <v>131</v>
      </c>
      <c r="H70" s="127"/>
      <c r="I70" s="127"/>
      <c r="J70" s="127"/>
      <c r="K70" s="127"/>
      <c r="L70" s="126"/>
      <c r="M70" s="127" t="s">
        <v>132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'005.3 - Poplachový zabezp...'!J34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'005.3 - Poplachový zabezp...'!P97</f>
        <v>0</v>
      </c>
      <c r="AV70" s="132">
        <f>'005.3 - Poplachový zabezp...'!J37</f>
        <v>0</v>
      </c>
      <c r="AW70" s="132">
        <f>'005.3 - Poplachový zabezp...'!J38</f>
        <v>0</v>
      </c>
      <c r="AX70" s="132">
        <f>'005.3 - Poplachový zabezp...'!J39</f>
        <v>0</v>
      </c>
      <c r="AY70" s="132">
        <f>'005.3 - Poplachový zabezp...'!J40</f>
        <v>0</v>
      </c>
      <c r="AZ70" s="132">
        <f>'005.3 - Poplachový zabezp...'!F37</f>
        <v>0</v>
      </c>
      <c r="BA70" s="132">
        <f>'005.3 - Poplachový zabezp...'!F38</f>
        <v>0</v>
      </c>
      <c r="BB70" s="132">
        <f>'005.3 - Poplachový zabezp...'!F39</f>
        <v>0</v>
      </c>
      <c r="BC70" s="132">
        <f>'005.3 - Poplachový zabezp...'!F40</f>
        <v>0</v>
      </c>
      <c r="BD70" s="134">
        <f>'005.3 - Poplachový zabezp...'!F41</f>
        <v>0</v>
      </c>
      <c r="BE70" s="4"/>
      <c r="BT70" s="135" t="s">
        <v>126</v>
      </c>
      <c r="BV70" s="135" t="s">
        <v>78</v>
      </c>
      <c r="BW70" s="135" t="s">
        <v>133</v>
      </c>
      <c r="BX70" s="135" t="s">
        <v>123</v>
      </c>
      <c r="CL70" s="135" t="s">
        <v>19</v>
      </c>
    </row>
    <row r="71" s="4" customFormat="1" ht="16.5" customHeight="1">
      <c r="A71" s="136" t="s">
        <v>89</v>
      </c>
      <c r="B71" s="65"/>
      <c r="C71" s="126"/>
      <c r="D71" s="126"/>
      <c r="E71" s="126"/>
      <c r="F71" s="126"/>
      <c r="G71" s="127" t="s">
        <v>134</v>
      </c>
      <c r="H71" s="127"/>
      <c r="I71" s="127"/>
      <c r="J71" s="127"/>
      <c r="K71" s="127"/>
      <c r="L71" s="126"/>
      <c r="M71" s="127" t="s">
        <v>135</v>
      </c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'005.4 - EKV - přístupový 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87</v>
      </c>
      <c r="AR71" s="67"/>
      <c r="AS71" s="131">
        <v>0</v>
      </c>
      <c r="AT71" s="132">
        <f>ROUND(SUM(AV71:AW71),2)</f>
        <v>0</v>
      </c>
      <c r="AU71" s="133">
        <f>'005.4 - EKV - přístupový ...'!P96</f>
        <v>0</v>
      </c>
      <c r="AV71" s="132">
        <f>'005.4 - EKV - přístupový ...'!J37</f>
        <v>0</v>
      </c>
      <c r="AW71" s="132">
        <f>'005.4 - EKV - přístupový ...'!J38</f>
        <v>0</v>
      </c>
      <c r="AX71" s="132">
        <f>'005.4 - EKV - přístupový ...'!J39</f>
        <v>0</v>
      </c>
      <c r="AY71" s="132">
        <f>'005.4 - EKV - přístupový ...'!J40</f>
        <v>0</v>
      </c>
      <c r="AZ71" s="132">
        <f>'005.4 - EKV - přístupový ...'!F37</f>
        <v>0</v>
      </c>
      <c r="BA71" s="132">
        <f>'005.4 - EKV - přístupový ...'!F38</f>
        <v>0</v>
      </c>
      <c r="BB71" s="132">
        <f>'005.4 - EKV - přístupový ...'!F39</f>
        <v>0</v>
      </c>
      <c r="BC71" s="132">
        <f>'005.4 - EKV - přístupový ...'!F40</f>
        <v>0</v>
      </c>
      <c r="BD71" s="134">
        <f>'005.4 - EKV - přístupový ...'!F41</f>
        <v>0</v>
      </c>
      <c r="BE71" s="4"/>
      <c r="BT71" s="135" t="s">
        <v>126</v>
      </c>
      <c r="BV71" s="135" t="s">
        <v>78</v>
      </c>
      <c r="BW71" s="135" t="s">
        <v>136</v>
      </c>
      <c r="BX71" s="135" t="s">
        <v>123</v>
      </c>
      <c r="CL71" s="135" t="s">
        <v>19</v>
      </c>
    </row>
    <row r="72" s="4" customFormat="1" ht="16.5" customHeight="1">
      <c r="A72" s="136" t="s">
        <v>89</v>
      </c>
      <c r="B72" s="65"/>
      <c r="C72" s="126"/>
      <c r="D72" s="126"/>
      <c r="E72" s="126"/>
      <c r="F72" s="126"/>
      <c r="G72" s="127" t="s">
        <v>137</v>
      </c>
      <c r="H72" s="127"/>
      <c r="I72" s="127"/>
      <c r="J72" s="127"/>
      <c r="K72" s="127"/>
      <c r="L72" s="126"/>
      <c r="M72" s="127" t="s">
        <v>138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'005.5 - TRASY'!J34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'005.5 - TRASY'!P93</f>
        <v>0</v>
      </c>
      <c r="AV72" s="132">
        <f>'005.5 - TRASY'!J37</f>
        <v>0</v>
      </c>
      <c r="AW72" s="132">
        <f>'005.5 - TRASY'!J38</f>
        <v>0</v>
      </c>
      <c r="AX72" s="132">
        <f>'005.5 - TRASY'!J39</f>
        <v>0</v>
      </c>
      <c r="AY72" s="132">
        <f>'005.5 - TRASY'!J40</f>
        <v>0</v>
      </c>
      <c r="AZ72" s="132">
        <f>'005.5 - TRASY'!F37</f>
        <v>0</v>
      </c>
      <c r="BA72" s="132">
        <f>'005.5 - TRASY'!F38</f>
        <v>0</v>
      </c>
      <c r="BB72" s="132">
        <f>'005.5 - TRASY'!F39</f>
        <v>0</v>
      </c>
      <c r="BC72" s="132">
        <f>'005.5 - TRASY'!F40</f>
        <v>0</v>
      </c>
      <c r="BD72" s="134">
        <f>'005.5 - TRASY'!F41</f>
        <v>0</v>
      </c>
      <c r="BE72" s="4"/>
      <c r="BT72" s="135" t="s">
        <v>126</v>
      </c>
      <c r="BV72" s="135" t="s">
        <v>78</v>
      </c>
      <c r="BW72" s="135" t="s">
        <v>139</v>
      </c>
      <c r="BX72" s="135" t="s">
        <v>123</v>
      </c>
      <c r="CL72" s="135" t="s">
        <v>19</v>
      </c>
    </row>
    <row r="73" s="4" customFormat="1" ht="16.5" customHeight="1">
      <c r="A73" s="136" t="s">
        <v>89</v>
      </c>
      <c r="B73" s="65"/>
      <c r="C73" s="126"/>
      <c r="D73" s="126"/>
      <c r="E73" s="126"/>
      <c r="F73" s="127" t="s">
        <v>140</v>
      </c>
      <c r="G73" s="127"/>
      <c r="H73" s="127"/>
      <c r="I73" s="127"/>
      <c r="J73" s="127"/>
      <c r="K73" s="126"/>
      <c r="L73" s="127" t="s">
        <v>141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'05.1.006 -  D.1.4.6.003  MaR'!J34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'05.1.006 -  D.1.4.6.003  MaR'!P101</f>
        <v>0</v>
      </c>
      <c r="AV73" s="132">
        <f>'05.1.006 -  D.1.4.6.003  MaR'!J37</f>
        <v>0</v>
      </c>
      <c r="AW73" s="132">
        <f>'05.1.006 -  D.1.4.6.003  MaR'!J38</f>
        <v>0</v>
      </c>
      <c r="AX73" s="132">
        <f>'05.1.006 -  D.1.4.6.003  MaR'!J39</f>
        <v>0</v>
      </c>
      <c r="AY73" s="132">
        <f>'05.1.006 -  D.1.4.6.003  MaR'!J40</f>
        <v>0</v>
      </c>
      <c r="AZ73" s="132">
        <f>'05.1.006 -  D.1.4.6.003  MaR'!F37</f>
        <v>0</v>
      </c>
      <c r="BA73" s="132">
        <f>'05.1.006 -  D.1.4.6.003  MaR'!F38</f>
        <v>0</v>
      </c>
      <c r="BB73" s="132">
        <f>'05.1.006 -  D.1.4.6.003  MaR'!F39</f>
        <v>0</v>
      </c>
      <c r="BC73" s="132">
        <f>'05.1.006 -  D.1.4.6.003  MaR'!F40</f>
        <v>0</v>
      </c>
      <c r="BD73" s="134">
        <f>'05.1.006 -  D.1.4.6.003  MaR'!F41</f>
        <v>0</v>
      </c>
      <c r="BE73" s="4"/>
      <c r="BT73" s="135" t="s">
        <v>92</v>
      </c>
      <c r="BV73" s="135" t="s">
        <v>78</v>
      </c>
      <c r="BW73" s="135" t="s">
        <v>142</v>
      </c>
      <c r="BX73" s="135" t="s">
        <v>102</v>
      </c>
      <c r="CL73" s="135" t="s">
        <v>19</v>
      </c>
    </row>
    <row r="74" s="4" customFormat="1" ht="16.5" customHeight="1">
      <c r="A74" s="136" t="s">
        <v>89</v>
      </c>
      <c r="B74" s="65"/>
      <c r="C74" s="126"/>
      <c r="D74" s="126"/>
      <c r="E74" s="126"/>
      <c r="F74" s="127" t="s">
        <v>143</v>
      </c>
      <c r="G74" s="127"/>
      <c r="H74" s="127"/>
      <c r="I74" s="127"/>
      <c r="J74" s="127"/>
      <c r="K74" s="126"/>
      <c r="L74" s="127" t="s">
        <v>144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'05.1.007 - D.1.06_Interiér'!J34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'05.1.007 - D.1.06_Interiér'!P92</f>
        <v>0</v>
      </c>
      <c r="AV74" s="132">
        <f>'05.1.007 - D.1.06_Interiér'!J37</f>
        <v>0</v>
      </c>
      <c r="AW74" s="132">
        <f>'05.1.007 - D.1.06_Interiér'!J38</f>
        <v>0</v>
      </c>
      <c r="AX74" s="132">
        <f>'05.1.007 - D.1.06_Interiér'!J39</f>
        <v>0</v>
      </c>
      <c r="AY74" s="132">
        <f>'05.1.007 - D.1.06_Interiér'!J40</f>
        <v>0</v>
      </c>
      <c r="AZ74" s="132">
        <f>'05.1.007 - D.1.06_Interiér'!F37</f>
        <v>0</v>
      </c>
      <c r="BA74" s="132">
        <f>'05.1.007 - D.1.06_Interiér'!F38</f>
        <v>0</v>
      </c>
      <c r="BB74" s="132">
        <f>'05.1.007 - D.1.06_Interiér'!F39</f>
        <v>0</v>
      </c>
      <c r="BC74" s="132">
        <f>'05.1.007 - D.1.06_Interiér'!F40</f>
        <v>0</v>
      </c>
      <c r="BD74" s="134">
        <f>'05.1.007 - D.1.06_Interiér'!F41</f>
        <v>0</v>
      </c>
      <c r="BE74" s="4"/>
      <c r="BT74" s="135" t="s">
        <v>92</v>
      </c>
      <c r="BV74" s="135" t="s">
        <v>78</v>
      </c>
      <c r="BW74" s="135" t="s">
        <v>145</v>
      </c>
      <c r="BX74" s="135" t="s">
        <v>102</v>
      </c>
      <c r="CL74" s="135" t="s">
        <v>19</v>
      </c>
    </row>
    <row r="75" s="4" customFormat="1" ht="16.5" customHeight="1">
      <c r="A75" s="136" t="s">
        <v>89</v>
      </c>
      <c r="B75" s="65"/>
      <c r="C75" s="126"/>
      <c r="D75" s="126"/>
      <c r="E75" s="126"/>
      <c r="F75" s="127" t="s">
        <v>146</v>
      </c>
      <c r="G75" s="127"/>
      <c r="H75" s="127"/>
      <c r="I75" s="127"/>
      <c r="J75" s="127"/>
      <c r="K75" s="126"/>
      <c r="L75" s="127" t="s">
        <v>147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'05.1.008 - D1.04.8_Gastro'!J34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'05.1.008 - D1.04.8_Gastro'!P95</f>
        <v>0</v>
      </c>
      <c r="AV75" s="132">
        <f>'05.1.008 - D1.04.8_Gastro'!J37</f>
        <v>0</v>
      </c>
      <c r="AW75" s="132">
        <f>'05.1.008 - D1.04.8_Gastro'!J38</f>
        <v>0</v>
      </c>
      <c r="AX75" s="132">
        <f>'05.1.008 - D1.04.8_Gastro'!J39</f>
        <v>0</v>
      </c>
      <c r="AY75" s="132">
        <f>'05.1.008 - D1.04.8_Gastro'!J40</f>
        <v>0</v>
      </c>
      <c r="AZ75" s="132">
        <f>'05.1.008 - D1.04.8_Gastro'!F37</f>
        <v>0</v>
      </c>
      <c r="BA75" s="132">
        <f>'05.1.008 - D1.04.8_Gastro'!F38</f>
        <v>0</v>
      </c>
      <c r="BB75" s="132">
        <f>'05.1.008 - D1.04.8_Gastro'!F39</f>
        <v>0</v>
      </c>
      <c r="BC75" s="132">
        <f>'05.1.008 - D1.04.8_Gastro'!F40</f>
        <v>0</v>
      </c>
      <c r="BD75" s="134">
        <f>'05.1.008 - D1.04.8_Gastro'!F41</f>
        <v>0</v>
      </c>
      <c r="BE75" s="4"/>
      <c r="BT75" s="135" t="s">
        <v>92</v>
      </c>
      <c r="BV75" s="135" t="s">
        <v>78</v>
      </c>
      <c r="BW75" s="135" t="s">
        <v>148</v>
      </c>
      <c r="BX75" s="135" t="s">
        <v>102</v>
      </c>
      <c r="CL75" s="135" t="s">
        <v>19</v>
      </c>
    </row>
    <row r="76" s="4" customFormat="1" ht="16.5" customHeight="1">
      <c r="A76" s="136" t="s">
        <v>89</v>
      </c>
      <c r="B76" s="65"/>
      <c r="C76" s="126"/>
      <c r="D76" s="126"/>
      <c r="E76" s="126"/>
      <c r="F76" s="127" t="s">
        <v>149</v>
      </c>
      <c r="G76" s="127"/>
      <c r="H76" s="127"/>
      <c r="I76" s="127"/>
      <c r="J76" s="127"/>
      <c r="K76" s="126"/>
      <c r="L76" s="127" t="s">
        <v>150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'05.1.009 - Sadové úpravy 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87</v>
      </c>
      <c r="AR76" s="67"/>
      <c r="AS76" s="131">
        <v>0</v>
      </c>
      <c r="AT76" s="132">
        <f>ROUND(SUM(AV76:AW76),2)</f>
        <v>0</v>
      </c>
      <c r="AU76" s="133">
        <f>'05.1.009 - Sadové úpravy ...'!P97</f>
        <v>0</v>
      </c>
      <c r="AV76" s="132">
        <f>'05.1.009 - Sadové úpravy ...'!J37</f>
        <v>0</v>
      </c>
      <c r="AW76" s="132">
        <f>'05.1.009 - Sadové úpravy ...'!J38</f>
        <v>0</v>
      </c>
      <c r="AX76" s="132">
        <f>'05.1.009 - Sadové úpravy ...'!J39</f>
        <v>0</v>
      </c>
      <c r="AY76" s="132">
        <f>'05.1.009 - Sadové úpravy ...'!J40</f>
        <v>0</v>
      </c>
      <c r="AZ76" s="132">
        <f>'05.1.009 - Sadové úpravy ...'!F37</f>
        <v>0</v>
      </c>
      <c r="BA76" s="132">
        <f>'05.1.009 - Sadové úpravy ...'!F38</f>
        <v>0</v>
      </c>
      <c r="BB76" s="132">
        <f>'05.1.009 - Sadové úpravy ...'!F39</f>
        <v>0</v>
      </c>
      <c r="BC76" s="132">
        <f>'05.1.009 - Sadové úpravy ...'!F40</f>
        <v>0</v>
      </c>
      <c r="BD76" s="134">
        <f>'05.1.009 - Sadové úpravy ...'!F41</f>
        <v>0</v>
      </c>
      <c r="BE76" s="4"/>
      <c r="BT76" s="135" t="s">
        <v>92</v>
      </c>
      <c r="BV76" s="135" t="s">
        <v>78</v>
      </c>
      <c r="BW76" s="135" t="s">
        <v>151</v>
      </c>
      <c r="BX76" s="135" t="s">
        <v>102</v>
      </c>
      <c r="CL76" s="135" t="s">
        <v>19</v>
      </c>
    </row>
    <row r="77" s="4" customFormat="1" ht="23.25" customHeight="1">
      <c r="A77" s="136" t="s">
        <v>89</v>
      </c>
      <c r="B77" s="65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'05.1.010 - SO10.4 - Komun...'!J34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87</v>
      </c>
      <c r="AR77" s="67"/>
      <c r="AS77" s="131">
        <v>0</v>
      </c>
      <c r="AT77" s="132">
        <f>ROUND(SUM(AV77:AW77),2)</f>
        <v>0</v>
      </c>
      <c r="AU77" s="133">
        <f>'05.1.010 - SO10.4 - Komun...'!P99</f>
        <v>0</v>
      </c>
      <c r="AV77" s="132">
        <f>'05.1.010 - SO10.4 - Komun...'!J37</f>
        <v>0</v>
      </c>
      <c r="AW77" s="132">
        <f>'05.1.010 - SO10.4 - Komun...'!J38</f>
        <v>0</v>
      </c>
      <c r="AX77" s="132">
        <f>'05.1.010 - SO10.4 - Komun...'!J39</f>
        <v>0</v>
      </c>
      <c r="AY77" s="132">
        <f>'05.1.010 - SO10.4 - Komun...'!J40</f>
        <v>0</v>
      </c>
      <c r="AZ77" s="132">
        <f>'05.1.010 - SO10.4 - Komun...'!F37</f>
        <v>0</v>
      </c>
      <c r="BA77" s="132">
        <f>'05.1.010 - SO10.4 - Komun...'!F38</f>
        <v>0</v>
      </c>
      <c r="BB77" s="132">
        <f>'05.1.010 - SO10.4 - Komun...'!F39</f>
        <v>0</v>
      </c>
      <c r="BC77" s="132">
        <f>'05.1.010 - SO10.4 - Komun...'!F40</f>
        <v>0</v>
      </c>
      <c r="BD77" s="134">
        <f>'05.1.010 - SO10.4 - Komun...'!F41</f>
        <v>0</v>
      </c>
      <c r="BE77" s="4"/>
      <c r="BT77" s="135" t="s">
        <v>92</v>
      </c>
      <c r="BV77" s="135" t="s">
        <v>78</v>
      </c>
      <c r="BW77" s="135" t="s">
        <v>154</v>
      </c>
      <c r="BX77" s="135" t="s">
        <v>102</v>
      </c>
      <c r="CL77" s="135" t="s">
        <v>19</v>
      </c>
    </row>
    <row r="78" s="4" customFormat="1" ht="16.5" customHeight="1">
      <c r="A78" s="136" t="s">
        <v>89</v>
      </c>
      <c r="B78" s="65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'08.1 - SO08.1 - Tribuny (...'!J32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87</v>
      </c>
      <c r="AR78" s="67"/>
      <c r="AS78" s="131">
        <v>0</v>
      </c>
      <c r="AT78" s="132">
        <f>ROUND(SUM(AV78:AW78),2)</f>
        <v>0</v>
      </c>
      <c r="AU78" s="133">
        <f>'08.1 - SO08.1 - Tribuny (...'!P93</f>
        <v>0</v>
      </c>
      <c r="AV78" s="132">
        <f>'08.1 - SO08.1 - Tribuny (...'!J35</f>
        <v>0</v>
      </c>
      <c r="AW78" s="132">
        <f>'08.1 - SO08.1 - Tribuny (...'!J36</f>
        <v>0</v>
      </c>
      <c r="AX78" s="132">
        <f>'08.1 - SO08.1 - Tribuny (...'!J37</f>
        <v>0</v>
      </c>
      <c r="AY78" s="132">
        <f>'08.1 - SO08.1 - Tribuny (...'!J38</f>
        <v>0</v>
      </c>
      <c r="AZ78" s="132">
        <f>'08.1 - SO08.1 - Tribuny (...'!F35</f>
        <v>0</v>
      </c>
      <c r="BA78" s="132">
        <f>'08.1 - SO08.1 - Tribuny (...'!F36</f>
        <v>0</v>
      </c>
      <c r="BB78" s="132">
        <f>'08.1 - SO08.1 - Tribuny (...'!F37</f>
        <v>0</v>
      </c>
      <c r="BC78" s="132">
        <f>'08.1 - SO08.1 - Tribuny (...'!F38</f>
        <v>0</v>
      </c>
      <c r="BD78" s="134">
        <f>'08.1 - SO08.1 - Tribuny (...'!F39</f>
        <v>0</v>
      </c>
      <c r="BE78" s="4"/>
      <c r="BT78" s="135" t="s">
        <v>85</v>
      </c>
      <c r="BV78" s="135" t="s">
        <v>78</v>
      </c>
      <c r="BW78" s="135" t="s">
        <v>157</v>
      </c>
      <c r="BX78" s="135" t="s">
        <v>84</v>
      </c>
      <c r="CL78" s="135" t="s">
        <v>19</v>
      </c>
    </row>
    <row r="79" s="4" customFormat="1" ht="23.25" customHeight="1">
      <c r="A79" s="136" t="s">
        <v>89</v>
      </c>
      <c r="B79" s="65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'08.2 - SO08.2 - Opěrné st...'!J32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87</v>
      </c>
      <c r="AR79" s="67"/>
      <c r="AS79" s="131">
        <v>0</v>
      </c>
      <c r="AT79" s="132">
        <f>ROUND(SUM(AV79:AW79),2)</f>
        <v>0</v>
      </c>
      <c r="AU79" s="133">
        <f>'08.2 - SO08.2 - Opěrné st...'!P95</f>
        <v>0</v>
      </c>
      <c r="AV79" s="132">
        <f>'08.2 - SO08.2 - Opěrné st...'!J35</f>
        <v>0</v>
      </c>
      <c r="AW79" s="132">
        <f>'08.2 - SO08.2 - Opěrné st...'!J36</f>
        <v>0</v>
      </c>
      <c r="AX79" s="132">
        <f>'08.2 - SO08.2 - Opěrné st...'!J37</f>
        <v>0</v>
      </c>
      <c r="AY79" s="132">
        <f>'08.2 - SO08.2 - Opěrné st...'!J38</f>
        <v>0</v>
      </c>
      <c r="AZ79" s="132">
        <f>'08.2 - SO08.2 - Opěrné st...'!F35</f>
        <v>0</v>
      </c>
      <c r="BA79" s="132">
        <f>'08.2 - SO08.2 - Opěrné st...'!F36</f>
        <v>0</v>
      </c>
      <c r="BB79" s="132">
        <f>'08.2 - SO08.2 - Opěrné st...'!F37</f>
        <v>0</v>
      </c>
      <c r="BC79" s="132">
        <f>'08.2 - SO08.2 - Opěrné st...'!F38</f>
        <v>0</v>
      </c>
      <c r="BD79" s="134">
        <f>'08.2 - SO08.2 - Opěrné st...'!F39</f>
        <v>0</v>
      </c>
      <c r="BE79" s="4"/>
      <c r="BT79" s="135" t="s">
        <v>85</v>
      </c>
      <c r="BV79" s="135" t="s">
        <v>78</v>
      </c>
      <c r="BW79" s="135" t="s">
        <v>160</v>
      </c>
      <c r="BX79" s="135" t="s">
        <v>84</v>
      </c>
      <c r="CL79" s="135" t="s">
        <v>19</v>
      </c>
    </row>
    <row r="80" s="4" customFormat="1" ht="23.25" customHeight="1">
      <c r="A80" s="136" t="s">
        <v>89</v>
      </c>
      <c r="B80" s="65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'08.3 - SO08.3 - Venkovní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87</v>
      </c>
      <c r="AR80" s="67"/>
      <c r="AS80" s="131">
        <v>0</v>
      </c>
      <c r="AT80" s="132">
        <f>ROUND(SUM(AV80:AW80),2)</f>
        <v>0</v>
      </c>
      <c r="AU80" s="133">
        <f>'08.3 - SO08.3 - Venkovní ...'!P93</f>
        <v>0</v>
      </c>
      <c r="AV80" s="132">
        <f>'08.3 - SO08.3 - Venkovní ...'!J35</f>
        <v>0</v>
      </c>
      <c r="AW80" s="132">
        <f>'08.3 - SO08.3 - Venkovní ...'!J36</f>
        <v>0</v>
      </c>
      <c r="AX80" s="132">
        <f>'08.3 - SO08.3 - Venkovní ...'!J37</f>
        <v>0</v>
      </c>
      <c r="AY80" s="132">
        <f>'08.3 - SO08.3 - Venkovní ...'!J38</f>
        <v>0</v>
      </c>
      <c r="AZ80" s="132">
        <f>'08.3 - SO08.3 - Venkovní ...'!F35</f>
        <v>0</v>
      </c>
      <c r="BA80" s="132">
        <f>'08.3 - SO08.3 - Venkovní ...'!F36</f>
        <v>0</v>
      </c>
      <c r="BB80" s="132">
        <f>'08.3 - SO08.3 - Venkovní ...'!F37</f>
        <v>0</v>
      </c>
      <c r="BC80" s="132">
        <f>'08.3 - SO08.3 - Venkovní ...'!F38</f>
        <v>0</v>
      </c>
      <c r="BD80" s="134">
        <f>'08.3 - SO08.3 - Venkovní ...'!F39</f>
        <v>0</v>
      </c>
      <c r="BE80" s="4"/>
      <c r="BT80" s="135" t="s">
        <v>85</v>
      </c>
      <c r="BV80" s="135" t="s">
        <v>78</v>
      </c>
      <c r="BW80" s="135" t="s">
        <v>163</v>
      </c>
      <c r="BX80" s="135" t="s">
        <v>84</v>
      </c>
      <c r="CL80" s="135" t="s">
        <v>19</v>
      </c>
    </row>
    <row r="81" s="4" customFormat="1" ht="23.25" customHeight="1">
      <c r="A81" s="136" t="s">
        <v>89</v>
      </c>
      <c r="B81" s="65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'09 - SO09 - Drobný mobili...'!J32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87</v>
      </c>
      <c r="AR81" s="67"/>
      <c r="AS81" s="131">
        <v>0</v>
      </c>
      <c r="AT81" s="132">
        <f>ROUND(SUM(AV81:AW81),2)</f>
        <v>0</v>
      </c>
      <c r="AU81" s="133">
        <f>'09 - SO09 - Drobný mobili...'!P91</f>
        <v>0</v>
      </c>
      <c r="AV81" s="132">
        <f>'09 - SO09 - Drobný mobili...'!J35</f>
        <v>0</v>
      </c>
      <c r="AW81" s="132">
        <f>'09 - SO09 - Drobný mobili...'!J36</f>
        <v>0</v>
      </c>
      <c r="AX81" s="132">
        <f>'09 - SO09 - Drobný mobili...'!J37</f>
        <v>0</v>
      </c>
      <c r="AY81" s="132">
        <f>'09 - SO09 - Drobný mobili...'!J38</f>
        <v>0</v>
      </c>
      <c r="AZ81" s="132">
        <f>'09 - SO09 - Drobný mobili...'!F35</f>
        <v>0</v>
      </c>
      <c r="BA81" s="132">
        <f>'09 - SO09 - Drobný mobili...'!F36</f>
        <v>0</v>
      </c>
      <c r="BB81" s="132">
        <f>'09 - SO09 - Drobný mobili...'!F37</f>
        <v>0</v>
      </c>
      <c r="BC81" s="132">
        <f>'09 - SO09 - Drobný mobili...'!F38</f>
        <v>0</v>
      </c>
      <c r="BD81" s="134">
        <f>'09 - SO09 - Drobný mobili...'!F39</f>
        <v>0</v>
      </c>
      <c r="BE81" s="4"/>
      <c r="BT81" s="135" t="s">
        <v>85</v>
      </c>
      <c r="BV81" s="135" t="s">
        <v>78</v>
      </c>
      <c r="BW81" s="135" t="s">
        <v>166</v>
      </c>
      <c r="BX81" s="135" t="s">
        <v>84</v>
      </c>
      <c r="CL81" s="135" t="s">
        <v>19</v>
      </c>
    </row>
    <row r="82" s="4" customFormat="1" ht="23.25" customHeight="1">
      <c r="A82" s="4"/>
      <c r="B82" s="65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ROUND(SUM(AG83:AG85),2)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87</v>
      </c>
      <c r="AR82" s="67"/>
      <c r="AS82" s="131">
        <f>ROUND(SUM(AS83:AS85),2)</f>
        <v>0</v>
      </c>
      <c r="AT82" s="132">
        <f>ROUND(SUM(AV82:AW82),2)</f>
        <v>0</v>
      </c>
      <c r="AU82" s="133">
        <f>ROUND(SUM(AU83:AU85),5)</f>
        <v>0</v>
      </c>
      <c r="AV82" s="132">
        <f>ROUND(AZ82*L29,2)</f>
        <v>0</v>
      </c>
      <c r="AW82" s="132">
        <f>ROUND(BA82*L30,2)</f>
        <v>0</v>
      </c>
      <c r="AX82" s="132">
        <f>ROUND(BB82*L29,2)</f>
        <v>0</v>
      </c>
      <c r="AY82" s="132">
        <f>ROUND(BC82*L30,2)</f>
        <v>0</v>
      </c>
      <c r="AZ82" s="132">
        <f>ROUND(SUM(AZ83:AZ85),2)</f>
        <v>0</v>
      </c>
      <c r="BA82" s="132">
        <f>ROUND(SUM(BA83:BA85),2)</f>
        <v>0</v>
      </c>
      <c r="BB82" s="132">
        <f>ROUND(SUM(BB83:BB85),2)</f>
        <v>0</v>
      </c>
      <c r="BC82" s="132">
        <f>ROUND(SUM(BC83:BC85),2)</f>
        <v>0</v>
      </c>
      <c r="BD82" s="134">
        <f>ROUND(SUM(BD83:BD85),2)</f>
        <v>0</v>
      </c>
      <c r="BE82" s="4"/>
      <c r="BS82" s="135" t="s">
        <v>75</v>
      </c>
      <c r="BT82" s="135" t="s">
        <v>85</v>
      </c>
      <c r="BU82" s="135" t="s">
        <v>77</v>
      </c>
      <c r="BV82" s="135" t="s">
        <v>78</v>
      </c>
      <c r="BW82" s="135" t="s">
        <v>169</v>
      </c>
      <c r="BX82" s="135" t="s">
        <v>84</v>
      </c>
      <c r="CL82" s="135" t="s">
        <v>19</v>
      </c>
    </row>
    <row r="83" s="4" customFormat="1" ht="23.25" customHeight="1">
      <c r="A83" s="136" t="s">
        <v>89</v>
      </c>
      <c r="B83" s="65"/>
      <c r="C83" s="126"/>
      <c r="D83" s="126"/>
      <c r="E83" s="126"/>
      <c r="F83" s="127" t="s">
        <v>170</v>
      </c>
      <c r="G83" s="127"/>
      <c r="H83" s="127"/>
      <c r="I83" s="127"/>
      <c r="J83" s="127"/>
      <c r="K83" s="126"/>
      <c r="L83" s="127" t="s">
        <v>171</v>
      </c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'10.1.0 - SO.10.1.0 - Komu...'!J34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87</v>
      </c>
      <c r="AR83" s="67"/>
      <c r="AS83" s="131">
        <v>0</v>
      </c>
      <c r="AT83" s="132">
        <f>ROUND(SUM(AV83:AW83),2)</f>
        <v>0</v>
      </c>
      <c r="AU83" s="133">
        <f>'10.1.0 - SO.10.1.0 - Komu...'!P102</f>
        <v>0</v>
      </c>
      <c r="AV83" s="132">
        <f>'10.1.0 - SO.10.1.0 - Komu...'!J37</f>
        <v>0</v>
      </c>
      <c r="AW83" s="132">
        <f>'10.1.0 - SO.10.1.0 - Komu...'!J38</f>
        <v>0</v>
      </c>
      <c r="AX83" s="132">
        <f>'10.1.0 - SO.10.1.0 - Komu...'!J39</f>
        <v>0</v>
      </c>
      <c r="AY83" s="132">
        <f>'10.1.0 - SO.10.1.0 - Komu...'!J40</f>
        <v>0</v>
      </c>
      <c r="AZ83" s="132">
        <f>'10.1.0 - SO.10.1.0 - Komu...'!F37</f>
        <v>0</v>
      </c>
      <c r="BA83" s="132">
        <f>'10.1.0 - SO.10.1.0 - Komu...'!F38</f>
        <v>0</v>
      </c>
      <c r="BB83" s="132">
        <f>'10.1.0 - SO.10.1.0 - Komu...'!F39</f>
        <v>0</v>
      </c>
      <c r="BC83" s="132">
        <f>'10.1.0 - SO.10.1.0 - Komu...'!F40</f>
        <v>0</v>
      </c>
      <c r="BD83" s="134">
        <f>'10.1.0 - SO.10.1.0 - Komu...'!F41</f>
        <v>0</v>
      </c>
      <c r="BE83" s="4"/>
      <c r="BT83" s="135" t="s">
        <v>92</v>
      </c>
      <c r="BV83" s="135" t="s">
        <v>78</v>
      </c>
      <c r="BW83" s="135" t="s">
        <v>172</v>
      </c>
      <c r="BX83" s="135" t="s">
        <v>169</v>
      </c>
      <c r="CL83" s="135" t="s">
        <v>19</v>
      </c>
    </row>
    <row r="84" s="4" customFormat="1" ht="23.25" customHeight="1">
      <c r="A84" s="136" t="s">
        <v>89</v>
      </c>
      <c r="B84" s="65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'10.1.1 - SO 10.1.1 - Komu...'!J34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87</v>
      </c>
      <c r="AR84" s="67"/>
      <c r="AS84" s="131">
        <v>0</v>
      </c>
      <c r="AT84" s="132">
        <f>ROUND(SUM(AV84:AW84),2)</f>
        <v>0</v>
      </c>
      <c r="AU84" s="133">
        <f>'10.1.1 - SO 10.1.1 - Komu...'!P102</f>
        <v>0</v>
      </c>
      <c r="AV84" s="132">
        <f>'10.1.1 - SO 10.1.1 - Komu...'!J37</f>
        <v>0</v>
      </c>
      <c r="AW84" s="132">
        <f>'10.1.1 - SO 10.1.1 - Komu...'!J38</f>
        <v>0</v>
      </c>
      <c r="AX84" s="132">
        <f>'10.1.1 - SO 10.1.1 - Komu...'!J39</f>
        <v>0</v>
      </c>
      <c r="AY84" s="132">
        <f>'10.1.1 - SO 10.1.1 - Komu...'!J40</f>
        <v>0</v>
      </c>
      <c r="AZ84" s="132">
        <f>'10.1.1 - SO 10.1.1 - Komu...'!F37</f>
        <v>0</v>
      </c>
      <c r="BA84" s="132">
        <f>'10.1.1 - SO 10.1.1 - Komu...'!F38</f>
        <v>0</v>
      </c>
      <c r="BB84" s="132">
        <f>'10.1.1 - SO 10.1.1 - Komu...'!F39</f>
        <v>0</v>
      </c>
      <c r="BC84" s="132">
        <f>'10.1.1 - SO 10.1.1 - Komu...'!F40</f>
        <v>0</v>
      </c>
      <c r="BD84" s="134">
        <f>'10.1.1 - SO 10.1.1 - Komu...'!F41</f>
        <v>0</v>
      </c>
      <c r="BE84" s="4"/>
      <c r="BT84" s="135" t="s">
        <v>92</v>
      </c>
      <c r="BV84" s="135" t="s">
        <v>78</v>
      </c>
      <c r="BW84" s="135" t="s">
        <v>175</v>
      </c>
      <c r="BX84" s="135" t="s">
        <v>169</v>
      </c>
      <c r="CL84" s="135" t="s">
        <v>19</v>
      </c>
    </row>
    <row r="85" s="4" customFormat="1" ht="23.25" customHeight="1">
      <c r="A85" s="136" t="s">
        <v>89</v>
      </c>
      <c r="B85" s="65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'10.1.2 - SO10.1.2 - oprav...'!J34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87</v>
      </c>
      <c r="AR85" s="67"/>
      <c r="AS85" s="131">
        <v>0</v>
      </c>
      <c r="AT85" s="132">
        <f>ROUND(SUM(AV85:AW85),2)</f>
        <v>0</v>
      </c>
      <c r="AU85" s="133">
        <f>'10.1.2 - SO10.1.2 - oprav...'!P103</f>
        <v>0</v>
      </c>
      <c r="AV85" s="132">
        <f>'10.1.2 - SO10.1.2 - oprav...'!J37</f>
        <v>0</v>
      </c>
      <c r="AW85" s="132">
        <f>'10.1.2 - SO10.1.2 - oprav...'!J38</f>
        <v>0</v>
      </c>
      <c r="AX85" s="132">
        <f>'10.1.2 - SO10.1.2 - oprav...'!J39</f>
        <v>0</v>
      </c>
      <c r="AY85" s="132">
        <f>'10.1.2 - SO10.1.2 - oprav...'!J40</f>
        <v>0</v>
      </c>
      <c r="AZ85" s="132">
        <f>'10.1.2 - SO10.1.2 - oprav...'!F37</f>
        <v>0</v>
      </c>
      <c r="BA85" s="132">
        <f>'10.1.2 - SO10.1.2 - oprav...'!F38</f>
        <v>0</v>
      </c>
      <c r="BB85" s="132">
        <f>'10.1.2 - SO10.1.2 - oprav...'!F39</f>
        <v>0</v>
      </c>
      <c r="BC85" s="132">
        <f>'10.1.2 - SO10.1.2 - oprav...'!F40</f>
        <v>0</v>
      </c>
      <c r="BD85" s="134">
        <f>'10.1.2 - SO10.1.2 - oprav...'!F41</f>
        <v>0</v>
      </c>
      <c r="BE85" s="4"/>
      <c r="BT85" s="135" t="s">
        <v>92</v>
      </c>
      <c r="BV85" s="135" t="s">
        <v>78</v>
      </c>
      <c r="BW85" s="135" t="s">
        <v>178</v>
      </c>
      <c r="BX85" s="135" t="s">
        <v>169</v>
      </c>
      <c r="CL85" s="135" t="s">
        <v>19</v>
      </c>
    </row>
    <row r="86" s="4" customFormat="1" ht="23.25" customHeight="1">
      <c r="A86" s="136" t="s">
        <v>89</v>
      </c>
      <c r="B86" s="65"/>
      <c r="C86" s="126"/>
      <c r="D86" s="126"/>
      <c r="E86" s="127" t="s">
        <v>179</v>
      </c>
      <c r="F86" s="127"/>
      <c r="G86" s="127"/>
      <c r="H86" s="127"/>
      <c r="I86" s="127"/>
      <c r="J86" s="126"/>
      <c r="K86" s="127" t="s">
        <v>180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9">
        <f>'10.6 - SO10.6 - Komunikac...'!J32</f>
        <v>0</v>
      </c>
      <c r="AH86" s="126"/>
      <c r="AI86" s="126"/>
      <c r="AJ86" s="126"/>
      <c r="AK86" s="126"/>
      <c r="AL86" s="126"/>
      <c r="AM86" s="126"/>
      <c r="AN86" s="129">
        <f>SUM(AG86,AT86)</f>
        <v>0</v>
      </c>
      <c r="AO86" s="126"/>
      <c r="AP86" s="126"/>
      <c r="AQ86" s="130" t="s">
        <v>87</v>
      </c>
      <c r="AR86" s="67"/>
      <c r="AS86" s="131">
        <v>0</v>
      </c>
      <c r="AT86" s="132">
        <f>ROUND(SUM(AV86:AW86),2)</f>
        <v>0</v>
      </c>
      <c r="AU86" s="133">
        <f>'10.6 - SO10.6 - Komunikac...'!P97</f>
        <v>0</v>
      </c>
      <c r="AV86" s="132">
        <f>'10.6 - SO10.6 - Komunikac...'!J35</f>
        <v>0</v>
      </c>
      <c r="AW86" s="132">
        <f>'10.6 - SO10.6 - Komunikac...'!J36</f>
        <v>0</v>
      </c>
      <c r="AX86" s="132">
        <f>'10.6 - SO10.6 - Komunikac...'!J37</f>
        <v>0</v>
      </c>
      <c r="AY86" s="132">
        <f>'10.6 - SO10.6 - Komunikac...'!J38</f>
        <v>0</v>
      </c>
      <c r="AZ86" s="132">
        <f>'10.6 - SO10.6 - Komunikac...'!F35</f>
        <v>0</v>
      </c>
      <c r="BA86" s="132">
        <f>'10.6 - SO10.6 - Komunikac...'!F36</f>
        <v>0</v>
      </c>
      <c r="BB86" s="132">
        <f>'10.6 - SO10.6 - Komunikac...'!F37</f>
        <v>0</v>
      </c>
      <c r="BC86" s="132">
        <f>'10.6 - SO10.6 - Komunikac...'!F38</f>
        <v>0</v>
      </c>
      <c r="BD86" s="134">
        <f>'10.6 - SO10.6 - Komunikac...'!F39</f>
        <v>0</v>
      </c>
      <c r="BE86" s="4"/>
      <c r="BT86" s="135" t="s">
        <v>85</v>
      </c>
      <c r="BV86" s="135" t="s">
        <v>78</v>
      </c>
      <c r="BW86" s="135" t="s">
        <v>181</v>
      </c>
      <c r="BX86" s="135" t="s">
        <v>84</v>
      </c>
      <c r="CL86" s="135" t="s">
        <v>19</v>
      </c>
    </row>
    <row r="87" s="4" customFormat="1" ht="16.5" customHeight="1">
      <c r="A87" s="136" t="s">
        <v>89</v>
      </c>
      <c r="B87" s="65"/>
      <c r="C87" s="126"/>
      <c r="D87" s="126"/>
      <c r="E87" s="127" t="s">
        <v>182</v>
      </c>
      <c r="F87" s="127"/>
      <c r="G87" s="127"/>
      <c r="H87" s="127"/>
      <c r="I87" s="127"/>
      <c r="J87" s="126"/>
      <c r="K87" s="127" t="s">
        <v>183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'11 - SO11 - Sadové úpravy'!J32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87</v>
      </c>
      <c r="AR87" s="67"/>
      <c r="AS87" s="131">
        <v>0</v>
      </c>
      <c r="AT87" s="132">
        <f>ROUND(SUM(AV87:AW87),2)</f>
        <v>0</v>
      </c>
      <c r="AU87" s="133">
        <f>'11 - SO11 - Sadové úpravy'!P99</f>
        <v>0</v>
      </c>
      <c r="AV87" s="132">
        <f>'11 - SO11 - Sadové úpravy'!J35</f>
        <v>0</v>
      </c>
      <c r="AW87" s="132">
        <f>'11 - SO11 - Sadové úpravy'!J36</f>
        <v>0</v>
      </c>
      <c r="AX87" s="132">
        <f>'11 - SO11 - Sadové úpravy'!J37</f>
        <v>0</v>
      </c>
      <c r="AY87" s="132">
        <f>'11 - SO11 - Sadové úpravy'!J38</f>
        <v>0</v>
      </c>
      <c r="AZ87" s="132">
        <f>'11 - SO11 - Sadové úpravy'!F35</f>
        <v>0</v>
      </c>
      <c r="BA87" s="132">
        <f>'11 - SO11 - Sadové úpravy'!F36</f>
        <v>0</v>
      </c>
      <c r="BB87" s="132">
        <f>'11 - SO11 - Sadové úpravy'!F37</f>
        <v>0</v>
      </c>
      <c r="BC87" s="132">
        <f>'11 - SO11 - Sadové úpravy'!F38</f>
        <v>0</v>
      </c>
      <c r="BD87" s="134">
        <f>'11 - SO11 - Sadové úpravy'!F39</f>
        <v>0</v>
      </c>
      <c r="BE87" s="4"/>
      <c r="BT87" s="135" t="s">
        <v>85</v>
      </c>
      <c r="BV87" s="135" t="s">
        <v>78</v>
      </c>
      <c r="BW87" s="135" t="s">
        <v>184</v>
      </c>
      <c r="BX87" s="135" t="s">
        <v>84</v>
      </c>
      <c r="CL87" s="135" t="s">
        <v>19</v>
      </c>
    </row>
    <row r="88" s="4" customFormat="1" ht="16.5" customHeight="1">
      <c r="A88" s="136" t="s">
        <v>89</v>
      </c>
      <c r="B88" s="65"/>
      <c r="C88" s="126"/>
      <c r="D88" s="126"/>
      <c r="E88" s="127" t="s">
        <v>185</v>
      </c>
      <c r="F88" s="127"/>
      <c r="G88" s="127"/>
      <c r="H88" s="127"/>
      <c r="I88" s="127"/>
      <c r="J88" s="126"/>
      <c r="K88" s="127" t="s">
        <v>186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9">
        <f>'12 - SO12 - Lávka přes Sv...'!J32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87</v>
      </c>
      <c r="AR88" s="67"/>
      <c r="AS88" s="131">
        <v>0</v>
      </c>
      <c r="AT88" s="132">
        <f>ROUND(SUM(AV88:AW88),2)</f>
        <v>0</v>
      </c>
      <c r="AU88" s="133">
        <f>'12 - SO12 - Lávka přes Sv...'!P99</f>
        <v>0</v>
      </c>
      <c r="AV88" s="132">
        <f>'12 - SO12 - Lávka přes Sv...'!J35</f>
        <v>0</v>
      </c>
      <c r="AW88" s="132">
        <f>'12 - SO12 - Lávka přes Sv...'!J36</f>
        <v>0</v>
      </c>
      <c r="AX88" s="132">
        <f>'12 - SO12 - Lávka přes Sv...'!J37</f>
        <v>0</v>
      </c>
      <c r="AY88" s="132">
        <f>'12 - SO12 - Lávka přes Sv...'!J38</f>
        <v>0</v>
      </c>
      <c r="AZ88" s="132">
        <f>'12 - SO12 - Lávka přes Sv...'!F35</f>
        <v>0</v>
      </c>
      <c r="BA88" s="132">
        <f>'12 - SO12 - Lávka přes Sv...'!F36</f>
        <v>0</v>
      </c>
      <c r="BB88" s="132">
        <f>'12 - SO12 - Lávka přes Sv...'!F37</f>
        <v>0</v>
      </c>
      <c r="BC88" s="132">
        <f>'12 - SO12 - Lávka přes Sv...'!F38</f>
        <v>0</v>
      </c>
      <c r="BD88" s="134">
        <f>'12 - SO12 - Lávka přes Sv...'!F39</f>
        <v>0</v>
      </c>
      <c r="BE88" s="4"/>
      <c r="BT88" s="135" t="s">
        <v>85</v>
      </c>
      <c r="BV88" s="135" t="s">
        <v>78</v>
      </c>
      <c r="BW88" s="135" t="s">
        <v>187</v>
      </c>
      <c r="BX88" s="135" t="s">
        <v>84</v>
      </c>
      <c r="CL88" s="135" t="s">
        <v>19</v>
      </c>
    </row>
    <row r="89" s="4" customFormat="1" ht="16.5" customHeight="1">
      <c r="A89" s="136" t="s">
        <v>89</v>
      </c>
      <c r="B89" s="65"/>
      <c r="C89" s="126"/>
      <c r="D89" s="126"/>
      <c r="E89" s="127" t="s">
        <v>7</v>
      </c>
      <c r="F89" s="127"/>
      <c r="G89" s="127"/>
      <c r="H89" s="127"/>
      <c r="I89" s="127"/>
      <c r="J89" s="126"/>
      <c r="K89" s="127" t="s">
        <v>188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'21 - SO21 - In-line okruh...'!J32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87</v>
      </c>
      <c r="AR89" s="67"/>
      <c r="AS89" s="131">
        <v>0</v>
      </c>
      <c r="AT89" s="132">
        <f>ROUND(SUM(AV89:AW89),2)</f>
        <v>0</v>
      </c>
      <c r="AU89" s="133">
        <f>'21 - SO21 - In-line okruh...'!P95</f>
        <v>0</v>
      </c>
      <c r="AV89" s="132">
        <f>'21 - SO21 - In-line okruh...'!J35</f>
        <v>0</v>
      </c>
      <c r="AW89" s="132">
        <f>'21 - SO21 - In-line okruh...'!J36</f>
        <v>0</v>
      </c>
      <c r="AX89" s="132">
        <f>'21 - SO21 - In-line okruh...'!J37</f>
        <v>0</v>
      </c>
      <c r="AY89" s="132">
        <f>'21 - SO21 - In-line okruh...'!J38</f>
        <v>0</v>
      </c>
      <c r="AZ89" s="132">
        <f>'21 - SO21 - In-line okruh...'!F35</f>
        <v>0</v>
      </c>
      <c r="BA89" s="132">
        <f>'21 - SO21 - In-line okruh...'!F36</f>
        <v>0</v>
      </c>
      <c r="BB89" s="132">
        <f>'21 - SO21 - In-line okruh...'!F37</f>
        <v>0</v>
      </c>
      <c r="BC89" s="132">
        <f>'21 - SO21 - In-line okruh...'!F38</f>
        <v>0</v>
      </c>
      <c r="BD89" s="134">
        <f>'21 - SO21 - In-line okruh...'!F39</f>
        <v>0</v>
      </c>
      <c r="BE89" s="4"/>
      <c r="BT89" s="135" t="s">
        <v>85</v>
      </c>
      <c r="BV89" s="135" t="s">
        <v>78</v>
      </c>
      <c r="BW89" s="135" t="s">
        <v>189</v>
      </c>
      <c r="BX89" s="135" t="s">
        <v>84</v>
      </c>
      <c r="CL89" s="135" t="s">
        <v>19</v>
      </c>
    </row>
    <row r="90" s="4" customFormat="1" ht="16.5" customHeight="1">
      <c r="A90" s="136" t="s">
        <v>89</v>
      </c>
      <c r="B90" s="65"/>
      <c r="C90" s="126"/>
      <c r="D90" s="126"/>
      <c r="E90" s="127" t="s">
        <v>190</v>
      </c>
      <c r="F90" s="127"/>
      <c r="G90" s="127"/>
      <c r="H90" s="127"/>
      <c r="I90" s="127"/>
      <c r="J90" s="126"/>
      <c r="K90" s="127" t="s">
        <v>191</v>
      </c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'22 - SO22 - In-line okruh...'!J32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87</v>
      </c>
      <c r="AR90" s="67"/>
      <c r="AS90" s="131">
        <v>0</v>
      </c>
      <c r="AT90" s="132">
        <f>ROUND(SUM(AV90:AW90),2)</f>
        <v>0</v>
      </c>
      <c r="AU90" s="133">
        <f>'22 - SO22 - In-line okruh...'!P96</f>
        <v>0</v>
      </c>
      <c r="AV90" s="132">
        <f>'22 - SO22 - In-line okruh...'!J35</f>
        <v>0</v>
      </c>
      <c r="AW90" s="132">
        <f>'22 - SO22 - In-line okruh...'!J36</f>
        <v>0</v>
      </c>
      <c r="AX90" s="132">
        <f>'22 - SO22 - In-line okruh...'!J37</f>
        <v>0</v>
      </c>
      <c r="AY90" s="132">
        <f>'22 - SO22 - In-line okruh...'!J38</f>
        <v>0</v>
      </c>
      <c r="AZ90" s="132">
        <f>'22 - SO22 - In-line okruh...'!F35</f>
        <v>0</v>
      </c>
      <c r="BA90" s="132">
        <f>'22 - SO22 - In-line okruh...'!F36</f>
        <v>0</v>
      </c>
      <c r="BB90" s="132">
        <f>'22 - SO22 - In-line okruh...'!F37</f>
        <v>0</v>
      </c>
      <c r="BC90" s="132">
        <f>'22 - SO22 - In-line okruh...'!F38</f>
        <v>0</v>
      </c>
      <c r="BD90" s="134">
        <f>'22 - SO22 - In-line okruh...'!F39</f>
        <v>0</v>
      </c>
      <c r="BE90" s="4"/>
      <c r="BT90" s="135" t="s">
        <v>85</v>
      </c>
      <c r="BV90" s="135" t="s">
        <v>78</v>
      </c>
      <c r="BW90" s="135" t="s">
        <v>192</v>
      </c>
      <c r="BX90" s="135" t="s">
        <v>84</v>
      </c>
      <c r="CL90" s="135" t="s">
        <v>19</v>
      </c>
    </row>
    <row r="91" s="4" customFormat="1" ht="16.5" customHeight="1">
      <c r="A91" s="136" t="s">
        <v>89</v>
      </c>
      <c r="B91" s="65"/>
      <c r="C91" s="126"/>
      <c r="D91" s="126"/>
      <c r="E91" s="127" t="s">
        <v>193</v>
      </c>
      <c r="F91" s="127"/>
      <c r="G91" s="127"/>
      <c r="H91" s="127"/>
      <c r="I91" s="127"/>
      <c r="J91" s="126"/>
      <c r="K91" s="127" t="s">
        <v>194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'23 - SO23 - MTB okruh'!J32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87</v>
      </c>
      <c r="AR91" s="67"/>
      <c r="AS91" s="131">
        <v>0</v>
      </c>
      <c r="AT91" s="132">
        <f>ROUND(SUM(AV91:AW91),2)</f>
        <v>0</v>
      </c>
      <c r="AU91" s="133">
        <f>'23 - SO23 - MTB okruh'!P97</f>
        <v>0</v>
      </c>
      <c r="AV91" s="132">
        <f>'23 - SO23 - MTB okruh'!J35</f>
        <v>0</v>
      </c>
      <c r="AW91" s="132">
        <f>'23 - SO23 - MTB okruh'!J36</f>
        <v>0</v>
      </c>
      <c r="AX91" s="132">
        <f>'23 - SO23 - MTB okruh'!J37</f>
        <v>0</v>
      </c>
      <c r="AY91" s="132">
        <f>'23 - SO23 - MTB okruh'!J38</f>
        <v>0</v>
      </c>
      <c r="AZ91" s="132">
        <f>'23 - SO23 - MTB okruh'!F35</f>
        <v>0</v>
      </c>
      <c r="BA91" s="132">
        <f>'23 - SO23 - MTB okruh'!F36</f>
        <v>0</v>
      </c>
      <c r="BB91" s="132">
        <f>'23 - SO23 - MTB okruh'!F37</f>
        <v>0</v>
      </c>
      <c r="BC91" s="132">
        <f>'23 - SO23 - MTB okruh'!F38</f>
        <v>0</v>
      </c>
      <c r="BD91" s="134">
        <f>'23 - SO23 - MTB okruh'!F39</f>
        <v>0</v>
      </c>
      <c r="BE91" s="4"/>
      <c r="BT91" s="135" t="s">
        <v>85</v>
      </c>
      <c r="BV91" s="135" t="s">
        <v>78</v>
      </c>
      <c r="BW91" s="135" t="s">
        <v>195</v>
      </c>
      <c r="BX91" s="135" t="s">
        <v>84</v>
      </c>
      <c r="CL91" s="135" t="s">
        <v>19</v>
      </c>
    </row>
    <row r="92" s="4" customFormat="1" ht="23.25" customHeight="1">
      <c r="A92" s="136" t="s">
        <v>89</v>
      </c>
      <c r="B92" s="65"/>
      <c r="C92" s="126"/>
      <c r="D92" s="126"/>
      <c r="E92" s="127" t="s">
        <v>196</v>
      </c>
      <c r="F92" s="127"/>
      <c r="G92" s="127"/>
      <c r="H92" s="127"/>
      <c r="I92" s="127"/>
      <c r="J92" s="126"/>
      <c r="K92" s="127" t="s">
        <v>197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'23.1 - SO23.1 - MTB okruh...'!J32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87</v>
      </c>
      <c r="AR92" s="67"/>
      <c r="AS92" s="131">
        <v>0</v>
      </c>
      <c r="AT92" s="132">
        <f>ROUND(SUM(AV92:AW92),2)</f>
        <v>0</v>
      </c>
      <c r="AU92" s="133">
        <f>'23.1 - SO23.1 - MTB okruh...'!P96</f>
        <v>0</v>
      </c>
      <c r="AV92" s="132">
        <f>'23.1 - SO23.1 - MTB okruh...'!J35</f>
        <v>0</v>
      </c>
      <c r="AW92" s="132">
        <f>'23.1 - SO23.1 - MTB okruh...'!J36</f>
        <v>0</v>
      </c>
      <c r="AX92" s="132">
        <f>'23.1 - SO23.1 - MTB okruh...'!J37</f>
        <v>0</v>
      </c>
      <c r="AY92" s="132">
        <f>'23.1 - SO23.1 - MTB okruh...'!J38</f>
        <v>0</v>
      </c>
      <c r="AZ92" s="132">
        <f>'23.1 - SO23.1 - MTB okruh...'!F35</f>
        <v>0</v>
      </c>
      <c r="BA92" s="132">
        <f>'23.1 - SO23.1 - MTB okruh...'!F36</f>
        <v>0</v>
      </c>
      <c r="BB92" s="132">
        <f>'23.1 - SO23.1 - MTB okruh...'!F37</f>
        <v>0</v>
      </c>
      <c r="BC92" s="132">
        <f>'23.1 - SO23.1 - MTB okruh...'!F38</f>
        <v>0</v>
      </c>
      <c r="BD92" s="134">
        <f>'23.1 - SO23.1 - MTB okruh...'!F39</f>
        <v>0</v>
      </c>
      <c r="BE92" s="4"/>
      <c r="BT92" s="135" t="s">
        <v>85</v>
      </c>
      <c r="BV92" s="135" t="s">
        <v>78</v>
      </c>
      <c r="BW92" s="135" t="s">
        <v>198</v>
      </c>
      <c r="BX92" s="135" t="s">
        <v>84</v>
      </c>
      <c r="CL92" s="135" t="s">
        <v>19</v>
      </c>
    </row>
    <row r="93" s="4" customFormat="1" ht="16.5" customHeight="1">
      <c r="A93" s="136" t="s">
        <v>89</v>
      </c>
      <c r="B93" s="65"/>
      <c r="C93" s="126"/>
      <c r="D93" s="126"/>
      <c r="E93" s="127" t="s">
        <v>199</v>
      </c>
      <c r="F93" s="127"/>
      <c r="G93" s="127"/>
      <c r="H93" s="127"/>
      <c r="I93" s="127"/>
      <c r="J93" s="126"/>
      <c r="K93" s="127" t="s">
        <v>200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'24 - SO24 - Pumptrack'!J32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87</v>
      </c>
      <c r="AR93" s="67"/>
      <c r="AS93" s="131">
        <v>0</v>
      </c>
      <c r="AT93" s="132">
        <f>ROUND(SUM(AV93:AW93),2)</f>
        <v>0</v>
      </c>
      <c r="AU93" s="133">
        <f>'24 - SO24 - Pumptrack'!P94</f>
        <v>0</v>
      </c>
      <c r="AV93" s="132">
        <f>'24 - SO24 - Pumptrack'!J35</f>
        <v>0</v>
      </c>
      <c r="AW93" s="132">
        <f>'24 - SO24 - Pumptrack'!J36</f>
        <v>0</v>
      </c>
      <c r="AX93" s="132">
        <f>'24 - SO24 - Pumptrack'!J37</f>
        <v>0</v>
      </c>
      <c r="AY93" s="132">
        <f>'24 - SO24 - Pumptrack'!J38</f>
        <v>0</v>
      </c>
      <c r="AZ93" s="132">
        <f>'24 - SO24 - Pumptrack'!F35</f>
        <v>0</v>
      </c>
      <c r="BA93" s="132">
        <f>'24 - SO24 - Pumptrack'!F36</f>
        <v>0</v>
      </c>
      <c r="BB93" s="132">
        <f>'24 - SO24 - Pumptrack'!F37</f>
        <v>0</v>
      </c>
      <c r="BC93" s="132">
        <f>'24 - SO24 - Pumptrack'!F38</f>
        <v>0</v>
      </c>
      <c r="BD93" s="134">
        <f>'24 - SO24 - Pumptrack'!F39</f>
        <v>0</v>
      </c>
      <c r="BE93" s="4"/>
      <c r="BT93" s="135" t="s">
        <v>85</v>
      </c>
      <c r="BV93" s="135" t="s">
        <v>78</v>
      </c>
      <c r="BW93" s="135" t="s">
        <v>201</v>
      </c>
      <c r="BX93" s="135" t="s">
        <v>84</v>
      </c>
      <c r="CL93" s="135" t="s">
        <v>19</v>
      </c>
    </row>
    <row r="94" s="4" customFormat="1" ht="16.5" customHeight="1">
      <c r="A94" s="136" t="s">
        <v>89</v>
      </c>
      <c r="B94" s="65"/>
      <c r="C94" s="126"/>
      <c r="D94" s="126"/>
      <c r="E94" s="127" t="s">
        <v>202</v>
      </c>
      <c r="F94" s="127"/>
      <c r="G94" s="127"/>
      <c r="H94" s="127"/>
      <c r="I94" s="127"/>
      <c r="J94" s="126"/>
      <c r="K94" s="127" t="s">
        <v>203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9">
        <f>'25.1 - SO25.1 - Fotbalová...'!J32</f>
        <v>0</v>
      </c>
      <c r="AH94" s="126"/>
      <c r="AI94" s="126"/>
      <c r="AJ94" s="126"/>
      <c r="AK94" s="126"/>
      <c r="AL94" s="126"/>
      <c r="AM94" s="126"/>
      <c r="AN94" s="129">
        <f>SUM(AG94,AT94)</f>
        <v>0</v>
      </c>
      <c r="AO94" s="126"/>
      <c r="AP94" s="126"/>
      <c r="AQ94" s="130" t="s">
        <v>87</v>
      </c>
      <c r="AR94" s="67"/>
      <c r="AS94" s="131">
        <v>0</v>
      </c>
      <c r="AT94" s="132">
        <f>ROUND(SUM(AV94:AW94),2)</f>
        <v>0</v>
      </c>
      <c r="AU94" s="133">
        <f>'25.1 - SO25.1 - Fotbalová...'!P95</f>
        <v>0</v>
      </c>
      <c r="AV94" s="132">
        <f>'25.1 - SO25.1 - Fotbalová...'!J35</f>
        <v>0</v>
      </c>
      <c r="AW94" s="132">
        <f>'25.1 - SO25.1 - Fotbalová...'!J36</f>
        <v>0</v>
      </c>
      <c r="AX94" s="132">
        <f>'25.1 - SO25.1 - Fotbalová...'!J37</f>
        <v>0</v>
      </c>
      <c r="AY94" s="132">
        <f>'25.1 - SO25.1 - Fotbalová...'!J38</f>
        <v>0</v>
      </c>
      <c r="AZ94" s="132">
        <f>'25.1 - SO25.1 - Fotbalová...'!F35</f>
        <v>0</v>
      </c>
      <c r="BA94" s="132">
        <f>'25.1 - SO25.1 - Fotbalová...'!F36</f>
        <v>0</v>
      </c>
      <c r="BB94" s="132">
        <f>'25.1 - SO25.1 - Fotbalová...'!F37</f>
        <v>0</v>
      </c>
      <c r="BC94" s="132">
        <f>'25.1 - SO25.1 - Fotbalová...'!F38</f>
        <v>0</v>
      </c>
      <c r="BD94" s="134">
        <f>'25.1 - SO25.1 - Fotbalová...'!F39</f>
        <v>0</v>
      </c>
      <c r="BE94" s="4"/>
      <c r="BT94" s="135" t="s">
        <v>85</v>
      </c>
      <c r="BV94" s="135" t="s">
        <v>78</v>
      </c>
      <c r="BW94" s="135" t="s">
        <v>204</v>
      </c>
      <c r="BX94" s="135" t="s">
        <v>84</v>
      </c>
      <c r="CL94" s="135" t="s">
        <v>19</v>
      </c>
    </row>
    <row r="95" s="4" customFormat="1" ht="16.5" customHeight="1">
      <c r="A95" s="136" t="s">
        <v>89</v>
      </c>
      <c r="B95" s="65"/>
      <c r="C95" s="126"/>
      <c r="D95" s="126"/>
      <c r="E95" s="127" t="s">
        <v>205</v>
      </c>
      <c r="F95" s="127"/>
      <c r="G95" s="127"/>
      <c r="H95" s="127"/>
      <c r="I95" s="127"/>
      <c r="J95" s="126"/>
      <c r="K95" s="127" t="s">
        <v>206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'25.2 - SO25.2 - Fotbalová...'!J32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87</v>
      </c>
      <c r="AR95" s="67"/>
      <c r="AS95" s="131">
        <v>0</v>
      </c>
      <c r="AT95" s="132">
        <f>ROUND(SUM(AV95:AW95),2)</f>
        <v>0</v>
      </c>
      <c r="AU95" s="133">
        <f>'25.2 - SO25.2 - Fotbalová...'!P95</f>
        <v>0</v>
      </c>
      <c r="AV95" s="132">
        <f>'25.2 - SO25.2 - Fotbalová...'!J35</f>
        <v>0</v>
      </c>
      <c r="AW95" s="132">
        <f>'25.2 - SO25.2 - Fotbalová...'!J36</f>
        <v>0</v>
      </c>
      <c r="AX95" s="132">
        <f>'25.2 - SO25.2 - Fotbalová...'!J37</f>
        <v>0</v>
      </c>
      <c r="AY95" s="132">
        <f>'25.2 - SO25.2 - Fotbalová...'!J38</f>
        <v>0</v>
      </c>
      <c r="AZ95" s="132">
        <f>'25.2 - SO25.2 - Fotbalová...'!F35</f>
        <v>0</v>
      </c>
      <c r="BA95" s="132">
        <f>'25.2 - SO25.2 - Fotbalová...'!F36</f>
        <v>0</v>
      </c>
      <c r="BB95" s="132">
        <f>'25.2 - SO25.2 - Fotbalová...'!F37</f>
        <v>0</v>
      </c>
      <c r="BC95" s="132">
        <f>'25.2 - SO25.2 - Fotbalová...'!F38</f>
        <v>0</v>
      </c>
      <c r="BD95" s="134">
        <f>'25.2 - SO25.2 - Fotbalová...'!F39</f>
        <v>0</v>
      </c>
      <c r="BE95" s="4"/>
      <c r="BT95" s="135" t="s">
        <v>85</v>
      </c>
      <c r="BV95" s="135" t="s">
        <v>78</v>
      </c>
      <c r="BW95" s="135" t="s">
        <v>207</v>
      </c>
      <c r="BX95" s="135" t="s">
        <v>84</v>
      </c>
      <c r="CL95" s="135" t="s">
        <v>19</v>
      </c>
    </row>
    <row r="96" s="4" customFormat="1" ht="23.25" customHeight="1">
      <c r="A96" s="136" t="s">
        <v>89</v>
      </c>
      <c r="B96" s="65"/>
      <c r="C96" s="126"/>
      <c r="D96" s="126"/>
      <c r="E96" s="127" t="s">
        <v>208</v>
      </c>
      <c r="F96" s="127"/>
      <c r="G96" s="127"/>
      <c r="H96" s="127"/>
      <c r="I96" s="127"/>
      <c r="J96" s="126"/>
      <c r="K96" s="127" t="s">
        <v>209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9">
        <f>'25.3 - SO25.3 - Fotbalová...'!J32</f>
        <v>0</v>
      </c>
      <c r="AH96" s="126"/>
      <c r="AI96" s="126"/>
      <c r="AJ96" s="126"/>
      <c r="AK96" s="126"/>
      <c r="AL96" s="126"/>
      <c r="AM96" s="126"/>
      <c r="AN96" s="129">
        <f>SUM(AG96,AT96)</f>
        <v>0</v>
      </c>
      <c r="AO96" s="126"/>
      <c r="AP96" s="126"/>
      <c r="AQ96" s="130" t="s">
        <v>87</v>
      </c>
      <c r="AR96" s="67"/>
      <c r="AS96" s="131">
        <v>0</v>
      </c>
      <c r="AT96" s="132">
        <f>ROUND(SUM(AV96:AW96),2)</f>
        <v>0</v>
      </c>
      <c r="AU96" s="133">
        <f>'25.3 - SO25.3 - Fotbalová...'!P94</f>
        <v>0</v>
      </c>
      <c r="AV96" s="132">
        <f>'25.3 - SO25.3 - Fotbalová...'!J35</f>
        <v>0</v>
      </c>
      <c r="AW96" s="132">
        <f>'25.3 - SO25.3 - Fotbalová...'!J36</f>
        <v>0</v>
      </c>
      <c r="AX96" s="132">
        <f>'25.3 - SO25.3 - Fotbalová...'!J37</f>
        <v>0</v>
      </c>
      <c r="AY96" s="132">
        <f>'25.3 - SO25.3 - Fotbalová...'!J38</f>
        <v>0</v>
      </c>
      <c r="AZ96" s="132">
        <f>'25.3 - SO25.3 - Fotbalová...'!F35</f>
        <v>0</v>
      </c>
      <c r="BA96" s="132">
        <f>'25.3 - SO25.3 - Fotbalová...'!F36</f>
        <v>0</v>
      </c>
      <c r="BB96" s="132">
        <f>'25.3 - SO25.3 - Fotbalová...'!F37</f>
        <v>0</v>
      </c>
      <c r="BC96" s="132">
        <f>'25.3 - SO25.3 - Fotbalová...'!F38</f>
        <v>0</v>
      </c>
      <c r="BD96" s="134">
        <f>'25.3 - SO25.3 - Fotbalová...'!F39</f>
        <v>0</v>
      </c>
      <c r="BE96" s="4"/>
      <c r="BT96" s="135" t="s">
        <v>85</v>
      </c>
      <c r="BV96" s="135" t="s">
        <v>78</v>
      </c>
      <c r="BW96" s="135" t="s">
        <v>210</v>
      </c>
      <c r="BX96" s="135" t="s">
        <v>84</v>
      </c>
      <c r="CL96" s="135" t="s">
        <v>19</v>
      </c>
    </row>
    <row r="97" s="4" customFormat="1" ht="23.25" customHeight="1">
      <c r="A97" s="136" t="s">
        <v>89</v>
      </c>
      <c r="B97" s="65"/>
      <c r="C97" s="126"/>
      <c r="D97" s="126"/>
      <c r="E97" s="127" t="s">
        <v>211</v>
      </c>
      <c r="F97" s="127"/>
      <c r="G97" s="127"/>
      <c r="H97" s="127"/>
      <c r="I97" s="127"/>
      <c r="J97" s="126"/>
      <c r="K97" s="127" t="s">
        <v>212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'101.11 - IO.01.11 - Kanal...'!J32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87</v>
      </c>
      <c r="AR97" s="67"/>
      <c r="AS97" s="131">
        <v>0</v>
      </c>
      <c r="AT97" s="132">
        <f>ROUND(SUM(AV97:AW97),2)</f>
        <v>0</v>
      </c>
      <c r="AU97" s="133">
        <f>'101.11 - IO.01.11 - Kanal...'!P107</f>
        <v>0</v>
      </c>
      <c r="AV97" s="132">
        <f>'101.11 - IO.01.11 - Kanal...'!J35</f>
        <v>0</v>
      </c>
      <c r="AW97" s="132">
        <f>'101.11 - IO.01.11 - Kanal...'!J36</f>
        <v>0</v>
      </c>
      <c r="AX97" s="132">
        <f>'101.11 - IO.01.11 - Kanal...'!J37</f>
        <v>0</v>
      </c>
      <c r="AY97" s="132">
        <f>'101.11 - IO.01.11 - Kanal...'!J38</f>
        <v>0</v>
      </c>
      <c r="AZ97" s="132">
        <f>'101.11 - IO.01.11 - Kanal...'!F35</f>
        <v>0</v>
      </c>
      <c r="BA97" s="132">
        <f>'101.11 - IO.01.11 - Kanal...'!F36</f>
        <v>0</v>
      </c>
      <c r="BB97" s="132">
        <f>'101.11 - IO.01.11 - Kanal...'!F37</f>
        <v>0</v>
      </c>
      <c r="BC97" s="132">
        <f>'101.11 - IO.01.11 - Kanal...'!F38</f>
        <v>0</v>
      </c>
      <c r="BD97" s="134">
        <f>'101.11 - IO.01.11 - Kanal...'!F39</f>
        <v>0</v>
      </c>
      <c r="BE97" s="4"/>
      <c r="BT97" s="135" t="s">
        <v>85</v>
      </c>
      <c r="BV97" s="135" t="s">
        <v>78</v>
      </c>
      <c r="BW97" s="135" t="s">
        <v>213</v>
      </c>
      <c r="BX97" s="135" t="s">
        <v>84</v>
      </c>
      <c r="CL97" s="135" t="s">
        <v>19</v>
      </c>
    </row>
    <row r="98" s="4" customFormat="1" ht="23.25" customHeight="1">
      <c r="A98" s="136" t="s">
        <v>89</v>
      </c>
      <c r="B98" s="65"/>
      <c r="C98" s="126"/>
      <c r="D98" s="126"/>
      <c r="E98" s="127" t="s">
        <v>214</v>
      </c>
      <c r="F98" s="127"/>
      <c r="G98" s="127"/>
      <c r="H98" s="127"/>
      <c r="I98" s="127"/>
      <c r="J98" s="126"/>
      <c r="K98" s="127" t="s">
        <v>215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9">
        <f>'101.12 - IO.01.12 - Přípo...'!J32</f>
        <v>0</v>
      </c>
      <c r="AH98" s="126"/>
      <c r="AI98" s="126"/>
      <c r="AJ98" s="126"/>
      <c r="AK98" s="126"/>
      <c r="AL98" s="126"/>
      <c r="AM98" s="126"/>
      <c r="AN98" s="129">
        <f>SUM(AG98,AT98)</f>
        <v>0</v>
      </c>
      <c r="AO98" s="126"/>
      <c r="AP98" s="126"/>
      <c r="AQ98" s="130" t="s">
        <v>87</v>
      </c>
      <c r="AR98" s="67"/>
      <c r="AS98" s="131">
        <v>0</v>
      </c>
      <c r="AT98" s="132">
        <f>ROUND(SUM(AV98:AW98),2)</f>
        <v>0</v>
      </c>
      <c r="AU98" s="133">
        <f>'101.12 - IO.01.12 - Přípo...'!P100</f>
        <v>0</v>
      </c>
      <c r="AV98" s="132">
        <f>'101.12 - IO.01.12 - Přípo...'!J35</f>
        <v>0</v>
      </c>
      <c r="AW98" s="132">
        <f>'101.12 - IO.01.12 - Přípo...'!J36</f>
        <v>0</v>
      </c>
      <c r="AX98" s="132">
        <f>'101.12 - IO.01.12 - Přípo...'!J37</f>
        <v>0</v>
      </c>
      <c r="AY98" s="132">
        <f>'101.12 - IO.01.12 - Přípo...'!J38</f>
        <v>0</v>
      </c>
      <c r="AZ98" s="132">
        <f>'101.12 - IO.01.12 - Přípo...'!F35</f>
        <v>0</v>
      </c>
      <c r="BA98" s="132">
        <f>'101.12 - IO.01.12 - Přípo...'!F36</f>
        <v>0</v>
      </c>
      <c r="BB98" s="132">
        <f>'101.12 - IO.01.12 - Přípo...'!F37</f>
        <v>0</v>
      </c>
      <c r="BC98" s="132">
        <f>'101.12 - IO.01.12 - Přípo...'!F38</f>
        <v>0</v>
      </c>
      <c r="BD98" s="134">
        <f>'101.12 - IO.01.12 - Přípo...'!F39</f>
        <v>0</v>
      </c>
      <c r="BE98" s="4"/>
      <c r="BT98" s="135" t="s">
        <v>85</v>
      </c>
      <c r="BV98" s="135" t="s">
        <v>78</v>
      </c>
      <c r="BW98" s="135" t="s">
        <v>216</v>
      </c>
      <c r="BX98" s="135" t="s">
        <v>84</v>
      </c>
      <c r="CL98" s="135" t="s">
        <v>19</v>
      </c>
    </row>
    <row r="99" s="4" customFormat="1" ht="23.25" customHeight="1">
      <c r="A99" s="136" t="s">
        <v>89</v>
      </c>
      <c r="B99" s="65"/>
      <c r="C99" s="126"/>
      <c r="D99" s="126"/>
      <c r="E99" s="127" t="s">
        <v>217</v>
      </c>
      <c r="F99" s="127"/>
      <c r="G99" s="127"/>
      <c r="H99" s="127"/>
      <c r="I99" s="127"/>
      <c r="J99" s="126"/>
      <c r="K99" s="127" t="s">
        <v>218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9">
        <f>'101.13 - IO.01.13 - Přípo...'!J32</f>
        <v>0</v>
      </c>
      <c r="AH99" s="126"/>
      <c r="AI99" s="126"/>
      <c r="AJ99" s="126"/>
      <c r="AK99" s="126"/>
      <c r="AL99" s="126"/>
      <c r="AM99" s="126"/>
      <c r="AN99" s="129">
        <f>SUM(AG99,AT99)</f>
        <v>0</v>
      </c>
      <c r="AO99" s="126"/>
      <c r="AP99" s="126"/>
      <c r="AQ99" s="130" t="s">
        <v>87</v>
      </c>
      <c r="AR99" s="67"/>
      <c r="AS99" s="131">
        <v>0</v>
      </c>
      <c r="AT99" s="132">
        <f>ROUND(SUM(AV99:AW99),2)</f>
        <v>0</v>
      </c>
      <c r="AU99" s="133">
        <f>'101.13 - IO.01.13 - Přípo...'!P103</f>
        <v>0</v>
      </c>
      <c r="AV99" s="132">
        <f>'101.13 - IO.01.13 - Přípo...'!J35</f>
        <v>0</v>
      </c>
      <c r="AW99" s="132">
        <f>'101.13 - IO.01.13 - Přípo...'!J36</f>
        <v>0</v>
      </c>
      <c r="AX99" s="132">
        <f>'101.13 - IO.01.13 - Přípo...'!J37</f>
        <v>0</v>
      </c>
      <c r="AY99" s="132">
        <f>'101.13 - IO.01.13 - Přípo...'!J38</f>
        <v>0</v>
      </c>
      <c r="AZ99" s="132">
        <f>'101.13 - IO.01.13 - Přípo...'!F35</f>
        <v>0</v>
      </c>
      <c r="BA99" s="132">
        <f>'101.13 - IO.01.13 - Přípo...'!F36</f>
        <v>0</v>
      </c>
      <c r="BB99" s="132">
        <f>'101.13 - IO.01.13 - Přípo...'!F37</f>
        <v>0</v>
      </c>
      <c r="BC99" s="132">
        <f>'101.13 - IO.01.13 - Přípo...'!F38</f>
        <v>0</v>
      </c>
      <c r="BD99" s="134">
        <f>'101.13 - IO.01.13 - Přípo...'!F39</f>
        <v>0</v>
      </c>
      <c r="BE99" s="4"/>
      <c r="BT99" s="135" t="s">
        <v>85</v>
      </c>
      <c r="BV99" s="135" t="s">
        <v>78</v>
      </c>
      <c r="BW99" s="135" t="s">
        <v>219</v>
      </c>
      <c r="BX99" s="135" t="s">
        <v>84</v>
      </c>
      <c r="CL99" s="135" t="s">
        <v>19</v>
      </c>
    </row>
    <row r="100" s="4" customFormat="1" ht="23.25" customHeight="1">
      <c r="A100" s="136" t="s">
        <v>89</v>
      </c>
      <c r="B100" s="65"/>
      <c r="C100" s="126"/>
      <c r="D100" s="126"/>
      <c r="E100" s="127" t="s">
        <v>220</v>
      </c>
      <c r="F100" s="127"/>
      <c r="G100" s="127"/>
      <c r="H100" s="127"/>
      <c r="I100" s="127"/>
      <c r="J100" s="126"/>
      <c r="K100" s="127" t="s">
        <v>221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9">
        <f>'101.14 - IO.01.14 - Přípo...'!J32</f>
        <v>0</v>
      </c>
      <c r="AH100" s="126"/>
      <c r="AI100" s="126"/>
      <c r="AJ100" s="126"/>
      <c r="AK100" s="126"/>
      <c r="AL100" s="126"/>
      <c r="AM100" s="126"/>
      <c r="AN100" s="129">
        <f>SUM(AG100,AT100)</f>
        <v>0</v>
      </c>
      <c r="AO100" s="126"/>
      <c r="AP100" s="126"/>
      <c r="AQ100" s="130" t="s">
        <v>87</v>
      </c>
      <c r="AR100" s="67"/>
      <c r="AS100" s="131">
        <v>0</v>
      </c>
      <c r="AT100" s="132">
        <f>ROUND(SUM(AV100:AW100),2)</f>
        <v>0</v>
      </c>
      <c r="AU100" s="133">
        <f>'101.14 - IO.01.14 - Přípo...'!P99</f>
        <v>0</v>
      </c>
      <c r="AV100" s="132">
        <f>'101.14 - IO.01.14 - Přípo...'!J35</f>
        <v>0</v>
      </c>
      <c r="AW100" s="132">
        <f>'101.14 - IO.01.14 - Přípo...'!J36</f>
        <v>0</v>
      </c>
      <c r="AX100" s="132">
        <f>'101.14 - IO.01.14 - Přípo...'!J37</f>
        <v>0</v>
      </c>
      <c r="AY100" s="132">
        <f>'101.14 - IO.01.14 - Přípo...'!J38</f>
        <v>0</v>
      </c>
      <c r="AZ100" s="132">
        <f>'101.14 - IO.01.14 - Přípo...'!F35</f>
        <v>0</v>
      </c>
      <c r="BA100" s="132">
        <f>'101.14 - IO.01.14 - Přípo...'!F36</f>
        <v>0</v>
      </c>
      <c r="BB100" s="132">
        <f>'101.14 - IO.01.14 - Přípo...'!F37</f>
        <v>0</v>
      </c>
      <c r="BC100" s="132">
        <f>'101.14 - IO.01.14 - Přípo...'!F38</f>
        <v>0</v>
      </c>
      <c r="BD100" s="134">
        <f>'101.14 - IO.01.14 - Přípo...'!F39</f>
        <v>0</v>
      </c>
      <c r="BE100" s="4"/>
      <c r="BT100" s="135" t="s">
        <v>85</v>
      </c>
      <c r="BV100" s="135" t="s">
        <v>78</v>
      </c>
      <c r="BW100" s="135" t="s">
        <v>222</v>
      </c>
      <c r="BX100" s="135" t="s">
        <v>84</v>
      </c>
      <c r="CL100" s="135" t="s">
        <v>19</v>
      </c>
    </row>
    <row r="101" s="4" customFormat="1" ht="16.5" customHeight="1">
      <c r="A101" s="136" t="s">
        <v>89</v>
      </c>
      <c r="B101" s="65"/>
      <c r="C101" s="126"/>
      <c r="D101" s="126"/>
      <c r="E101" s="127" t="s">
        <v>223</v>
      </c>
      <c r="F101" s="127"/>
      <c r="G101" s="127"/>
      <c r="H101" s="127"/>
      <c r="I101" s="127"/>
      <c r="J101" s="126"/>
      <c r="K101" s="127" t="s">
        <v>224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9">
        <f>'101.17 - IO.01.17 - Prodl...'!J32</f>
        <v>0</v>
      </c>
      <c r="AH101" s="126"/>
      <c r="AI101" s="126"/>
      <c r="AJ101" s="126"/>
      <c r="AK101" s="126"/>
      <c r="AL101" s="126"/>
      <c r="AM101" s="126"/>
      <c r="AN101" s="129">
        <f>SUM(AG101,AT101)</f>
        <v>0</v>
      </c>
      <c r="AO101" s="126"/>
      <c r="AP101" s="126"/>
      <c r="AQ101" s="130" t="s">
        <v>87</v>
      </c>
      <c r="AR101" s="67"/>
      <c r="AS101" s="131">
        <v>0</v>
      </c>
      <c r="AT101" s="132">
        <f>ROUND(SUM(AV101:AW101),2)</f>
        <v>0</v>
      </c>
      <c r="AU101" s="133">
        <f>'101.17 - IO.01.17 - Prodl...'!P87</f>
        <v>0</v>
      </c>
      <c r="AV101" s="132">
        <f>'101.17 - IO.01.17 - Prodl...'!J35</f>
        <v>0</v>
      </c>
      <c r="AW101" s="132">
        <f>'101.17 - IO.01.17 - Prodl...'!J36</f>
        <v>0</v>
      </c>
      <c r="AX101" s="132">
        <f>'101.17 - IO.01.17 - Prodl...'!J37</f>
        <v>0</v>
      </c>
      <c r="AY101" s="132">
        <f>'101.17 - IO.01.17 - Prodl...'!J38</f>
        <v>0</v>
      </c>
      <c r="AZ101" s="132">
        <f>'101.17 - IO.01.17 - Prodl...'!F35</f>
        <v>0</v>
      </c>
      <c r="BA101" s="132">
        <f>'101.17 - IO.01.17 - Prodl...'!F36</f>
        <v>0</v>
      </c>
      <c r="BB101" s="132">
        <f>'101.17 - IO.01.17 - Prodl...'!F37</f>
        <v>0</v>
      </c>
      <c r="BC101" s="132">
        <f>'101.17 - IO.01.17 - Prodl...'!F38</f>
        <v>0</v>
      </c>
      <c r="BD101" s="134">
        <f>'101.17 - IO.01.17 - Prodl...'!F39</f>
        <v>0</v>
      </c>
      <c r="BE101" s="4"/>
      <c r="BT101" s="135" t="s">
        <v>85</v>
      </c>
      <c r="BV101" s="135" t="s">
        <v>78</v>
      </c>
      <c r="BW101" s="135" t="s">
        <v>225</v>
      </c>
      <c r="BX101" s="135" t="s">
        <v>84</v>
      </c>
      <c r="CL101" s="135" t="s">
        <v>19</v>
      </c>
    </row>
    <row r="102" s="4" customFormat="1" ht="23.25" customHeight="1">
      <c r="A102" s="136" t="s">
        <v>89</v>
      </c>
      <c r="B102" s="65"/>
      <c r="C102" s="126"/>
      <c r="D102" s="126"/>
      <c r="E102" s="127" t="s">
        <v>226</v>
      </c>
      <c r="F102" s="127"/>
      <c r="G102" s="127"/>
      <c r="H102" s="127"/>
      <c r="I102" s="127"/>
      <c r="J102" s="126"/>
      <c r="K102" s="127" t="s">
        <v>227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9">
        <f>'101.18 - IO.01.18 - Přípo...'!J32</f>
        <v>0</v>
      </c>
      <c r="AH102" s="126"/>
      <c r="AI102" s="126"/>
      <c r="AJ102" s="126"/>
      <c r="AK102" s="126"/>
      <c r="AL102" s="126"/>
      <c r="AM102" s="126"/>
      <c r="AN102" s="129">
        <f>SUM(AG102,AT102)</f>
        <v>0</v>
      </c>
      <c r="AO102" s="126"/>
      <c r="AP102" s="126"/>
      <c r="AQ102" s="130" t="s">
        <v>87</v>
      </c>
      <c r="AR102" s="67"/>
      <c r="AS102" s="131">
        <v>0</v>
      </c>
      <c r="AT102" s="132">
        <f>ROUND(SUM(AV102:AW102),2)</f>
        <v>0</v>
      </c>
      <c r="AU102" s="133">
        <f>'101.18 - IO.01.18 - Přípo...'!P103</f>
        <v>0</v>
      </c>
      <c r="AV102" s="132">
        <f>'101.18 - IO.01.18 - Přípo...'!J35</f>
        <v>0</v>
      </c>
      <c r="AW102" s="132">
        <f>'101.18 - IO.01.18 - Přípo...'!J36</f>
        <v>0</v>
      </c>
      <c r="AX102" s="132">
        <f>'101.18 - IO.01.18 - Přípo...'!J37</f>
        <v>0</v>
      </c>
      <c r="AY102" s="132">
        <f>'101.18 - IO.01.18 - Přípo...'!J38</f>
        <v>0</v>
      </c>
      <c r="AZ102" s="132">
        <f>'101.18 - IO.01.18 - Přípo...'!F35</f>
        <v>0</v>
      </c>
      <c r="BA102" s="132">
        <f>'101.18 - IO.01.18 - Přípo...'!F36</f>
        <v>0</v>
      </c>
      <c r="BB102" s="132">
        <f>'101.18 - IO.01.18 - Přípo...'!F37</f>
        <v>0</v>
      </c>
      <c r="BC102" s="132">
        <f>'101.18 - IO.01.18 - Přípo...'!F38</f>
        <v>0</v>
      </c>
      <c r="BD102" s="134">
        <f>'101.18 - IO.01.18 - Přípo...'!F39</f>
        <v>0</v>
      </c>
      <c r="BE102" s="4"/>
      <c r="BT102" s="135" t="s">
        <v>85</v>
      </c>
      <c r="BV102" s="135" t="s">
        <v>78</v>
      </c>
      <c r="BW102" s="135" t="s">
        <v>228</v>
      </c>
      <c r="BX102" s="135" t="s">
        <v>84</v>
      </c>
      <c r="CL102" s="135" t="s">
        <v>19</v>
      </c>
    </row>
    <row r="103" s="4" customFormat="1" ht="16.5" customHeight="1">
      <c r="A103" s="136" t="s">
        <v>89</v>
      </c>
      <c r="B103" s="65"/>
      <c r="C103" s="126"/>
      <c r="D103" s="126"/>
      <c r="E103" s="127" t="s">
        <v>229</v>
      </c>
      <c r="F103" s="127"/>
      <c r="G103" s="127"/>
      <c r="H103" s="127"/>
      <c r="I103" s="127"/>
      <c r="J103" s="126"/>
      <c r="K103" s="127" t="s">
        <v>230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9">
        <f>'101.21 - IO.01.21 - Dešťo...'!J32</f>
        <v>0</v>
      </c>
      <c r="AH103" s="126"/>
      <c r="AI103" s="126"/>
      <c r="AJ103" s="126"/>
      <c r="AK103" s="126"/>
      <c r="AL103" s="126"/>
      <c r="AM103" s="126"/>
      <c r="AN103" s="129">
        <f>SUM(AG103,AT103)</f>
        <v>0</v>
      </c>
      <c r="AO103" s="126"/>
      <c r="AP103" s="126"/>
      <c r="AQ103" s="130" t="s">
        <v>87</v>
      </c>
      <c r="AR103" s="67"/>
      <c r="AS103" s="131">
        <v>0</v>
      </c>
      <c r="AT103" s="132">
        <f>ROUND(SUM(AV103:AW103),2)</f>
        <v>0</v>
      </c>
      <c r="AU103" s="133">
        <f>'101.21 - IO.01.21 - Dešťo...'!P104</f>
        <v>0</v>
      </c>
      <c r="AV103" s="132">
        <f>'101.21 - IO.01.21 - Dešťo...'!J35</f>
        <v>0</v>
      </c>
      <c r="AW103" s="132">
        <f>'101.21 - IO.01.21 - Dešťo...'!J36</f>
        <v>0</v>
      </c>
      <c r="AX103" s="132">
        <f>'101.21 - IO.01.21 - Dešťo...'!J37</f>
        <v>0</v>
      </c>
      <c r="AY103" s="132">
        <f>'101.21 - IO.01.21 - Dešťo...'!J38</f>
        <v>0</v>
      </c>
      <c r="AZ103" s="132">
        <f>'101.21 - IO.01.21 - Dešťo...'!F35</f>
        <v>0</v>
      </c>
      <c r="BA103" s="132">
        <f>'101.21 - IO.01.21 - Dešťo...'!F36</f>
        <v>0</v>
      </c>
      <c r="BB103" s="132">
        <f>'101.21 - IO.01.21 - Dešťo...'!F37</f>
        <v>0</v>
      </c>
      <c r="BC103" s="132">
        <f>'101.21 - IO.01.21 - Dešťo...'!F38</f>
        <v>0</v>
      </c>
      <c r="BD103" s="134">
        <f>'101.21 - IO.01.21 - Dešťo...'!F39</f>
        <v>0</v>
      </c>
      <c r="BE103" s="4"/>
      <c r="BT103" s="135" t="s">
        <v>85</v>
      </c>
      <c r="BV103" s="135" t="s">
        <v>78</v>
      </c>
      <c r="BW103" s="135" t="s">
        <v>231</v>
      </c>
      <c r="BX103" s="135" t="s">
        <v>84</v>
      </c>
      <c r="CL103" s="135" t="s">
        <v>19</v>
      </c>
    </row>
    <row r="104" s="4" customFormat="1" ht="16.5" customHeight="1">
      <c r="A104" s="136" t="s">
        <v>89</v>
      </c>
      <c r="B104" s="65"/>
      <c r="C104" s="126"/>
      <c r="D104" s="126"/>
      <c r="E104" s="127" t="s">
        <v>232</v>
      </c>
      <c r="F104" s="127"/>
      <c r="G104" s="127"/>
      <c r="H104" s="127"/>
      <c r="I104" s="127"/>
      <c r="J104" s="126"/>
      <c r="K104" s="127" t="s">
        <v>233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9">
        <f>'101.22 - IO.01.22 - Vsako...'!J32</f>
        <v>0</v>
      </c>
      <c r="AH104" s="126"/>
      <c r="AI104" s="126"/>
      <c r="AJ104" s="126"/>
      <c r="AK104" s="126"/>
      <c r="AL104" s="126"/>
      <c r="AM104" s="126"/>
      <c r="AN104" s="129">
        <f>SUM(AG104,AT104)</f>
        <v>0</v>
      </c>
      <c r="AO104" s="126"/>
      <c r="AP104" s="126"/>
      <c r="AQ104" s="130" t="s">
        <v>87</v>
      </c>
      <c r="AR104" s="67"/>
      <c r="AS104" s="131">
        <v>0</v>
      </c>
      <c r="AT104" s="132">
        <f>ROUND(SUM(AV104:AW104),2)</f>
        <v>0</v>
      </c>
      <c r="AU104" s="133">
        <f>'101.22 - IO.01.22 - Vsako...'!P100</f>
        <v>0</v>
      </c>
      <c r="AV104" s="132">
        <f>'101.22 - IO.01.22 - Vsako...'!J35</f>
        <v>0</v>
      </c>
      <c r="AW104" s="132">
        <f>'101.22 - IO.01.22 - Vsako...'!J36</f>
        <v>0</v>
      </c>
      <c r="AX104" s="132">
        <f>'101.22 - IO.01.22 - Vsako...'!J37</f>
        <v>0</v>
      </c>
      <c r="AY104" s="132">
        <f>'101.22 - IO.01.22 - Vsako...'!J38</f>
        <v>0</v>
      </c>
      <c r="AZ104" s="132">
        <f>'101.22 - IO.01.22 - Vsako...'!F35</f>
        <v>0</v>
      </c>
      <c r="BA104" s="132">
        <f>'101.22 - IO.01.22 - Vsako...'!F36</f>
        <v>0</v>
      </c>
      <c r="BB104" s="132">
        <f>'101.22 - IO.01.22 - Vsako...'!F37</f>
        <v>0</v>
      </c>
      <c r="BC104" s="132">
        <f>'101.22 - IO.01.22 - Vsako...'!F38</f>
        <v>0</v>
      </c>
      <c r="BD104" s="134">
        <f>'101.22 - IO.01.22 - Vsako...'!F39</f>
        <v>0</v>
      </c>
      <c r="BE104" s="4"/>
      <c r="BT104" s="135" t="s">
        <v>85</v>
      </c>
      <c r="BV104" s="135" t="s">
        <v>78</v>
      </c>
      <c r="BW104" s="135" t="s">
        <v>234</v>
      </c>
      <c r="BX104" s="135" t="s">
        <v>84</v>
      </c>
      <c r="CL104" s="135" t="s">
        <v>19</v>
      </c>
    </row>
    <row r="105" s="4" customFormat="1" ht="16.5" customHeight="1">
      <c r="A105" s="136" t="s">
        <v>89</v>
      </c>
      <c r="B105" s="65"/>
      <c r="C105" s="126"/>
      <c r="D105" s="126"/>
      <c r="E105" s="127" t="s">
        <v>235</v>
      </c>
      <c r="F105" s="127"/>
      <c r="G105" s="127"/>
      <c r="H105" s="127"/>
      <c r="I105" s="127"/>
      <c r="J105" s="126"/>
      <c r="K105" s="127" t="s">
        <v>236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9">
        <f>'101.23 - IO.01.23 - Odluč...'!J32</f>
        <v>0</v>
      </c>
      <c r="AH105" s="126"/>
      <c r="AI105" s="126"/>
      <c r="AJ105" s="126"/>
      <c r="AK105" s="126"/>
      <c r="AL105" s="126"/>
      <c r="AM105" s="126"/>
      <c r="AN105" s="129">
        <f>SUM(AG105,AT105)</f>
        <v>0</v>
      </c>
      <c r="AO105" s="126"/>
      <c r="AP105" s="126"/>
      <c r="AQ105" s="130" t="s">
        <v>87</v>
      </c>
      <c r="AR105" s="67"/>
      <c r="AS105" s="131">
        <v>0</v>
      </c>
      <c r="AT105" s="132">
        <f>ROUND(SUM(AV105:AW105),2)</f>
        <v>0</v>
      </c>
      <c r="AU105" s="133">
        <f>'101.23 - IO.01.23 - Odluč...'!P100</f>
        <v>0</v>
      </c>
      <c r="AV105" s="132">
        <f>'101.23 - IO.01.23 - Odluč...'!J35</f>
        <v>0</v>
      </c>
      <c r="AW105" s="132">
        <f>'101.23 - IO.01.23 - Odluč...'!J36</f>
        <v>0</v>
      </c>
      <c r="AX105" s="132">
        <f>'101.23 - IO.01.23 - Odluč...'!J37</f>
        <v>0</v>
      </c>
      <c r="AY105" s="132">
        <f>'101.23 - IO.01.23 - Odluč...'!J38</f>
        <v>0</v>
      </c>
      <c r="AZ105" s="132">
        <f>'101.23 - IO.01.23 - Odluč...'!F35</f>
        <v>0</v>
      </c>
      <c r="BA105" s="132">
        <f>'101.23 - IO.01.23 - Odluč...'!F36</f>
        <v>0</v>
      </c>
      <c r="BB105" s="132">
        <f>'101.23 - IO.01.23 - Odluč...'!F37</f>
        <v>0</v>
      </c>
      <c r="BC105" s="132">
        <f>'101.23 - IO.01.23 - Odluč...'!F38</f>
        <v>0</v>
      </c>
      <c r="BD105" s="134">
        <f>'101.23 - IO.01.23 - Odluč...'!F39</f>
        <v>0</v>
      </c>
      <c r="BE105" s="4"/>
      <c r="BT105" s="135" t="s">
        <v>85</v>
      </c>
      <c r="BV105" s="135" t="s">
        <v>78</v>
      </c>
      <c r="BW105" s="135" t="s">
        <v>237</v>
      </c>
      <c r="BX105" s="135" t="s">
        <v>84</v>
      </c>
      <c r="CL105" s="135" t="s">
        <v>19</v>
      </c>
    </row>
    <row r="106" s="4" customFormat="1" ht="16.5" customHeight="1">
      <c r="A106" s="136" t="s">
        <v>89</v>
      </c>
      <c r="B106" s="65"/>
      <c r="C106" s="126"/>
      <c r="D106" s="126"/>
      <c r="E106" s="127" t="s">
        <v>238</v>
      </c>
      <c r="F106" s="127"/>
      <c r="G106" s="127"/>
      <c r="H106" s="127"/>
      <c r="I106" s="127"/>
      <c r="J106" s="126"/>
      <c r="K106" s="127" t="s">
        <v>239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9">
        <f>'102.10 - IO.02.10 - Prodl...'!J32</f>
        <v>0</v>
      </c>
      <c r="AH106" s="126"/>
      <c r="AI106" s="126"/>
      <c r="AJ106" s="126"/>
      <c r="AK106" s="126"/>
      <c r="AL106" s="126"/>
      <c r="AM106" s="126"/>
      <c r="AN106" s="129">
        <f>SUM(AG106,AT106)</f>
        <v>0</v>
      </c>
      <c r="AO106" s="126"/>
      <c r="AP106" s="126"/>
      <c r="AQ106" s="130" t="s">
        <v>87</v>
      </c>
      <c r="AR106" s="67"/>
      <c r="AS106" s="131">
        <v>0</v>
      </c>
      <c r="AT106" s="132">
        <f>ROUND(SUM(AV106:AW106),2)</f>
        <v>0</v>
      </c>
      <c r="AU106" s="133">
        <f>'102.10 - IO.02.10 - Prodl...'!P105</f>
        <v>0</v>
      </c>
      <c r="AV106" s="132">
        <f>'102.10 - IO.02.10 - Prodl...'!J35</f>
        <v>0</v>
      </c>
      <c r="AW106" s="132">
        <f>'102.10 - IO.02.10 - Prodl...'!J36</f>
        <v>0</v>
      </c>
      <c r="AX106" s="132">
        <f>'102.10 - IO.02.10 - Prodl...'!J37</f>
        <v>0</v>
      </c>
      <c r="AY106" s="132">
        <f>'102.10 - IO.02.10 - Prodl...'!J38</f>
        <v>0</v>
      </c>
      <c r="AZ106" s="132">
        <f>'102.10 - IO.02.10 - Prodl...'!F35</f>
        <v>0</v>
      </c>
      <c r="BA106" s="132">
        <f>'102.10 - IO.02.10 - Prodl...'!F36</f>
        <v>0</v>
      </c>
      <c r="BB106" s="132">
        <f>'102.10 - IO.02.10 - Prodl...'!F37</f>
        <v>0</v>
      </c>
      <c r="BC106" s="132">
        <f>'102.10 - IO.02.10 - Prodl...'!F38</f>
        <v>0</v>
      </c>
      <c r="BD106" s="134">
        <f>'102.10 - IO.02.10 - Prodl...'!F39</f>
        <v>0</v>
      </c>
      <c r="BE106" s="4"/>
      <c r="BT106" s="135" t="s">
        <v>85</v>
      </c>
      <c r="BV106" s="135" t="s">
        <v>78</v>
      </c>
      <c r="BW106" s="135" t="s">
        <v>240</v>
      </c>
      <c r="BX106" s="135" t="s">
        <v>84</v>
      </c>
      <c r="CL106" s="135" t="s">
        <v>19</v>
      </c>
    </row>
    <row r="107" s="4" customFormat="1" ht="16.5" customHeight="1">
      <c r="A107" s="136" t="s">
        <v>89</v>
      </c>
      <c r="B107" s="65"/>
      <c r="C107" s="126"/>
      <c r="D107" s="126"/>
      <c r="E107" s="127" t="s">
        <v>241</v>
      </c>
      <c r="F107" s="127"/>
      <c r="G107" s="127"/>
      <c r="H107" s="127"/>
      <c r="I107" s="127"/>
      <c r="J107" s="126"/>
      <c r="K107" s="127" t="s">
        <v>242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9">
        <f>'102.20 - IO.02.20 - Areál...'!J32</f>
        <v>0</v>
      </c>
      <c r="AH107" s="126"/>
      <c r="AI107" s="126"/>
      <c r="AJ107" s="126"/>
      <c r="AK107" s="126"/>
      <c r="AL107" s="126"/>
      <c r="AM107" s="126"/>
      <c r="AN107" s="129">
        <f>SUM(AG107,AT107)</f>
        <v>0</v>
      </c>
      <c r="AO107" s="126"/>
      <c r="AP107" s="126"/>
      <c r="AQ107" s="130" t="s">
        <v>87</v>
      </c>
      <c r="AR107" s="67"/>
      <c r="AS107" s="131">
        <v>0</v>
      </c>
      <c r="AT107" s="132">
        <f>ROUND(SUM(AV107:AW107),2)</f>
        <v>0</v>
      </c>
      <c r="AU107" s="133">
        <f>'102.20 - IO.02.20 - Areál...'!P102</f>
        <v>0</v>
      </c>
      <c r="AV107" s="132">
        <f>'102.20 - IO.02.20 - Areál...'!J35</f>
        <v>0</v>
      </c>
      <c r="AW107" s="132">
        <f>'102.20 - IO.02.20 - Areál...'!J36</f>
        <v>0</v>
      </c>
      <c r="AX107" s="132">
        <f>'102.20 - IO.02.20 - Areál...'!J37</f>
        <v>0</v>
      </c>
      <c r="AY107" s="132">
        <f>'102.20 - IO.02.20 - Areál...'!J38</f>
        <v>0</v>
      </c>
      <c r="AZ107" s="132">
        <f>'102.20 - IO.02.20 - Areál...'!F35</f>
        <v>0</v>
      </c>
      <c r="BA107" s="132">
        <f>'102.20 - IO.02.20 - Areál...'!F36</f>
        <v>0</v>
      </c>
      <c r="BB107" s="132">
        <f>'102.20 - IO.02.20 - Areál...'!F37</f>
        <v>0</v>
      </c>
      <c r="BC107" s="132">
        <f>'102.20 - IO.02.20 - Areál...'!F38</f>
        <v>0</v>
      </c>
      <c r="BD107" s="134">
        <f>'102.20 - IO.02.20 - Areál...'!F39</f>
        <v>0</v>
      </c>
      <c r="BE107" s="4"/>
      <c r="BT107" s="135" t="s">
        <v>85</v>
      </c>
      <c r="BV107" s="135" t="s">
        <v>78</v>
      </c>
      <c r="BW107" s="135" t="s">
        <v>243</v>
      </c>
      <c r="BX107" s="135" t="s">
        <v>84</v>
      </c>
      <c r="CL107" s="135" t="s">
        <v>19</v>
      </c>
    </row>
    <row r="108" s="4" customFormat="1" ht="16.5" customHeight="1">
      <c r="A108" s="136" t="s">
        <v>89</v>
      </c>
      <c r="B108" s="65"/>
      <c r="C108" s="126"/>
      <c r="D108" s="126"/>
      <c r="E108" s="127" t="s">
        <v>244</v>
      </c>
      <c r="F108" s="127"/>
      <c r="G108" s="127"/>
      <c r="H108" s="127"/>
      <c r="I108" s="127"/>
      <c r="J108" s="126"/>
      <c r="K108" s="127" t="s">
        <v>245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9">
        <f>'102.30 - IO.02.30_Přípojk...'!J32</f>
        <v>0</v>
      </c>
      <c r="AH108" s="126"/>
      <c r="AI108" s="126"/>
      <c r="AJ108" s="126"/>
      <c r="AK108" s="126"/>
      <c r="AL108" s="126"/>
      <c r="AM108" s="126"/>
      <c r="AN108" s="129">
        <f>SUM(AG108,AT108)</f>
        <v>0</v>
      </c>
      <c r="AO108" s="126"/>
      <c r="AP108" s="126"/>
      <c r="AQ108" s="130" t="s">
        <v>87</v>
      </c>
      <c r="AR108" s="67"/>
      <c r="AS108" s="131">
        <v>0</v>
      </c>
      <c r="AT108" s="132">
        <f>ROUND(SUM(AV108:AW108),2)</f>
        <v>0</v>
      </c>
      <c r="AU108" s="133">
        <f>'102.30 - IO.02.30_Přípojk...'!P98</f>
        <v>0</v>
      </c>
      <c r="AV108" s="132">
        <f>'102.30 - IO.02.30_Přípojk...'!J35</f>
        <v>0</v>
      </c>
      <c r="AW108" s="132">
        <f>'102.30 - IO.02.30_Přípojk...'!J36</f>
        <v>0</v>
      </c>
      <c r="AX108" s="132">
        <f>'102.30 - IO.02.30_Přípojk...'!J37</f>
        <v>0</v>
      </c>
      <c r="AY108" s="132">
        <f>'102.30 - IO.02.30_Přípojk...'!J38</f>
        <v>0</v>
      </c>
      <c r="AZ108" s="132">
        <f>'102.30 - IO.02.30_Přípojk...'!F35</f>
        <v>0</v>
      </c>
      <c r="BA108" s="132">
        <f>'102.30 - IO.02.30_Přípojk...'!F36</f>
        <v>0</v>
      </c>
      <c r="BB108" s="132">
        <f>'102.30 - IO.02.30_Přípojk...'!F37</f>
        <v>0</v>
      </c>
      <c r="BC108" s="132">
        <f>'102.30 - IO.02.30_Přípojk...'!F38</f>
        <v>0</v>
      </c>
      <c r="BD108" s="134">
        <f>'102.30 - IO.02.30_Přípojk...'!F39</f>
        <v>0</v>
      </c>
      <c r="BE108" s="4"/>
      <c r="BT108" s="135" t="s">
        <v>85</v>
      </c>
      <c r="BV108" s="135" t="s">
        <v>78</v>
      </c>
      <c r="BW108" s="135" t="s">
        <v>246</v>
      </c>
      <c r="BX108" s="135" t="s">
        <v>84</v>
      </c>
      <c r="CL108" s="135" t="s">
        <v>19</v>
      </c>
    </row>
    <row r="109" s="4" customFormat="1" ht="16.5" customHeight="1">
      <c r="A109" s="136" t="s">
        <v>89</v>
      </c>
      <c r="B109" s="65"/>
      <c r="C109" s="126"/>
      <c r="D109" s="126"/>
      <c r="E109" s="127" t="s">
        <v>247</v>
      </c>
      <c r="F109" s="127"/>
      <c r="G109" s="127"/>
      <c r="H109" s="127"/>
      <c r="I109" s="127"/>
      <c r="J109" s="126"/>
      <c r="K109" s="127" t="s">
        <v>248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9">
        <f>'102.40 - IO.02.40 - Přípo...'!J32</f>
        <v>0</v>
      </c>
      <c r="AH109" s="126"/>
      <c r="AI109" s="126"/>
      <c r="AJ109" s="126"/>
      <c r="AK109" s="126"/>
      <c r="AL109" s="126"/>
      <c r="AM109" s="126"/>
      <c r="AN109" s="129">
        <f>SUM(AG109,AT109)</f>
        <v>0</v>
      </c>
      <c r="AO109" s="126"/>
      <c r="AP109" s="126"/>
      <c r="AQ109" s="130" t="s">
        <v>87</v>
      </c>
      <c r="AR109" s="67"/>
      <c r="AS109" s="131">
        <v>0</v>
      </c>
      <c r="AT109" s="132">
        <f>ROUND(SUM(AV109:AW109),2)</f>
        <v>0</v>
      </c>
      <c r="AU109" s="133">
        <f>'102.40 - IO.02.40 - Přípo...'!P107</f>
        <v>0</v>
      </c>
      <c r="AV109" s="132">
        <f>'102.40 - IO.02.40 - Přípo...'!J35</f>
        <v>0</v>
      </c>
      <c r="AW109" s="132">
        <f>'102.40 - IO.02.40 - Přípo...'!J36</f>
        <v>0</v>
      </c>
      <c r="AX109" s="132">
        <f>'102.40 - IO.02.40 - Přípo...'!J37</f>
        <v>0</v>
      </c>
      <c r="AY109" s="132">
        <f>'102.40 - IO.02.40 - Přípo...'!J38</f>
        <v>0</v>
      </c>
      <c r="AZ109" s="132">
        <f>'102.40 - IO.02.40 - Přípo...'!F35</f>
        <v>0</v>
      </c>
      <c r="BA109" s="132">
        <f>'102.40 - IO.02.40 - Přípo...'!F36</f>
        <v>0</v>
      </c>
      <c r="BB109" s="132">
        <f>'102.40 - IO.02.40 - Přípo...'!F37</f>
        <v>0</v>
      </c>
      <c r="BC109" s="132">
        <f>'102.40 - IO.02.40 - Přípo...'!F38</f>
        <v>0</v>
      </c>
      <c r="BD109" s="134">
        <f>'102.40 - IO.02.40 - Přípo...'!F39</f>
        <v>0</v>
      </c>
      <c r="BE109" s="4"/>
      <c r="BT109" s="135" t="s">
        <v>85</v>
      </c>
      <c r="BV109" s="135" t="s">
        <v>78</v>
      </c>
      <c r="BW109" s="135" t="s">
        <v>249</v>
      </c>
      <c r="BX109" s="135" t="s">
        <v>84</v>
      </c>
      <c r="CL109" s="135" t="s">
        <v>19</v>
      </c>
    </row>
    <row r="110" s="4" customFormat="1" ht="16.5" customHeight="1">
      <c r="A110" s="136" t="s">
        <v>89</v>
      </c>
      <c r="B110" s="65"/>
      <c r="C110" s="126"/>
      <c r="D110" s="126"/>
      <c r="E110" s="127" t="s">
        <v>250</v>
      </c>
      <c r="F110" s="127"/>
      <c r="G110" s="127"/>
      <c r="H110" s="127"/>
      <c r="I110" s="127"/>
      <c r="J110" s="126"/>
      <c r="K110" s="127" t="s">
        <v>251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9">
        <f>'102.50 - IO.02.50 - Přípo...'!J32</f>
        <v>0</v>
      </c>
      <c r="AH110" s="126"/>
      <c r="AI110" s="126"/>
      <c r="AJ110" s="126"/>
      <c r="AK110" s="126"/>
      <c r="AL110" s="126"/>
      <c r="AM110" s="126"/>
      <c r="AN110" s="129">
        <f>SUM(AG110,AT110)</f>
        <v>0</v>
      </c>
      <c r="AO110" s="126"/>
      <c r="AP110" s="126"/>
      <c r="AQ110" s="130" t="s">
        <v>87</v>
      </c>
      <c r="AR110" s="67"/>
      <c r="AS110" s="131">
        <v>0</v>
      </c>
      <c r="AT110" s="132">
        <f>ROUND(SUM(AV110:AW110),2)</f>
        <v>0</v>
      </c>
      <c r="AU110" s="133">
        <f>'102.50 - IO.02.50 - Přípo...'!P101</f>
        <v>0</v>
      </c>
      <c r="AV110" s="132">
        <f>'102.50 - IO.02.50 - Přípo...'!J35</f>
        <v>0</v>
      </c>
      <c r="AW110" s="132">
        <f>'102.50 - IO.02.50 - Přípo...'!J36</f>
        <v>0</v>
      </c>
      <c r="AX110" s="132">
        <f>'102.50 - IO.02.50 - Přípo...'!J37</f>
        <v>0</v>
      </c>
      <c r="AY110" s="132">
        <f>'102.50 - IO.02.50 - Přípo...'!J38</f>
        <v>0</v>
      </c>
      <c r="AZ110" s="132">
        <f>'102.50 - IO.02.50 - Přípo...'!F35</f>
        <v>0</v>
      </c>
      <c r="BA110" s="132">
        <f>'102.50 - IO.02.50 - Přípo...'!F36</f>
        <v>0</v>
      </c>
      <c r="BB110" s="132">
        <f>'102.50 - IO.02.50 - Přípo...'!F37</f>
        <v>0</v>
      </c>
      <c r="BC110" s="132">
        <f>'102.50 - IO.02.50 - Přípo...'!F38</f>
        <v>0</v>
      </c>
      <c r="BD110" s="134">
        <f>'102.50 - IO.02.50 - Přípo...'!F39</f>
        <v>0</v>
      </c>
      <c r="BE110" s="4"/>
      <c r="BT110" s="135" t="s">
        <v>85</v>
      </c>
      <c r="BV110" s="135" t="s">
        <v>78</v>
      </c>
      <c r="BW110" s="135" t="s">
        <v>252</v>
      </c>
      <c r="BX110" s="135" t="s">
        <v>84</v>
      </c>
      <c r="CL110" s="135" t="s">
        <v>19</v>
      </c>
    </row>
    <row r="111" s="4" customFormat="1" ht="16.5" customHeight="1">
      <c r="A111" s="136" t="s">
        <v>89</v>
      </c>
      <c r="B111" s="65"/>
      <c r="C111" s="126"/>
      <c r="D111" s="126"/>
      <c r="E111" s="127" t="s">
        <v>253</v>
      </c>
      <c r="F111" s="127"/>
      <c r="G111" s="127"/>
      <c r="H111" s="127"/>
      <c r="I111" s="127"/>
      <c r="J111" s="126"/>
      <c r="K111" s="127" t="s">
        <v>254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9">
        <f>'102.70 - IO.02.70 - Rušen...'!J32</f>
        <v>0</v>
      </c>
      <c r="AH111" s="126"/>
      <c r="AI111" s="126"/>
      <c r="AJ111" s="126"/>
      <c r="AK111" s="126"/>
      <c r="AL111" s="126"/>
      <c r="AM111" s="126"/>
      <c r="AN111" s="129">
        <f>SUM(AG111,AT111)</f>
        <v>0</v>
      </c>
      <c r="AO111" s="126"/>
      <c r="AP111" s="126"/>
      <c r="AQ111" s="130" t="s">
        <v>87</v>
      </c>
      <c r="AR111" s="67"/>
      <c r="AS111" s="131">
        <v>0</v>
      </c>
      <c r="AT111" s="132">
        <f>ROUND(SUM(AV111:AW111),2)</f>
        <v>0</v>
      </c>
      <c r="AU111" s="133">
        <f>'102.70 - IO.02.70 - Rušen...'!P97</f>
        <v>0</v>
      </c>
      <c r="AV111" s="132">
        <f>'102.70 - IO.02.70 - Rušen...'!J35</f>
        <v>0</v>
      </c>
      <c r="AW111" s="132">
        <f>'102.70 - IO.02.70 - Rušen...'!J36</f>
        <v>0</v>
      </c>
      <c r="AX111" s="132">
        <f>'102.70 - IO.02.70 - Rušen...'!J37</f>
        <v>0</v>
      </c>
      <c r="AY111" s="132">
        <f>'102.70 - IO.02.70 - Rušen...'!J38</f>
        <v>0</v>
      </c>
      <c r="AZ111" s="132">
        <f>'102.70 - IO.02.70 - Rušen...'!F35</f>
        <v>0</v>
      </c>
      <c r="BA111" s="132">
        <f>'102.70 - IO.02.70 - Rušen...'!F36</f>
        <v>0</v>
      </c>
      <c r="BB111" s="132">
        <f>'102.70 - IO.02.70 - Rušen...'!F37</f>
        <v>0</v>
      </c>
      <c r="BC111" s="132">
        <f>'102.70 - IO.02.70 - Rušen...'!F38</f>
        <v>0</v>
      </c>
      <c r="BD111" s="134">
        <f>'102.70 - IO.02.70 - Rušen...'!F39</f>
        <v>0</v>
      </c>
      <c r="BE111" s="4"/>
      <c r="BT111" s="135" t="s">
        <v>85</v>
      </c>
      <c r="BV111" s="135" t="s">
        <v>78</v>
      </c>
      <c r="BW111" s="135" t="s">
        <v>255</v>
      </c>
      <c r="BX111" s="135" t="s">
        <v>84</v>
      </c>
      <c r="CL111" s="135" t="s">
        <v>19</v>
      </c>
    </row>
    <row r="112" s="4" customFormat="1" ht="16.5" customHeight="1">
      <c r="A112" s="136" t="s">
        <v>89</v>
      </c>
      <c r="B112" s="65"/>
      <c r="C112" s="126"/>
      <c r="D112" s="126"/>
      <c r="E112" s="127" t="s">
        <v>256</v>
      </c>
      <c r="F112" s="127"/>
      <c r="G112" s="127"/>
      <c r="H112" s="127"/>
      <c r="I112" s="127"/>
      <c r="J112" s="126"/>
      <c r="K112" s="127" t="s">
        <v>257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9">
        <f>'103.10 - IO.03.10 - Prodl...'!J32</f>
        <v>0</v>
      </c>
      <c r="AH112" s="126"/>
      <c r="AI112" s="126"/>
      <c r="AJ112" s="126"/>
      <c r="AK112" s="126"/>
      <c r="AL112" s="126"/>
      <c r="AM112" s="126"/>
      <c r="AN112" s="129">
        <f>SUM(AG112,AT112)</f>
        <v>0</v>
      </c>
      <c r="AO112" s="126"/>
      <c r="AP112" s="126"/>
      <c r="AQ112" s="130" t="s">
        <v>87</v>
      </c>
      <c r="AR112" s="67"/>
      <c r="AS112" s="131">
        <v>0</v>
      </c>
      <c r="AT112" s="132">
        <f>ROUND(SUM(AV112:AW112),2)</f>
        <v>0</v>
      </c>
      <c r="AU112" s="133">
        <f>'103.10 - IO.03.10 - Prodl...'!P104</f>
        <v>0</v>
      </c>
      <c r="AV112" s="132">
        <f>'103.10 - IO.03.10 - Prodl...'!J35</f>
        <v>0</v>
      </c>
      <c r="AW112" s="132">
        <f>'103.10 - IO.03.10 - Prodl...'!J36</f>
        <v>0</v>
      </c>
      <c r="AX112" s="132">
        <f>'103.10 - IO.03.10 - Prodl...'!J37</f>
        <v>0</v>
      </c>
      <c r="AY112" s="132">
        <f>'103.10 - IO.03.10 - Prodl...'!J38</f>
        <v>0</v>
      </c>
      <c r="AZ112" s="132">
        <f>'103.10 - IO.03.10 - Prodl...'!F35</f>
        <v>0</v>
      </c>
      <c r="BA112" s="132">
        <f>'103.10 - IO.03.10 - Prodl...'!F36</f>
        <v>0</v>
      </c>
      <c r="BB112" s="132">
        <f>'103.10 - IO.03.10 - Prodl...'!F37</f>
        <v>0</v>
      </c>
      <c r="BC112" s="132">
        <f>'103.10 - IO.03.10 - Prodl...'!F38</f>
        <v>0</v>
      </c>
      <c r="BD112" s="134">
        <f>'103.10 - IO.03.10 - Prodl...'!F39</f>
        <v>0</v>
      </c>
      <c r="BE112" s="4"/>
      <c r="BT112" s="135" t="s">
        <v>85</v>
      </c>
      <c r="BV112" s="135" t="s">
        <v>78</v>
      </c>
      <c r="BW112" s="135" t="s">
        <v>258</v>
      </c>
      <c r="BX112" s="135" t="s">
        <v>84</v>
      </c>
      <c r="CL112" s="135" t="s">
        <v>19</v>
      </c>
    </row>
    <row r="113" s="4" customFormat="1" ht="16.5" customHeight="1">
      <c r="A113" s="136" t="s">
        <v>89</v>
      </c>
      <c r="B113" s="65"/>
      <c r="C113" s="126"/>
      <c r="D113" s="126"/>
      <c r="E113" s="127" t="s">
        <v>259</v>
      </c>
      <c r="F113" s="127"/>
      <c r="G113" s="127"/>
      <c r="H113" s="127"/>
      <c r="I113" s="127"/>
      <c r="J113" s="126"/>
      <c r="K113" s="127" t="s">
        <v>260</v>
      </c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9">
        <f>'103.40 - IO.03.40 - Úprav...'!J32</f>
        <v>0</v>
      </c>
      <c r="AH113" s="126"/>
      <c r="AI113" s="126"/>
      <c r="AJ113" s="126"/>
      <c r="AK113" s="126"/>
      <c r="AL113" s="126"/>
      <c r="AM113" s="126"/>
      <c r="AN113" s="129">
        <f>SUM(AG113,AT113)</f>
        <v>0</v>
      </c>
      <c r="AO113" s="126"/>
      <c r="AP113" s="126"/>
      <c r="AQ113" s="130" t="s">
        <v>87</v>
      </c>
      <c r="AR113" s="67"/>
      <c r="AS113" s="131">
        <v>0</v>
      </c>
      <c r="AT113" s="132">
        <f>ROUND(SUM(AV113:AW113),2)</f>
        <v>0</v>
      </c>
      <c r="AU113" s="133">
        <f>'103.40 - IO.03.40 - Úprav...'!P104</f>
        <v>0</v>
      </c>
      <c r="AV113" s="132">
        <f>'103.40 - IO.03.40 - Úprav...'!J35</f>
        <v>0</v>
      </c>
      <c r="AW113" s="132">
        <f>'103.40 - IO.03.40 - Úprav...'!J36</f>
        <v>0</v>
      </c>
      <c r="AX113" s="132">
        <f>'103.40 - IO.03.40 - Úprav...'!J37</f>
        <v>0</v>
      </c>
      <c r="AY113" s="132">
        <f>'103.40 - IO.03.40 - Úprav...'!J38</f>
        <v>0</v>
      </c>
      <c r="AZ113" s="132">
        <f>'103.40 - IO.03.40 - Úprav...'!F35</f>
        <v>0</v>
      </c>
      <c r="BA113" s="132">
        <f>'103.40 - IO.03.40 - Úprav...'!F36</f>
        <v>0</v>
      </c>
      <c r="BB113" s="132">
        <f>'103.40 - IO.03.40 - Úprav...'!F37</f>
        <v>0</v>
      </c>
      <c r="BC113" s="132">
        <f>'103.40 - IO.03.40 - Úprav...'!F38</f>
        <v>0</v>
      </c>
      <c r="BD113" s="134">
        <f>'103.40 - IO.03.40 - Úprav...'!F39</f>
        <v>0</v>
      </c>
      <c r="BE113" s="4"/>
      <c r="BT113" s="135" t="s">
        <v>85</v>
      </c>
      <c r="BV113" s="135" t="s">
        <v>78</v>
      </c>
      <c r="BW113" s="135" t="s">
        <v>261</v>
      </c>
      <c r="BX113" s="135" t="s">
        <v>84</v>
      </c>
      <c r="CL113" s="135" t="s">
        <v>19</v>
      </c>
    </row>
    <row r="114" s="4" customFormat="1" ht="16.5" customHeight="1">
      <c r="A114" s="136" t="s">
        <v>89</v>
      </c>
      <c r="B114" s="65"/>
      <c r="C114" s="126"/>
      <c r="D114" s="126"/>
      <c r="E114" s="127" t="s">
        <v>262</v>
      </c>
      <c r="F114" s="127"/>
      <c r="G114" s="127"/>
      <c r="H114" s="127"/>
      <c r="I114" s="127"/>
      <c r="J114" s="126"/>
      <c r="K114" s="127" t="s">
        <v>263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9">
        <f>'103.50 - IO.03.50 - Přípo...'!J32</f>
        <v>0</v>
      </c>
      <c r="AH114" s="126"/>
      <c r="AI114" s="126"/>
      <c r="AJ114" s="126"/>
      <c r="AK114" s="126"/>
      <c r="AL114" s="126"/>
      <c r="AM114" s="126"/>
      <c r="AN114" s="129">
        <f>SUM(AG114,AT114)</f>
        <v>0</v>
      </c>
      <c r="AO114" s="126"/>
      <c r="AP114" s="126"/>
      <c r="AQ114" s="130" t="s">
        <v>87</v>
      </c>
      <c r="AR114" s="67"/>
      <c r="AS114" s="131">
        <v>0</v>
      </c>
      <c r="AT114" s="132">
        <f>ROUND(SUM(AV114:AW114),2)</f>
        <v>0</v>
      </c>
      <c r="AU114" s="133">
        <f>'103.50 - IO.03.50 - Přípo...'!P100</f>
        <v>0</v>
      </c>
      <c r="AV114" s="132">
        <f>'103.50 - IO.03.50 - Přípo...'!J35</f>
        <v>0</v>
      </c>
      <c r="AW114" s="132">
        <f>'103.50 - IO.03.50 - Přípo...'!J36</f>
        <v>0</v>
      </c>
      <c r="AX114" s="132">
        <f>'103.50 - IO.03.50 - Přípo...'!J37</f>
        <v>0</v>
      </c>
      <c r="AY114" s="132">
        <f>'103.50 - IO.03.50 - Přípo...'!J38</f>
        <v>0</v>
      </c>
      <c r="AZ114" s="132">
        <f>'103.50 - IO.03.50 - Přípo...'!F35</f>
        <v>0</v>
      </c>
      <c r="BA114" s="132">
        <f>'103.50 - IO.03.50 - Přípo...'!F36</f>
        <v>0</v>
      </c>
      <c r="BB114" s="132">
        <f>'103.50 - IO.03.50 - Přípo...'!F37</f>
        <v>0</v>
      </c>
      <c r="BC114" s="132">
        <f>'103.50 - IO.03.50 - Přípo...'!F38</f>
        <v>0</v>
      </c>
      <c r="BD114" s="134">
        <f>'103.50 - IO.03.50 - Přípo...'!F39</f>
        <v>0</v>
      </c>
      <c r="BE114" s="4"/>
      <c r="BT114" s="135" t="s">
        <v>85</v>
      </c>
      <c r="BV114" s="135" t="s">
        <v>78</v>
      </c>
      <c r="BW114" s="135" t="s">
        <v>264</v>
      </c>
      <c r="BX114" s="135" t="s">
        <v>84</v>
      </c>
      <c r="CL114" s="135" t="s">
        <v>19</v>
      </c>
    </row>
    <row r="115" s="4" customFormat="1" ht="23.25" customHeight="1">
      <c r="A115" s="136" t="s">
        <v>89</v>
      </c>
      <c r="B115" s="65"/>
      <c r="C115" s="126"/>
      <c r="D115" s="126"/>
      <c r="E115" s="127" t="s">
        <v>265</v>
      </c>
      <c r="F115" s="127"/>
      <c r="G115" s="127"/>
      <c r="H115" s="127"/>
      <c r="I115" s="127"/>
      <c r="J115" s="126"/>
      <c r="K115" s="127" t="s">
        <v>266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9">
        <f>'104.10 - IO.04.10 - Distr...'!J32</f>
        <v>0</v>
      </c>
      <c r="AH115" s="126"/>
      <c r="AI115" s="126"/>
      <c r="AJ115" s="126"/>
      <c r="AK115" s="126"/>
      <c r="AL115" s="126"/>
      <c r="AM115" s="126"/>
      <c r="AN115" s="129">
        <f>SUM(AG115,AT115)</f>
        <v>0</v>
      </c>
      <c r="AO115" s="126"/>
      <c r="AP115" s="126"/>
      <c r="AQ115" s="130" t="s">
        <v>87</v>
      </c>
      <c r="AR115" s="67"/>
      <c r="AS115" s="131">
        <v>0</v>
      </c>
      <c r="AT115" s="132">
        <f>ROUND(SUM(AV115:AW115),2)</f>
        <v>0</v>
      </c>
      <c r="AU115" s="133">
        <f>'104.10 - IO.04.10 - Distr...'!P87</f>
        <v>0</v>
      </c>
      <c r="AV115" s="132">
        <f>'104.10 - IO.04.10 - Distr...'!J35</f>
        <v>0</v>
      </c>
      <c r="AW115" s="132">
        <f>'104.10 - IO.04.10 - Distr...'!J36</f>
        <v>0</v>
      </c>
      <c r="AX115" s="132">
        <f>'104.10 - IO.04.10 - Distr...'!J37</f>
        <v>0</v>
      </c>
      <c r="AY115" s="132">
        <f>'104.10 - IO.04.10 - Distr...'!J38</f>
        <v>0</v>
      </c>
      <c r="AZ115" s="132">
        <f>'104.10 - IO.04.10 - Distr...'!F35</f>
        <v>0</v>
      </c>
      <c r="BA115" s="132">
        <f>'104.10 - IO.04.10 - Distr...'!F36</f>
        <v>0</v>
      </c>
      <c r="BB115" s="132">
        <f>'104.10 - IO.04.10 - Distr...'!F37</f>
        <v>0</v>
      </c>
      <c r="BC115" s="132">
        <f>'104.10 - IO.04.10 - Distr...'!F38</f>
        <v>0</v>
      </c>
      <c r="BD115" s="134">
        <f>'104.10 - IO.04.10 - Distr...'!F39</f>
        <v>0</v>
      </c>
      <c r="BE115" s="4"/>
      <c r="BT115" s="135" t="s">
        <v>85</v>
      </c>
      <c r="BV115" s="135" t="s">
        <v>78</v>
      </c>
      <c r="BW115" s="135" t="s">
        <v>267</v>
      </c>
      <c r="BX115" s="135" t="s">
        <v>84</v>
      </c>
      <c r="CL115" s="135" t="s">
        <v>19</v>
      </c>
    </row>
    <row r="116" s="4" customFormat="1" ht="16.5" customHeight="1">
      <c r="A116" s="136" t="s">
        <v>89</v>
      </c>
      <c r="B116" s="65"/>
      <c r="C116" s="126"/>
      <c r="D116" s="126"/>
      <c r="E116" s="127" t="s">
        <v>268</v>
      </c>
      <c r="F116" s="127"/>
      <c r="G116" s="127"/>
      <c r="H116" s="127"/>
      <c r="I116" s="127"/>
      <c r="J116" s="126"/>
      <c r="K116" s="127" t="s">
        <v>269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9">
        <f>'104.11 - IO.04.11 - Distr...'!J32</f>
        <v>0</v>
      </c>
      <c r="AH116" s="126"/>
      <c r="AI116" s="126"/>
      <c r="AJ116" s="126"/>
      <c r="AK116" s="126"/>
      <c r="AL116" s="126"/>
      <c r="AM116" s="126"/>
      <c r="AN116" s="129">
        <f>SUM(AG116,AT116)</f>
        <v>0</v>
      </c>
      <c r="AO116" s="126"/>
      <c r="AP116" s="126"/>
      <c r="AQ116" s="130" t="s">
        <v>87</v>
      </c>
      <c r="AR116" s="67"/>
      <c r="AS116" s="131">
        <v>0</v>
      </c>
      <c r="AT116" s="132">
        <f>ROUND(SUM(AV116:AW116),2)</f>
        <v>0</v>
      </c>
      <c r="AU116" s="133">
        <f>'104.11 - IO.04.11 - Distr...'!P87</f>
        <v>0</v>
      </c>
      <c r="AV116" s="132">
        <f>'104.11 - IO.04.11 - Distr...'!J35</f>
        <v>0</v>
      </c>
      <c r="AW116" s="132">
        <f>'104.11 - IO.04.11 - Distr...'!J36</f>
        <v>0</v>
      </c>
      <c r="AX116" s="132">
        <f>'104.11 - IO.04.11 - Distr...'!J37</f>
        <v>0</v>
      </c>
      <c r="AY116" s="132">
        <f>'104.11 - IO.04.11 - Distr...'!J38</f>
        <v>0</v>
      </c>
      <c r="AZ116" s="132">
        <f>'104.11 - IO.04.11 - Distr...'!F35</f>
        <v>0</v>
      </c>
      <c r="BA116" s="132">
        <f>'104.11 - IO.04.11 - Distr...'!F36</f>
        <v>0</v>
      </c>
      <c r="BB116" s="132">
        <f>'104.11 - IO.04.11 - Distr...'!F37</f>
        <v>0</v>
      </c>
      <c r="BC116" s="132">
        <f>'104.11 - IO.04.11 - Distr...'!F38</f>
        <v>0</v>
      </c>
      <c r="BD116" s="134">
        <f>'104.11 - IO.04.11 - Distr...'!F39</f>
        <v>0</v>
      </c>
      <c r="BE116" s="4"/>
      <c r="BT116" s="135" t="s">
        <v>85</v>
      </c>
      <c r="BV116" s="135" t="s">
        <v>78</v>
      </c>
      <c r="BW116" s="135" t="s">
        <v>270</v>
      </c>
      <c r="BX116" s="135" t="s">
        <v>84</v>
      </c>
      <c r="CL116" s="135" t="s">
        <v>19</v>
      </c>
    </row>
    <row r="117" s="4" customFormat="1" ht="16.5" customHeight="1">
      <c r="A117" s="136" t="s">
        <v>89</v>
      </c>
      <c r="B117" s="65"/>
      <c r="C117" s="126"/>
      <c r="D117" s="126"/>
      <c r="E117" s="127" t="s">
        <v>271</v>
      </c>
      <c r="F117" s="127"/>
      <c r="G117" s="127"/>
      <c r="H117" s="127"/>
      <c r="I117" s="127"/>
      <c r="J117" s="126"/>
      <c r="K117" s="127" t="s">
        <v>272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9">
        <f>'104.20 - IO.04.20 - Přípo...'!J32</f>
        <v>0</v>
      </c>
      <c r="AH117" s="126"/>
      <c r="AI117" s="126"/>
      <c r="AJ117" s="126"/>
      <c r="AK117" s="126"/>
      <c r="AL117" s="126"/>
      <c r="AM117" s="126"/>
      <c r="AN117" s="129">
        <f>SUM(AG117,AT117)</f>
        <v>0</v>
      </c>
      <c r="AO117" s="126"/>
      <c r="AP117" s="126"/>
      <c r="AQ117" s="130" t="s">
        <v>87</v>
      </c>
      <c r="AR117" s="67"/>
      <c r="AS117" s="131">
        <v>0</v>
      </c>
      <c r="AT117" s="132">
        <f>ROUND(SUM(AV117:AW117),2)</f>
        <v>0</v>
      </c>
      <c r="AU117" s="133">
        <f>'104.20 - IO.04.20 - Přípo...'!P91</f>
        <v>0</v>
      </c>
      <c r="AV117" s="132">
        <f>'104.20 - IO.04.20 - Přípo...'!J35</f>
        <v>0</v>
      </c>
      <c r="AW117" s="132">
        <f>'104.20 - IO.04.20 - Přípo...'!J36</f>
        <v>0</v>
      </c>
      <c r="AX117" s="132">
        <f>'104.20 - IO.04.20 - Přípo...'!J37</f>
        <v>0</v>
      </c>
      <c r="AY117" s="132">
        <f>'104.20 - IO.04.20 - Přípo...'!J38</f>
        <v>0</v>
      </c>
      <c r="AZ117" s="132">
        <f>'104.20 - IO.04.20 - Přípo...'!F35</f>
        <v>0</v>
      </c>
      <c r="BA117" s="132">
        <f>'104.20 - IO.04.20 - Přípo...'!F36</f>
        <v>0</v>
      </c>
      <c r="BB117" s="132">
        <f>'104.20 - IO.04.20 - Přípo...'!F37</f>
        <v>0</v>
      </c>
      <c r="BC117" s="132">
        <f>'104.20 - IO.04.20 - Přípo...'!F38</f>
        <v>0</v>
      </c>
      <c r="BD117" s="134">
        <f>'104.20 - IO.04.20 - Přípo...'!F39</f>
        <v>0</v>
      </c>
      <c r="BE117" s="4"/>
      <c r="BT117" s="135" t="s">
        <v>85</v>
      </c>
      <c r="BV117" s="135" t="s">
        <v>78</v>
      </c>
      <c r="BW117" s="135" t="s">
        <v>273</v>
      </c>
      <c r="BX117" s="135" t="s">
        <v>84</v>
      </c>
      <c r="CL117" s="135" t="s">
        <v>19</v>
      </c>
    </row>
    <row r="118" s="4" customFormat="1" ht="16.5" customHeight="1">
      <c r="A118" s="136" t="s">
        <v>89</v>
      </c>
      <c r="B118" s="65"/>
      <c r="C118" s="126"/>
      <c r="D118" s="126"/>
      <c r="E118" s="127" t="s">
        <v>274</v>
      </c>
      <c r="F118" s="127"/>
      <c r="G118" s="127"/>
      <c r="H118" s="127"/>
      <c r="I118" s="127"/>
      <c r="J118" s="126"/>
      <c r="K118" s="127" t="s">
        <v>275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9">
        <f>'104.21 - IO.04.21 - Provi...'!J32</f>
        <v>0</v>
      </c>
      <c r="AH118" s="126"/>
      <c r="AI118" s="126"/>
      <c r="AJ118" s="126"/>
      <c r="AK118" s="126"/>
      <c r="AL118" s="126"/>
      <c r="AM118" s="126"/>
      <c r="AN118" s="129">
        <f>SUM(AG118,AT118)</f>
        <v>0</v>
      </c>
      <c r="AO118" s="126"/>
      <c r="AP118" s="126"/>
      <c r="AQ118" s="130" t="s">
        <v>87</v>
      </c>
      <c r="AR118" s="67"/>
      <c r="AS118" s="131">
        <v>0</v>
      </c>
      <c r="AT118" s="132">
        <f>ROUND(SUM(AV118:AW118),2)</f>
        <v>0</v>
      </c>
      <c r="AU118" s="133">
        <f>'104.21 - IO.04.21 - Provi...'!P92</f>
        <v>0</v>
      </c>
      <c r="AV118" s="132">
        <f>'104.21 - IO.04.21 - Provi...'!J35</f>
        <v>0</v>
      </c>
      <c r="AW118" s="132">
        <f>'104.21 - IO.04.21 - Provi...'!J36</f>
        <v>0</v>
      </c>
      <c r="AX118" s="132">
        <f>'104.21 - IO.04.21 - Provi...'!J37</f>
        <v>0</v>
      </c>
      <c r="AY118" s="132">
        <f>'104.21 - IO.04.21 - Provi...'!J38</f>
        <v>0</v>
      </c>
      <c r="AZ118" s="132">
        <f>'104.21 - IO.04.21 - Provi...'!F35</f>
        <v>0</v>
      </c>
      <c r="BA118" s="132">
        <f>'104.21 - IO.04.21 - Provi...'!F36</f>
        <v>0</v>
      </c>
      <c r="BB118" s="132">
        <f>'104.21 - IO.04.21 - Provi...'!F37</f>
        <v>0</v>
      </c>
      <c r="BC118" s="132">
        <f>'104.21 - IO.04.21 - Provi...'!F38</f>
        <v>0</v>
      </c>
      <c r="BD118" s="134">
        <f>'104.21 - IO.04.21 - Provi...'!F39</f>
        <v>0</v>
      </c>
      <c r="BE118" s="4"/>
      <c r="BT118" s="135" t="s">
        <v>85</v>
      </c>
      <c r="BV118" s="135" t="s">
        <v>78</v>
      </c>
      <c r="BW118" s="135" t="s">
        <v>276</v>
      </c>
      <c r="BX118" s="135" t="s">
        <v>84</v>
      </c>
      <c r="CL118" s="135" t="s">
        <v>19</v>
      </c>
    </row>
    <row r="119" s="4" customFormat="1" ht="23.25" customHeight="1">
      <c r="A119" s="136" t="s">
        <v>89</v>
      </c>
      <c r="B119" s="65"/>
      <c r="C119" s="126"/>
      <c r="D119" s="126"/>
      <c r="E119" s="127" t="s">
        <v>277</v>
      </c>
      <c r="F119" s="127"/>
      <c r="G119" s="127"/>
      <c r="H119" s="127"/>
      <c r="I119" s="127"/>
      <c r="J119" s="126"/>
      <c r="K119" s="127" t="s">
        <v>278</v>
      </c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9">
        <f>'104.30 - IO.04.30 - Venko...'!J32</f>
        <v>0</v>
      </c>
      <c r="AH119" s="126"/>
      <c r="AI119" s="126"/>
      <c r="AJ119" s="126"/>
      <c r="AK119" s="126"/>
      <c r="AL119" s="126"/>
      <c r="AM119" s="126"/>
      <c r="AN119" s="129">
        <f>SUM(AG119,AT119)</f>
        <v>0</v>
      </c>
      <c r="AO119" s="126"/>
      <c r="AP119" s="126"/>
      <c r="AQ119" s="130" t="s">
        <v>87</v>
      </c>
      <c r="AR119" s="67"/>
      <c r="AS119" s="131">
        <v>0</v>
      </c>
      <c r="AT119" s="132">
        <f>ROUND(SUM(AV119:AW119),2)</f>
        <v>0</v>
      </c>
      <c r="AU119" s="133">
        <f>'104.30 - IO.04.30 - Venko...'!P93</f>
        <v>0</v>
      </c>
      <c r="AV119" s="132">
        <f>'104.30 - IO.04.30 - Venko...'!J35</f>
        <v>0</v>
      </c>
      <c r="AW119" s="132">
        <f>'104.30 - IO.04.30 - Venko...'!J36</f>
        <v>0</v>
      </c>
      <c r="AX119" s="132">
        <f>'104.30 - IO.04.30 - Venko...'!J37</f>
        <v>0</v>
      </c>
      <c r="AY119" s="132">
        <f>'104.30 - IO.04.30 - Venko...'!J38</f>
        <v>0</v>
      </c>
      <c r="AZ119" s="132">
        <f>'104.30 - IO.04.30 - Venko...'!F35</f>
        <v>0</v>
      </c>
      <c r="BA119" s="132">
        <f>'104.30 - IO.04.30 - Venko...'!F36</f>
        <v>0</v>
      </c>
      <c r="BB119" s="132">
        <f>'104.30 - IO.04.30 - Venko...'!F37</f>
        <v>0</v>
      </c>
      <c r="BC119" s="132">
        <f>'104.30 - IO.04.30 - Venko...'!F38</f>
        <v>0</v>
      </c>
      <c r="BD119" s="134">
        <f>'104.30 - IO.04.30 - Venko...'!F39</f>
        <v>0</v>
      </c>
      <c r="BE119" s="4"/>
      <c r="BT119" s="135" t="s">
        <v>85</v>
      </c>
      <c r="BV119" s="135" t="s">
        <v>78</v>
      </c>
      <c r="BW119" s="135" t="s">
        <v>279</v>
      </c>
      <c r="BX119" s="135" t="s">
        <v>84</v>
      </c>
      <c r="CL119" s="135" t="s">
        <v>19</v>
      </c>
    </row>
    <row r="120" s="4" customFormat="1" ht="16.5" customHeight="1">
      <c r="A120" s="136" t="s">
        <v>89</v>
      </c>
      <c r="B120" s="65"/>
      <c r="C120" s="126"/>
      <c r="D120" s="126"/>
      <c r="E120" s="127" t="s">
        <v>280</v>
      </c>
      <c r="F120" s="127"/>
      <c r="G120" s="127"/>
      <c r="H120" s="127"/>
      <c r="I120" s="127"/>
      <c r="J120" s="126"/>
      <c r="K120" s="127" t="s">
        <v>281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9">
        <f>'104.40 - IO.04.40 - Veřej...'!J32</f>
        <v>0</v>
      </c>
      <c r="AH120" s="126"/>
      <c r="AI120" s="126"/>
      <c r="AJ120" s="126"/>
      <c r="AK120" s="126"/>
      <c r="AL120" s="126"/>
      <c r="AM120" s="126"/>
      <c r="AN120" s="129">
        <f>SUM(AG120,AT120)</f>
        <v>0</v>
      </c>
      <c r="AO120" s="126"/>
      <c r="AP120" s="126"/>
      <c r="AQ120" s="130" t="s">
        <v>87</v>
      </c>
      <c r="AR120" s="67"/>
      <c r="AS120" s="131">
        <v>0</v>
      </c>
      <c r="AT120" s="132">
        <f>ROUND(SUM(AV120:AW120),2)</f>
        <v>0</v>
      </c>
      <c r="AU120" s="133">
        <f>'104.40 - IO.04.40 - Veřej...'!P94</f>
        <v>0</v>
      </c>
      <c r="AV120" s="132">
        <f>'104.40 - IO.04.40 - Veřej...'!J35</f>
        <v>0</v>
      </c>
      <c r="AW120" s="132">
        <f>'104.40 - IO.04.40 - Veřej...'!J36</f>
        <v>0</v>
      </c>
      <c r="AX120" s="132">
        <f>'104.40 - IO.04.40 - Veřej...'!J37</f>
        <v>0</v>
      </c>
      <c r="AY120" s="132">
        <f>'104.40 - IO.04.40 - Veřej...'!J38</f>
        <v>0</v>
      </c>
      <c r="AZ120" s="132">
        <f>'104.40 - IO.04.40 - Veřej...'!F35</f>
        <v>0</v>
      </c>
      <c r="BA120" s="132">
        <f>'104.40 - IO.04.40 - Veřej...'!F36</f>
        <v>0</v>
      </c>
      <c r="BB120" s="132">
        <f>'104.40 - IO.04.40 - Veřej...'!F37</f>
        <v>0</v>
      </c>
      <c r="BC120" s="132">
        <f>'104.40 - IO.04.40 - Veřej...'!F38</f>
        <v>0</v>
      </c>
      <c r="BD120" s="134">
        <f>'104.40 - IO.04.40 - Veřej...'!F39</f>
        <v>0</v>
      </c>
      <c r="BE120" s="4"/>
      <c r="BT120" s="135" t="s">
        <v>85</v>
      </c>
      <c r="BV120" s="135" t="s">
        <v>78</v>
      </c>
      <c r="BW120" s="135" t="s">
        <v>282</v>
      </c>
      <c r="BX120" s="135" t="s">
        <v>84</v>
      </c>
      <c r="CL120" s="135" t="s">
        <v>19</v>
      </c>
    </row>
    <row r="121" s="4" customFormat="1" ht="23.25" customHeight="1">
      <c r="A121" s="136" t="s">
        <v>89</v>
      </c>
      <c r="B121" s="65"/>
      <c r="C121" s="126"/>
      <c r="D121" s="126"/>
      <c r="E121" s="127" t="s">
        <v>283</v>
      </c>
      <c r="F121" s="127"/>
      <c r="G121" s="127"/>
      <c r="H121" s="127"/>
      <c r="I121" s="127"/>
      <c r="J121" s="126"/>
      <c r="K121" s="127" t="s">
        <v>284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9">
        <f>'104.51 - IO.04.51 Přeložk...'!J32</f>
        <v>0</v>
      </c>
      <c r="AH121" s="126"/>
      <c r="AI121" s="126"/>
      <c r="AJ121" s="126"/>
      <c r="AK121" s="126"/>
      <c r="AL121" s="126"/>
      <c r="AM121" s="126"/>
      <c r="AN121" s="129">
        <f>SUM(AG121,AT121)</f>
        <v>0</v>
      </c>
      <c r="AO121" s="126"/>
      <c r="AP121" s="126"/>
      <c r="AQ121" s="130" t="s">
        <v>87</v>
      </c>
      <c r="AR121" s="67"/>
      <c r="AS121" s="131">
        <v>0</v>
      </c>
      <c r="AT121" s="132">
        <f>ROUND(SUM(AV121:AW121),2)</f>
        <v>0</v>
      </c>
      <c r="AU121" s="133">
        <f>'104.51 - IO.04.51 Přeložk...'!P94</f>
        <v>0</v>
      </c>
      <c r="AV121" s="132">
        <f>'104.51 - IO.04.51 Přeložk...'!J35</f>
        <v>0</v>
      </c>
      <c r="AW121" s="132">
        <f>'104.51 - IO.04.51 Přeložk...'!J36</f>
        <v>0</v>
      </c>
      <c r="AX121" s="132">
        <f>'104.51 - IO.04.51 Přeložk...'!J37</f>
        <v>0</v>
      </c>
      <c r="AY121" s="132">
        <f>'104.51 - IO.04.51 Přeložk...'!J38</f>
        <v>0</v>
      </c>
      <c r="AZ121" s="132">
        <f>'104.51 - IO.04.51 Přeložk...'!F35</f>
        <v>0</v>
      </c>
      <c r="BA121" s="132">
        <f>'104.51 - IO.04.51 Přeložk...'!F36</f>
        <v>0</v>
      </c>
      <c r="BB121" s="132">
        <f>'104.51 - IO.04.51 Přeložk...'!F37</f>
        <v>0</v>
      </c>
      <c r="BC121" s="132">
        <f>'104.51 - IO.04.51 Přeložk...'!F38</f>
        <v>0</v>
      </c>
      <c r="BD121" s="134">
        <f>'104.51 - IO.04.51 Přeložk...'!F39</f>
        <v>0</v>
      </c>
      <c r="BE121" s="4"/>
      <c r="BT121" s="135" t="s">
        <v>85</v>
      </c>
      <c r="BV121" s="135" t="s">
        <v>78</v>
      </c>
      <c r="BW121" s="135" t="s">
        <v>285</v>
      </c>
      <c r="BX121" s="135" t="s">
        <v>84</v>
      </c>
      <c r="CL121" s="135" t="s">
        <v>19</v>
      </c>
    </row>
    <row r="122" s="4" customFormat="1" ht="16.5" customHeight="1">
      <c r="A122" s="4"/>
      <c r="B122" s="65"/>
      <c r="C122" s="126"/>
      <c r="D122" s="126"/>
      <c r="E122" s="127" t="s">
        <v>286</v>
      </c>
      <c r="F122" s="127"/>
      <c r="G122" s="127"/>
      <c r="H122" s="127"/>
      <c r="I122" s="127"/>
      <c r="J122" s="126"/>
      <c r="K122" s="127" t="s">
        <v>287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ROUND(SUM(AG123:AG126),2)</f>
        <v>0</v>
      </c>
      <c r="AH122" s="126"/>
      <c r="AI122" s="126"/>
      <c r="AJ122" s="126"/>
      <c r="AK122" s="126"/>
      <c r="AL122" s="126"/>
      <c r="AM122" s="126"/>
      <c r="AN122" s="129">
        <f>SUM(AG122,AT122)</f>
        <v>0</v>
      </c>
      <c r="AO122" s="126"/>
      <c r="AP122" s="126"/>
      <c r="AQ122" s="130" t="s">
        <v>87</v>
      </c>
      <c r="AR122" s="67"/>
      <c r="AS122" s="131">
        <f>ROUND(SUM(AS123:AS126),2)</f>
        <v>0</v>
      </c>
      <c r="AT122" s="132">
        <f>ROUND(SUM(AV122:AW122),2)</f>
        <v>0</v>
      </c>
      <c r="AU122" s="133">
        <f>ROUND(SUM(AU123:AU126),5)</f>
        <v>0</v>
      </c>
      <c r="AV122" s="132">
        <f>ROUND(AZ122*L29,2)</f>
        <v>0</v>
      </c>
      <c r="AW122" s="132">
        <f>ROUND(BA122*L30,2)</f>
        <v>0</v>
      </c>
      <c r="AX122" s="132">
        <f>ROUND(BB122*L29,2)</f>
        <v>0</v>
      </c>
      <c r="AY122" s="132">
        <f>ROUND(BC122*L30,2)</f>
        <v>0</v>
      </c>
      <c r="AZ122" s="132">
        <f>ROUND(SUM(AZ123:AZ126),2)</f>
        <v>0</v>
      </c>
      <c r="BA122" s="132">
        <f>ROUND(SUM(BA123:BA126),2)</f>
        <v>0</v>
      </c>
      <c r="BB122" s="132">
        <f>ROUND(SUM(BB123:BB126),2)</f>
        <v>0</v>
      </c>
      <c r="BC122" s="132">
        <f>ROUND(SUM(BC123:BC126),2)</f>
        <v>0</v>
      </c>
      <c r="BD122" s="134">
        <f>ROUND(SUM(BD123:BD126),2)</f>
        <v>0</v>
      </c>
      <c r="BE122" s="4"/>
      <c r="BS122" s="135" t="s">
        <v>75</v>
      </c>
      <c r="BT122" s="135" t="s">
        <v>85</v>
      </c>
      <c r="BU122" s="135" t="s">
        <v>77</v>
      </c>
      <c r="BV122" s="135" t="s">
        <v>78</v>
      </c>
      <c r="BW122" s="135" t="s">
        <v>288</v>
      </c>
      <c r="BX122" s="135" t="s">
        <v>84</v>
      </c>
      <c r="CL122" s="135" t="s">
        <v>19</v>
      </c>
    </row>
    <row r="123" s="4" customFormat="1" ht="16.5" customHeight="1">
      <c r="A123" s="136" t="s">
        <v>89</v>
      </c>
      <c r="B123" s="65"/>
      <c r="C123" s="126"/>
      <c r="D123" s="126"/>
      <c r="E123" s="126"/>
      <c r="F123" s="127" t="s">
        <v>289</v>
      </c>
      <c r="G123" s="127"/>
      <c r="H123" s="127"/>
      <c r="I123" s="127"/>
      <c r="J123" s="127"/>
      <c r="K123" s="126"/>
      <c r="L123" s="127" t="s">
        <v>125</v>
      </c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9">
        <f>'05.10.01 - Strukturovaná ...'!J34</f>
        <v>0</v>
      </c>
      <c r="AH123" s="126"/>
      <c r="AI123" s="126"/>
      <c r="AJ123" s="126"/>
      <c r="AK123" s="126"/>
      <c r="AL123" s="126"/>
      <c r="AM123" s="126"/>
      <c r="AN123" s="129">
        <f>SUM(AG123,AT123)</f>
        <v>0</v>
      </c>
      <c r="AO123" s="126"/>
      <c r="AP123" s="126"/>
      <c r="AQ123" s="130" t="s">
        <v>87</v>
      </c>
      <c r="AR123" s="67"/>
      <c r="AS123" s="131">
        <v>0</v>
      </c>
      <c r="AT123" s="132">
        <f>ROUND(SUM(AV123:AW123),2)</f>
        <v>0</v>
      </c>
      <c r="AU123" s="133">
        <f>'05.10.01 - Strukturovaná ...'!P95</f>
        <v>0</v>
      </c>
      <c r="AV123" s="132">
        <f>'05.10.01 - Strukturovaná ...'!J37</f>
        <v>0</v>
      </c>
      <c r="AW123" s="132">
        <f>'05.10.01 - Strukturovaná ...'!J38</f>
        <v>0</v>
      </c>
      <c r="AX123" s="132">
        <f>'05.10.01 - Strukturovaná ...'!J39</f>
        <v>0</v>
      </c>
      <c r="AY123" s="132">
        <f>'05.10.01 - Strukturovaná ...'!J40</f>
        <v>0</v>
      </c>
      <c r="AZ123" s="132">
        <f>'05.10.01 - Strukturovaná ...'!F37</f>
        <v>0</v>
      </c>
      <c r="BA123" s="132">
        <f>'05.10.01 - Strukturovaná ...'!F38</f>
        <v>0</v>
      </c>
      <c r="BB123" s="132">
        <f>'05.10.01 - Strukturovaná ...'!F39</f>
        <v>0</v>
      </c>
      <c r="BC123" s="132">
        <f>'05.10.01 - Strukturovaná ...'!F40</f>
        <v>0</v>
      </c>
      <c r="BD123" s="134">
        <f>'05.10.01 - Strukturovaná ...'!F41</f>
        <v>0</v>
      </c>
      <c r="BE123" s="4"/>
      <c r="BT123" s="135" t="s">
        <v>92</v>
      </c>
      <c r="BV123" s="135" t="s">
        <v>78</v>
      </c>
      <c r="BW123" s="135" t="s">
        <v>290</v>
      </c>
      <c r="BX123" s="135" t="s">
        <v>288</v>
      </c>
      <c r="CL123" s="135" t="s">
        <v>19</v>
      </c>
    </row>
    <row r="124" s="4" customFormat="1" ht="16.5" customHeight="1">
      <c r="A124" s="136" t="s">
        <v>89</v>
      </c>
      <c r="B124" s="65"/>
      <c r="C124" s="126"/>
      <c r="D124" s="126"/>
      <c r="E124" s="126"/>
      <c r="F124" s="127" t="s">
        <v>291</v>
      </c>
      <c r="G124" s="127"/>
      <c r="H124" s="127"/>
      <c r="I124" s="127"/>
      <c r="J124" s="127"/>
      <c r="K124" s="126"/>
      <c r="L124" s="127" t="s">
        <v>129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9">
        <f>'05.10.2 - CCTV'!J34</f>
        <v>0</v>
      </c>
      <c r="AH124" s="126"/>
      <c r="AI124" s="126"/>
      <c r="AJ124" s="126"/>
      <c r="AK124" s="126"/>
      <c r="AL124" s="126"/>
      <c r="AM124" s="126"/>
      <c r="AN124" s="129">
        <f>SUM(AG124,AT124)</f>
        <v>0</v>
      </c>
      <c r="AO124" s="126"/>
      <c r="AP124" s="126"/>
      <c r="AQ124" s="130" t="s">
        <v>87</v>
      </c>
      <c r="AR124" s="67"/>
      <c r="AS124" s="131">
        <v>0</v>
      </c>
      <c r="AT124" s="132">
        <f>ROUND(SUM(AV124:AW124),2)</f>
        <v>0</v>
      </c>
      <c r="AU124" s="133">
        <f>'05.10.2 - CCTV'!P97</f>
        <v>0</v>
      </c>
      <c r="AV124" s="132">
        <f>'05.10.2 - CCTV'!J37</f>
        <v>0</v>
      </c>
      <c r="AW124" s="132">
        <f>'05.10.2 - CCTV'!J38</f>
        <v>0</v>
      </c>
      <c r="AX124" s="132">
        <f>'05.10.2 - CCTV'!J39</f>
        <v>0</v>
      </c>
      <c r="AY124" s="132">
        <f>'05.10.2 - CCTV'!J40</f>
        <v>0</v>
      </c>
      <c r="AZ124" s="132">
        <f>'05.10.2 - CCTV'!F37</f>
        <v>0</v>
      </c>
      <c r="BA124" s="132">
        <f>'05.10.2 - CCTV'!F38</f>
        <v>0</v>
      </c>
      <c r="BB124" s="132">
        <f>'05.10.2 - CCTV'!F39</f>
        <v>0</v>
      </c>
      <c r="BC124" s="132">
        <f>'05.10.2 - CCTV'!F40</f>
        <v>0</v>
      </c>
      <c r="BD124" s="134">
        <f>'05.10.2 - CCTV'!F41</f>
        <v>0</v>
      </c>
      <c r="BE124" s="4"/>
      <c r="BT124" s="135" t="s">
        <v>92</v>
      </c>
      <c r="BV124" s="135" t="s">
        <v>78</v>
      </c>
      <c r="BW124" s="135" t="s">
        <v>292</v>
      </c>
      <c r="BX124" s="135" t="s">
        <v>288</v>
      </c>
      <c r="CL124" s="135" t="s">
        <v>19</v>
      </c>
    </row>
    <row r="125" s="4" customFormat="1" ht="16.5" customHeight="1">
      <c r="A125" s="136" t="s">
        <v>89</v>
      </c>
      <c r="B125" s="65"/>
      <c r="C125" s="126"/>
      <c r="D125" s="126"/>
      <c r="E125" s="126"/>
      <c r="F125" s="127" t="s">
        <v>293</v>
      </c>
      <c r="G125" s="127"/>
      <c r="H125" s="127"/>
      <c r="I125" s="127"/>
      <c r="J125" s="127"/>
      <c r="K125" s="126"/>
      <c r="L125" s="127" t="s">
        <v>294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9">
        <f>'05.10.3 - PZTS'!J34</f>
        <v>0</v>
      </c>
      <c r="AH125" s="126"/>
      <c r="AI125" s="126"/>
      <c r="AJ125" s="126"/>
      <c r="AK125" s="126"/>
      <c r="AL125" s="126"/>
      <c r="AM125" s="126"/>
      <c r="AN125" s="129">
        <f>SUM(AG125,AT125)</f>
        <v>0</v>
      </c>
      <c r="AO125" s="126"/>
      <c r="AP125" s="126"/>
      <c r="AQ125" s="130" t="s">
        <v>87</v>
      </c>
      <c r="AR125" s="67"/>
      <c r="AS125" s="131">
        <v>0</v>
      </c>
      <c r="AT125" s="132">
        <f>ROUND(SUM(AV125:AW125),2)</f>
        <v>0</v>
      </c>
      <c r="AU125" s="133">
        <f>'05.10.3 - PZTS'!P96</f>
        <v>0</v>
      </c>
      <c r="AV125" s="132">
        <f>'05.10.3 - PZTS'!J37</f>
        <v>0</v>
      </c>
      <c r="AW125" s="132">
        <f>'05.10.3 - PZTS'!J38</f>
        <v>0</v>
      </c>
      <c r="AX125" s="132">
        <f>'05.10.3 - PZTS'!J39</f>
        <v>0</v>
      </c>
      <c r="AY125" s="132">
        <f>'05.10.3 - PZTS'!J40</f>
        <v>0</v>
      </c>
      <c r="AZ125" s="132">
        <f>'05.10.3 - PZTS'!F37</f>
        <v>0</v>
      </c>
      <c r="BA125" s="132">
        <f>'05.10.3 - PZTS'!F38</f>
        <v>0</v>
      </c>
      <c r="BB125" s="132">
        <f>'05.10.3 - PZTS'!F39</f>
        <v>0</v>
      </c>
      <c r="BC125" s="132">
        <f>'05.10.3 - PZTS'!F40</f>
        <v>0</v>
      </c>
      <c r="BD125" s="134">
        <f>'05.10.3 - PZTS'!F41</f>
        <v>0</v>
      </c>
      <c r="BE125" s="4"/>
      <c r="BT125" s="135" t="s">
        <v>92</v>
      </c>
      <c r="BV125" s="135" t="s">
        <v>78</v>
      </c>
      <c r="BW125" s="135" t="s">
        <v>295</v>
      </c>
      <c r="BX125" s="135" t="s">
        <v>288</v>
      </c>
      <c r="CL125" s="135" t="s">
        <v>19</v>
      </c>
    </row>
    <row r="126" s="4" customFormat="1" ht="16.5" customHeight="1">
      <c r="A126" s="136" t="s">
        <v>89</v>
      </c>
      <c r="B126" s="65"/>
      <c r="C126" s="126"/>
      <c r="D126" s="126"/>
      <c r="E126" s="126"/>
      <c r="F126" s="127" t="s">
        <v>296</v>
      </c>
      <c r="G126" s="127"/>
      <c r="H126" s="127"/>
      <c r="I126" s="127"/>
      <c r="J126" s="127"/>
      <c r="K126" s="126"/>
      <c r="L126" s="127" t="s">
        <v>138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9">
        <f>'05.10.4 - TRASY'!J34</f>
        <v>0</v>
      </c>
      <c r="AH126" s="126"/>
      <c r="AI126" s="126"/>
      <c r="AJ126" s="126"/>
      <c r="AK126" s="126"/>
      <c r="AL126" s="126"/>
      <c r="AM126" s="126"/>
      <c r="AN126" s="129">
        <f>SUM(AG126,AT126)</f>
        <v>0</v>
      </c>
      <c r="AO126" s="126"/>
      <c r="AP126" s="126"/>
      <c r="AQ126" s="130" t="s">
        <v>87</v>
      </c>
      <c r="AR126" s="67"/>
      <c r="AS126" s="131">
        <v>0</v>
      </c>
      <c r="AT126" s="132">
        <f>ROUND(SUM(AV126:AW126),2)</f>
        <v>0</v>
      </c>
      <c r="AU126" s="133">
        <f>'05.10.4 - TRASY'!P94</f>
        <v>0</v>
      </c>
      <c r="AV126" s="132">
        <f>'05.10.4 - TRASY'!J37</f>
        <v>0</v>
      </c>
      <c r="AW126" s="132">
        <f>'05.10.4 - TRASY'!J38</f>
        <v>0</v>
      </c>
      <c r="AX126" s="132">
        <f>'05.10.4 - TRASY'!J39</f>
        <v>0</v>
      </c>
      <c r="AY126" s="132">
        <f>'05.10.4 - TRASY'!J40</f>
        <v>0</v>
      </c>
      <c r="AZ126" s="132">
        <f>'05.10.4 - TRASY'!F37</f>
        <v>0</v>
      </c>
      <c r="BA126" s="132">
        <f>'05.10.4 - TRASY'!F38</f>
        <v>0</v>
      </c>
      <c r="BB126" s="132">
        <f>'05.10.4 - TRASY'!F39</f>
        <v>0</v>
      </c>
      <c r="BC126" s="132">
        <f>'05.10.4 - TRASY'!F40</f>
        <v>0</v>
      </c>
      <c r="BD126" s="134">
        <f>'05.10.4 - TRASY'!F41</f>
        <v>0</v>
      </c>
      <c r="BE126" s="4"/>
      <c r="BT126" s="135" t="s">
        <v>92</v>
      </c>
      <c r="BV126" s="135" t="s">
        <v>78</v>
      </c>
      <c r="BW126" s="135" t="s">
        <v>297</v>
      </c>
      <c r="BX126" s="135" t="s">
        <v>288</v>
      </c>
      <c r="CL126" s="135" t="s">
        <v>19</v>
      </c>
    </row>
    <row r="127" s="4" customFormat="1" ht="16.5" customHeight="1">
      <c r="A127" s="136" t="s">
        <v>89</v>
      </c>
      <c r="B127" s="65"/>
      <c r="C127" s="126"/>
      <c r="D127" s="126"/>
      <c r="E127" s="127" t="s">
        <v>298</v>
      </c>
      <c r="F127" s="127"/>
      <c r="G127" s="127"/>
      <c r="H127" s="127"/>
      <c r="I127" s="127"/>
      <c r="J127" s="126"/>
      <c r="K127" s="127" t="s">
        <v>299</v>
      </c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9">
        <f>'900.1 - Vedlejší rozpočto...'!J32</f>
        <v>0</v>
      </c>
      <c r="AH127" s="126"/>
      <c r="AI127" s="126"/>
      <c r="AJ127" s="126"/>
      <c r="AK127" s="126"/>
      <c r="AL127" s="126"/>
      <c r="AM127" s="126"/>
      <c r="AN127" s="129">
        <f>SUM(AG127,AT127)</f>
        <v>0</v>
      </c>
      <c r="AO127" s="126"/>
      <c r="AP127" s="126"/>
      <c r="AQ127" s="130" t="s">
        <v>87</v>
      </c>
      <c r="AR127" s="67"/>
      <c r="AS127" s="137">
        <v>0</v>
      </c>
      <c r="AT127" s="138">
        <f>ROUND(SUM(AV127:AW127),2)</f>
        <v>0</v>
      </c>
      <c r="AU127" s="139">
        <f>'900.1 - Vedlejší rozpočto...'!P90</f>
        <v>0</v>
      </c>
      <c r="AV127" s="138">
        <f>'900.1 - Vedlejší rozpočto...'!J35</f>
        <v>0</v>
      </c>
      <c r="AW127" s="138">
        <f>'900.1 - Vedlejší rozpočto...'!J36</f>
        <v>0</v>
      </c>
      <c r="AX127" s="138">
        <f>'900.1 - Vedlejší rozpočto...'!J37</f>
        <v>0</v>
      </c>
      <c r="AY127" s="138">
        <f>'900.1 - Vedlejší rozpočto...'!J38</f>
        <v>0</v>
      </c>
      <c r="AZ127" s="138">
        <f>'900.1 - Vedlejší rozpočto...'!F35</f>
        <v>0</v>
      </c>
      <c r="BA127" s="138">
        <f>'900.1 - Vedlejší rozpočto...'!F36</f>
        <v>0</v>
      </c>
      <c r="BB127" s="138">
        <f>'900.1 - Vedlejší rozpočto...'!F37</f>
        <v>0</v>
      </c>
      <c r="BC127" s="138">
        <f>'900.1 - Vedlejší rozpočto...'!F38</f>
        <v>0</v>
      </c>
      <c r="BD127" s="140">
        <f>'900.1 - Vedlejší rozpočto...'!F39</f>
        <v>0</v>
      </c>
      <c r="BE127" s="4"/>
      <c r="BT127" s="135" t="s">
        <v>85</v>
      </c>
      <c r="BV127" s="135" t="s">
        <v>78</v>
      </c>
      <c r="BW127" s="135" t="s">
        <v>300</v>
      </c>
      <c r="BX127" s="135" t="s">
        <v>84</v>
      </c>
      <c r="CL127" s="135" t="s">
        <v>19</v>
      </c>
    </row>
    <row r="128" s="2" customFormat="1" ht="30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6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46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</sheetData>
  <sheetProtection sheet="1" formatColumns="0" formatRows="0" objects="1" scenarios="1" spinCount="100000" saltValue="XmxyQBTmC41dlWLSWWSK4OAqHwQM7j1IlX+/9mCvX602wY6I9cRy+nuX2QwPsJnJqyGNe5dk702+GOnbgzIPFg==" hashValue="RUfbne49satnk11nvfXF16RzHuvocHALU0nXCLPnIz5+xOt50yFbrBNnwFaOWZuhiUe+mmtzjEDro3ZKZ457gA==" algorithmName="SHA-512" password="CC35"/>
  <mergeCells count="33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E56:I56"/>
    <mergeCell ref="K56:AF56"/>
    <mergeCell ref="L57:AF57"/>
    <mergeCell ref="F57:J57"/>
    <mergeCell ref="L58:AF58"/>
    <mergeCell ref="F58:J58"/>
    <mergeCell ref="K59:AF59"/>
    <mergeCell ref="E59:I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M68:AF68"/>
    <mergeCell ref="G68:K68"/>
    <mergeCell ref="M69:AF69"/>
    <mergeCell ref="G69:K69"/>
    <mergeCell ref="M70:AF70"/>
    <mergeCell ref="G70:K70"/>
    <mergeCell ref="M71:AF71"/>
    <mergeCell ref="G71:K71"/>
    <mergeCell ref="M72:AF72"/>
    <mergeCell ref="G72:K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K87:AF87"/>
    <mergeCell ref="K97:AF97"/>
    <mergeCell ref="K80:AF80"/>
    <mergeCell ref="K99:AF99"/>
    <mergeCell ref="K79:AF79"/>
    <mergeCell ref="K100:AF100"/>
    <mergeCell ref="K101:AF101"/>
    <mergeCell ref="K78:AF78"/>
    <mergeCell ref="K102:AF102"/>
    <mergeCell ref="K98:AF98"/>
    <mergeCell ref="K96:AF96"/>
    <mergeCell ref="K95:AF95"/>
    <mergeCell ref="K94:AF94"/>
    <mergeCell ref="K82:AF82"/>
    <mergeCell ref="K93:AF93"/>
    <mergeCell ref="K92:AF92"/>
    <mergeCell ref="K91:AF91"/>
    <mergeCell ref="K89:AF89"/>
    <mergeCell ref="K88:AF88"/>
    <mergeCell ref="K86:AF86"/>
    <mergeCell ref="K81:AF81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102:I102"/>
    <mergeCell ref="E91:I91"/>
    <mergeCell ref="E92:I92"/>
    <mergeCell ref="E93:I93"/>
    <mergeCell ref="E88:I88"/>
    <mergeCell ref="E94:I94"/>
    <mergeCell ref="E96:I96"/>
    <mergeCell ref="E97:I97"/>
    <mergeCell ref="E98:I98"/>
    <mergeCell ref="E99:I99"/>
    <mergeCell ref="E100:I100"/>
    <mergeCell ref="E101:I101"/>
    <mergeCell ref="E95:I95"/>
    <mergeCell ref="E87:I87"/>
    <mergeCell ref="E103:I103"/>
    <mergeCell ref="E86:I86"/>
    <mergeCell ref="E80:I80"/>
    <mergeCell ref="E82:I82"/>
    <mergeCell ref="E81:I81"/>
    <mergeCell ref="E79:I79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ROUND((SUM(BE94:BE154)),  2)</f>
        <v>0</v>
      </c>
      <c r="G37" s="40"/>
      <c r="H37" s="40"/>
      <c r="I37" s="160">
        <v>0.20999999999999999</v>
      </c>
      <c r="J37" s="159">
        <f>ROUND(((SUM(BE94:BE154))*I37),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ROUND((SUM(BF94:BF154)),  2)</f>
        <v>0</v>
      </c>
      <c r="G38" s="40"/>
      <c r="H38" s="40"/>
      <c r="I38" s="160">
        <v>0.14999999999999999</v>
      </c>
      <c r="J38" s="159">
        <f>ROUND(((SUM(BF94:BF154))*I38),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Demolice objektů zpevněných ploch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314</v>
      </c>
      <c r="E69" s="186"/>
      <c r="F69" s="186"/>
      <c r="G69" s="186"/>
      <c r="H69" s="186"/>
      <c r="I69" s="186"/>
      <c r="J69" s="187">
        <f>J96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315</v>
      </c>
      <c r="E70" s="186"/>
      <c r="F70" s="186"/>
      <c r="G70" s="186"/>
      <c r="H70" s="186"/>
      <c r="I70" s="186"/>
      <c r="J70" s="187">
        <f>J133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5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305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01.1 - Demolice objektů zpevněných ploch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2503.9049999999997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P96+P133</f>
        <v>0</v>
      </c>
      <c r="Q95" s="208"/>
      <c r="R95" s="209">
        <f>R96+R133</f>
        <v>0</v>
      </c>
      <c r="S95" s="208"/>
      <c r="T95" s="210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BK96+BK133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332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SUM(P97:P132)</f>
        <v>0</v>
      </c>
      <c r="Q96" s="208"/>
      <c r="R96" s="209">
        <f>SUM(R97:R132)</f>
        <v>0</v>
      </c>
      <c r="S96" s="208"/>
      <c r="T96" s="210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SUM(BK97:BK132)</f>
        <v>0</v>
      </c>
    </row>
    <row r="97" s="2" customFormat="1" ht="44.25" customHeight="1">
      <c r="A97" s="40"/>
      <c r="B97" s="41"/>
      <c r="C97" s="216" t="s">
        <v>83</v>
      </c>
      <c r="D97" s="216" t="s">
        <v>333</v>
      </c>
      <c r="E97" s="217" t="s">
        <v>334</v>
      </c>
      <c r="F97" s="218" t="s">
        <v>335</v>
      </c>
      <c r="G97" s="219" t="s">
        <v>336</v>
      </c>
      <c r="H97" s="220">
        <v>140</v>
      </c>
      <c r="I97" s="221"/>
      <c r="J97" s="222">
        <f>ROUND(I97*H97,2)</f>
        <v>0</v>
      </c>
      <c r="K97" s="218" t="s">
        <v>337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0.255</v>
      </c>
      <c r="T97" s="226">
        <f>S97*H97</f>
        <v>35.700000000000003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338</v>
      </c>
    </row>
    <row r="98" s="2" customFormat="1">
      <c r="A98" s="40"/>
      <c r="B98" s="41"/>
      <c r="C98" s="42"/>
      <c r="D98" s="229" t="s">
        <v>339</v>
      </c>
      <c r="E98" s="42"/>
      <c r="F98" s="230" t="s">
        <v>340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342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343</v>
      </c>
      <c r="G100" s="246"/>
      <c r="H100" s="249">
        <v>140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83</v>
      </c>
      <c r="AY100" s="255" t="s">
        <v>331</v>
      </c>
    </row>
    <row r="101" s="2" customFormat="1" ht="33" customHeight="1">
      <c r="A101" s="40"/>
      <c r="B101" s="41"/>
      <c r="C101" s="216" t="s">
        <v>85</v>
      </c>
      <c r="D101" s="216" t="s">
        <v>333</v>
      </c>
      <c r="E101" s="217" t="s">
        <v>344</v>
      </c>
      <c r="F101" s="218" t="s">
        <v>345</v>
      </c>
      <c r="G101" s="219" t="s">
        <v>336</v>
      </c>
      <c r="H101" s="220">
        <v>5409.6999999999998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0.17999999999999999</v>
      </c>
      <c r="T101" s="226">
        <f>S101*H101</f>
        <v>973.74599999999998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346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347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348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349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350</v>
      </c>
      <c r="G105" s="246"/>
      <c r="H105" s="249">
        <v>1696.5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351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352</v>
      </c>
      <c r="G107" s="246"/>
      <c r="H107" s="249">
        <v>3713.1999999999998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5409.6999999999998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354</v>
      </c>
      <c r="F109" s="218" t="s">
        <v>355</v>
      </c>
      <c r="G109" s="219" t="s">
        <v>336</v>
      </c>
      <c r="H109" s="220">
        <v>5409.6999999999998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0.17000000000000001</v>
      </c>
      <c r="T109" s="226">
        <f>S109*H109</f>
        <v>919.649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356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357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358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349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350</v>
      </c>
      <c r="G113" s="246"/>
      <c r="H113" s="249">
        <v>1696.5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351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352</v>
      </c>
      <c r="G115" s="246"/>
      <c r="H115" s="249">
        <v>3713.1999999999998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5409.6999999999998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354</v>
      </c>
      <c r="F117" s="218" t="s">
        <v>355</v>
      </c>
      <c r="G117" s="219" t="s">
        <v>336</v>
      </c>
      <c r="H117" s="220">
        <v>140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0.17000000000000001</v>
      </c>
      <c r="T117" s="226">
        <f>S117*H117</f>
        <v>23.800000000000001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359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357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3" customFormat="1">
      <c r="A119" s="13"/>
      <c r="B119" s="234"/>
      <c r="C119" s="235"/>
      <c r="D119" s="236" t="s">
        <v>341</v>
      </c>
      <c r="E119" s="237" t="s">
        <v>19</v>
      </c>
      <c r="F119" s="238" t="s">
        <v>360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341</v>
      </c>
      <c r="AU119" s="244" t="s">
        <v>85</v>
      </c>
      <c r="AV119" s="13" t="s">
        <v>83</v>
      </c>
      <c r="AW119" s="13" t="s">
        <v>35</v>
      </c>
      <c r="AX119" s="13" t="s">
        <v>76</v>
      </c>
      <c r="AY119" s="244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342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343</v>
      </c>
      <c r="G121" s="246"/>
      <c r="H121" s="249">
        <v>140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140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33" customHeight="1">
      <c r="A123" s="40"/>
      <c r="B123" s="41"/>
      <c r="C123" s="216" t="s">
        <v>361</v>
      </c>
      <c r="D123" s="216" t="s">
        <v>333</v>
      </c>
      <c r="E123" s="217" t="s">
        <v>362</v>
      </c>
      <c r="F123" s="218" t="s">
        <v>363</v>
      </c>
      <c r="G123" s="219" t="s">
        <v>336</v>
      </c>
      <c r="H123" s="220">
        <v>1696.5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0.23999999999999999</v>
      </c>
      <c r="T123" s="226">
        <f>S123*H123</f>
        <v>407.15999999999997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364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365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349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350</v>
      </c>
      <c r="G126" s="246"/>
      <c r="H126" s="249">
        <v>1696.5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2" customFormat="1" ht="37.8" customHeight="1">
      <c r="A127" s="40"/>
      <c r="B127" s="41"/>
      <c r="C127" s="216" t="s">
        <v>366</v>
      </c>
      <c r="D127" s="216" t="s">
        <v>333</v>
      </c>
      <c r="E127" s="217" t="s">
        <v>367</v>
      </c>
      <c r="F127" s="218" t="s">
        <v>368</v>
      </c>
      <c r="G127" s="219" t="s">
        <v>336</v>
      </c>
      <c r="H127" s="220">
        <v>340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0.32500000000000001</v>
      </c>
      <c r="T127" s="226">
        <f>S127*H127</f>
        <v>110.5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369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370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371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372</v>
      </c>
      <c r="G130" s="246"/>
      <c r="H130" s="249">
        <v>340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373</v>
      </c>
      <c r="D131" s="216" t="s">
        <v>333</v>
      </c>
      <c r="E131" s="217" t="s">
        <v>374</v>
      </c>
      <c r="F131" s="218" t="s">
        <v>375</v>
      </c>
      <c r="G131" s="219" t="s">
        <v>376</v>
      </c>
      <c r="H131" s="220">
        <v>145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0.23000000000000001</v>
      </c>
      <c r="T131" s="226">
        <f>S131*H131</f>
        <v>33.350000000000001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377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378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379</v>
      </c>
      <c r="F133" s="214" t="s">
        <v>380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SUM(P134:P154)</f>
        <v>0</v>
      </c>
      <c r="Q133" s="208"/>
      <c r="R133" s="209">
        <f>SUM(R134:R154)</f>
        <v>0</v>
      </c>
      <c r="S133" s="208"/>
      <c r="T133" s="210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SUM(BK134:BK154)</f>
        <v>0</v>
      </c>
    </row>
    <row r="134" s="2" customFormat="1" ht="24.15" customHeight="1">
      <c r="A134" s="40"/>
      <c r="B134" s="41"/>
      <c r="C134" s="216" t="s">
        <v>381</v>
      </c>
      <c r="D134" s="216" t="s">
        <v>333</v>
      </c>
      <c r="E134" s="217" t="s">
        <v>382</v>
      </c>
      <c r="F134" s="218" t="s">
        <v>383</v>
      </c>
      <c r="G134" s="219" t="s">
        <v>384</v>
      </c>
      <c r="H134" s="220">
        <v>2503.9050000000002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385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386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2" customFormat="1" ht="24.15" customHeight="1">
      <c r="A136" s="40"/>
      <c r="B136" s="41"/>
      <c r="C136" s="216" t="s">
        <v>387</v>
      </c>
      <c r="D136" s="216" t="s">
        <v>333</v>
      </c>
      <c r="E136" s="217" t="s">
        <v>388</v>
      </c>
      <c r="F136" s="218" t="s">
        <v>389</v>
      </c>
      <c r="G136" s="219" t="s">
        <v>384</v>
      </c>
      <c r="H136" s="220">
        <v>35054.669999999998</v>
      </c>
      <c r="I136" s="221"/>
      <c r="J136" s="222">
        <f>ROUND(I136*H136,2)</f>
        <v>0</v>
      </c>
      <c r="K136" s="218" t="s">
        <v>337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390</v>
      </c>
    </row>
    <row r="137" s="2" customFormat="1">
      <c r="A137" s="40"/>
      <c r="B137" s="41"/>
      <c r="C137" s="42"/>
      <c r="D137" s="229" t="s">
        <v>339</v>
      </c>
      <c r="E137" s="42"/>
      <c r="F137" s="230" t="s">
        <v>391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339</v>
      </c>
      <c r="AU137" s="19" t="s">
        <v>85</v>
      </c>
    </row>
    <row r="138" s="14" customFormat="1">
      <c r="A138" s="14"/>
      <c r="B138" s="245"/>
      <c r="C138" s="246"/>
      <c r="D138" s="236" t="s">
        <v>341</v>
      </c>
      <c r="E138" s="246"/>
      <c r="F138" s="248" t="s">
        <v>392</v>
      </c>
      <c r="G138" s="246"/>
      <c r="H138" s="249">
        <v>35054.669999999998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4</v>
      </c>
      <c r="AX138" s="14" t="s">
        <v>83</v>
      </c>
      <c r="AY138" s="255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394</v>
      </c>
      <c r="F139" s="218" t="s">
        <v>395</v>
      </c>
      <c r="G139" s="219" t="s">
        <v>384</v>
      </c>
      <c r="H139" s="220">
        <v>2503.9050000000002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396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397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2" customFormat="1" ht="24.15" customHeight="1">
      <c r="A141" s="40"/>
      <c r="B141" s="41"/>
      <c r="C141" s="216" t="s">
        <v>182</v>
      </c>
      <c r="D141" s="216" t="s">
        <v>333</v>
      </c>
      <c r="E141" s="217" t="s">
        <v>398</v>
      </c>
      <c r="F141" s="218" t="s">
        <v>399</v>
      </c>
      <c r="G141" s="219" t="s">
        <v>384</v>
      </c>
      <c r="H141" s="220">
        <v>586.71000000000004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400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401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402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403</v>
      </c>
      <c r="G144" s="246"/>
      <c r="H144" s="249">
        <v>35.700000000000003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404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405</v>
      </c>
      <c r="G146" s="246"/>
      <c r="H146" s="249">
        <v>407.16000000000002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406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407</v>
      </c>
      <c r="G148" s="246"/>
      <c r="H148" s="249">
        <v>110.5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408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409</v>
      </c>
      <c r="G150" s="246"/>
      <c r="H150" s="249">
        <v>33.350000000000001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586.71000000000004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185</v>
      </c>
      <c r="D152" s="216" t="s">
        <v>333</v>
      </c>
      <c r="E152" s="217" t="s">
        <v>410</v>
      </c>
      <c r="F152" s="218" t="s">
        <v>411</v>
      </c>
      <c r="G152" s="219" t="s">
        <v>384</v>
      </c>
      <c r="H152" s="220">
        <v>1917.1949999999999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412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413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414</v>
      </c>
      <c r="G154" s="246"/>
      <c r="H154" s="249">
        <v>1917.1949999999999</v>
      </c>
      <c r="I154" s="250"/>
      <c r="J154" s="246"/>
      <c r="K154" s="246"/>
      <c r="L154" s="251"/>
      <c r="M154" s="267"/>
      <c r="N154" s="268"/>
      <c r="O154" s="268"/>
      <c r="P154" s="268"/>
      <c r="Q154" s="268"/>
      <c r="R154" s="268"/>
      <c r="S154" s="268"/>
      <c r="T154" s="26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g2DQ+PBsuJC5l+KSoUYRBKZgGIGZzJIY+hcJ/OfvS9zMHdu40909006pNa/JYehkz1Aw3eFnDooJLk0eUJxArw==" hashValue="0Ihrv8RfKRmYlKFWfi8VQYJER9jXZYc+7YFQ+e8d0yQ1CzQ0VY5dUkN6Eg4GjvtmkCBNHAySeQGkETsnsYpyMA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305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ROUND((SUM(BE100:BE341)),  2)</f>
        <v>0</v>
      </c>
      <c r="G37" s="40"/>
      <c r="H37" s="40"/>
      <c r="I37" s="160">
        <v>0.20999999999999999</v>
      </c>
      <c r="J37" s="159">
        <f>ROUND(((SUM(BE100:BE341))*I37),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ROUND((SUM(BF100:BF341)),  2)</f>
        <v>0</v>
      </c>
      <c r="G38" s="40"/>
      <c r="H38" s="40"/>
      <c r="I38" s="160">
        <v>0.14999999999999999</v>
      </c>
      <c r="J38" s="159">
        <f>ROUND(((SUM(BF100:BF341))*I38),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ROUND((SUM(BG100:BG341)),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ROUND((SUM(BH100:BH341)),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ROUND((SUM(BI100:BI341)),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305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Demolice a bourání stavebních objektů v areálu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</v>
      </c>
      <c r="E69" s="186"/>
      <c r="F69" s="186"/>
      <c r="G69" s="186"/>
      <c r="H69" s="186"/>
      <c r="I69" s="186"/>
      <c r="J69" s="187">
        <f>J102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417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418</v>
      </c>
      <c r="E72" s="186"/>
      <c r="F72" s="186"/>
      <c r="G72" s="186"/>
      <c r="H72" s="186"/>
      <c r="I72" s="186"/>
      <c r="J72" s="187">
        <f>J236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315</v>
      </c>
      <c r="E73" s="186"/>
      <c r="F73" s="186"/>
      <c r="G73" s="186"/>
      <c r="H73" s="186"/>
      <c r="I73" s="186"/>
      <c r="J73" s="187">
        <f>J269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J321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420</v>
      </c>
      <c r="E75" s="186"/>
      <c r="F75" s="186"/>
      <c r="G75" s="186"/>
      <c r="H75" s="186"/>
      <c r="I75" s="186"/>
      <c r="J75" s="187">
        <f>J322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421</v>
      </c>
      <c r="E76" s="186"/>
      <c r="F76" s="186"/>
      <c r="G76" s="186"/>
      <c r="H76" s="186"/>
      <c r="I76" s="186"/>
      <c r="J76" s="187">
        <f>J327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5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2" t="s">
        <v>303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304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3" t="s">
        <v>305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01.2 - Demolice a bourání stavebních objektů v areálu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 xml:space="preserve"> </v>
      </c>
      <c r="G94" s="42"/>
      <c r="H94" s="42"/>
      <c r="I94" s="34" t="s">
        <v>23</v>
      </c>
      <c r="J94" s="74" t="str">
        <f>IF(J16="","",J16)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Statutární město Brno</v>
      </c>
      <c r="G96" s="42"/>
      <c r="H96" s="42"/>
      <c r="I96" s="34" t="s">
        <v>31</v>
      </c>
      <c r="J96" s="38" t="str">
        <f>E25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IF(E22="","",E22)</f>
        <v>Vyplň údaj</v>
      </c>
      <c r="G97" s="42"/>
      <c r="H97" s="42"/>
      <c r="I97" s="34" t="s">
        <v>36</v>
      </c>
      <c r="J97" s="38" t="str">
        <f>E28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P101+P321</f>
        <v>0</v>
      </c>
      <c r="Q100" s="98"/>
      <c r="R100" s="197">
        <f>R101+R321</f>
        <v>0</v>
      </c>
      <c r="S100" s="98"/>
      <c r="T100" s="198">
        <f>T101+T321</f>
        <v>4348.743399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BK101+BK321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P102+P104+P143+P236+P269</f>
        <v>0</v>
      </c>
      <c r="Q101" s="208"/>
      <c r="R101" s="209">
        <f>R102+R104+R143+R236+R269</f>
        <v>0</v>
      </c>
      <c r="S101" s="208"/>
      <c r="T101" s="210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BK102+BK104+BK143+BK236+BK269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423</v>
      </c>
      <c r="F103" s="218" t="s">
        <v>424</v>
      </c>
      <c r="G103" s="219" t="s">
        <v>425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426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83</v>
      </c>
      <c r="F104" s="214" t="s">
        <v>332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SUM(P105:P142)</f>
        <v>0</v>
      </c>
      <c r="Q104" s="208"/>
      <c r="R104" s="209">
        <f>SUM(R105:R142)</f>
        <v>0</v>
      </c>
      <c r="S104" s="208"/>
      <c r="T104" s="210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SUM(BK105:BK142)</f>
        <v>0</v>
      </c>
    </row>
    <row r="105" s="2" customFormat="1" ht="37.8" customHeight="1">
      <c r="A105" s="40"/>
      <c r="B105" s="41"/>
      <c r="C105" s="216" t="s">
        <v>85</v>
      </c>
      <c r="D105" s="216" t="s">
        <v>333</v>
      </c>
      <c r="E105" s="217" t="s">
        <v>427</v>
      </c>
      <c r="F105" s="218" t="s">
        <v>428</v>
      </c>
      <c r="G105" s="219" t="s">
        <v>429</v>
      </c>
      <c r="H105" s="220">
        <v>711.73299999999995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430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431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432</v>
      </c>
      <c r="F107" s="218" t="s">
        <v>433</v>
      </c>
      <c r="G107" s="219" t="s">
        <v>429</v>
      </c>
      <c r="H107" s="220">
        <v>711.73299999999995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434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435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436</v>
      </c>
      <c r="F109" s="218" t="s">
        <v>437</v>
      </c>
      <c r="G109" s="219" t="s">
        <v>429</v>
      </c>
      <c r="H109" s="220">
        <v>711.73299999999995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438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439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440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441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442</v>
      </c>
      <c r="G113" s="246"/>
      <c r="H113" s="249">
        <v>82.900000000000006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443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444</v>
      </c>
      <c r="G115" s="246"/>
      <c r="H115" s="249">
        <v>98.5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445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446</v>
      </c>
      <c r="G117" s="246"/>
      <c r="H117" s="249">
        <v>165.90000000000001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447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446</v>
      </c>
      <c r="G119" s="246"/>
      <c r="H119" s="249">
        <v>165.90000000000001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3" customFormat="1">
      <c r="A120" s="13"/>
      <c r="B120" s="234"/>
      <c r="C120" s="235"/>
      <c r="D120" s="236" t="s">
        <v>341</v>
      </c>
      <c r="E120" s="237" t="s">
        <v>19</v>
      </c>
      <c r="F120" s="238" t="s">
        <v>448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341</v>
      </c>
      <c r="AU120" s="244" t="s">
        <v>85</v>
      </c>
      <c r="AV120" s="13" t="s">
        <v>83</v>
      </c>
      <c r="AW120" s="13" t="s">
        <v>35</v>
      </c>
      <c r="AX120" s="13" t="s">
        <v>76</v>
      </c>
      <c r="AY120" s="244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449</v>
      </c>
      <c r="G121" s="246"/>
      <c r="H121" s="249">
        <v>45.5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3" customFormat="1">
      <c r="A122" s="13"/>
      <c r="B122" s="234"/>
      <c r="C122" s="235"/>
      <c r="D122" s="236" t="s">
        <v>341</v>
      </c>
      <c r="E122" s="237" t="s">
        <v>19</v>
      </c>
      <c r="F122" s="238" t="s">
        <v>450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341</v>
      </c>
      <c r="AU122" s="244" t="s">
        <v>85</v>
      </c>
      <c r="AV122" s="13" t="s">
        <v>83</v>
      </c>
      <c r="AW122" s="13" t="s">
        <v>35</v>
      </c>
      <c r="AX122" s="13" t="s">
        <v>76</v>
      </c>
      <c r="AY122" s="244" t="s">
        <v>331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451</v>
      </c>
      <c r="G123" s="246"/>
      <c r="H123" s="249">
        <v>9.0999999999999996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3" customFormat="1">
      <c r="A124" s="13"/>
      <c r="B124" s="234"/>
      <c r="C124" s="235"/>
      <c r="D124" s="236" t="s">
        <v>341</v>
      </c>
      <c r="E124" s="237" t="s">
        <v>19</v>
      </c>
      <c r="F124" s="238" t="s">
        <v>452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341</v>
      </c>
      <c r="AU124" s="244" t="s">
        <v>85</v>
      </c>
      <c r="AV124" s="13" t="s">
        <v>83</v>
      </c>
      <c r="AW124" s="13" t="s">
        <v>35</v>
      </c>
      <c r="AX124" s="13" t="s">
        <v>76</v>
      </c>
      <c r="AY124" s="244" t="s">
        <v>331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453</v>
      </c>
      <c r="G125" s="246"/>
      <c r="H125" s="249">
        <v>1.2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3" customFormat="1">
      <c r="A126" s="13"/>
      <c r="B126" s="234"/>
      <c r="C126" s="235"/>
      <c r="D126" s="236" t="s">
        <v>341</v>
      </c>
      <c r="E126" s="237" t="s">
        <v>19</v>
      </c>
      <c r="F126" s="238" t="s">
        <v>454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341</v>
      </c>
      <c r="AU126" s="244" t="s">
        <v>85</v>
      </c>
      <c r="AV126" s="13" t="s">
        <v>83</v>
      </c>
      <c r="AW126" s="13" t="s">
        <v>35</v>
      </c>
      <c r="AX126" s="13" t="s">
        <v>76</v>
      </c>
      <c r="AY126" s="244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453</v>
      </c>
      <c r="G127" s="246"/>
      <c r="H127" s="249">
        <v>1.2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455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456</v>
      </c>
      <c r="G129" s="246"/>
      <c r="H129" s="249">
        <v>21.800000000000001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457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458</v>
      </c>
      <c r="G131" s="246"/>
      <c r="H131" s="249">
        <v>47.700000000000003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459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460</v>
      </c>
      <c r="G133" s="246"/>
      <c r="H133" s="249">
        <v>5.9000000000000004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461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462</v>
      </c>
      <c r="G135" s="246"/>
      <c r="H135" s="249">
        <v>19.800000000000001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463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464</v>
      </c>
      <c r="G137" s="246"/>
      <c r="H137" s="249">
        <v>33.332999999999998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465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393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466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92</v>
      </c>
      <c r="G141" s="246"/>
      <c r="H141" s="249">
        <v>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711.73299999999995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467</v>
      </c>
      <c r="F143" s="214" t="s">
        <v>468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SUM(P144:P235)</f>
        <v>0</v>
      </c>
      <c r="Q143" s="208"/>
      <c r="R143" s="209">
        <f>SUM(R144:R235)</f>
        <v>0</v>
      </c>
      <c r="S143" s="208"/>
      <c r="T143" s="210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SUM(BK144:BK235)</f>
        <v>0</v>
      </c>
    </row>
    <row r="144" s="2" customFormat="1" ht="21.75" customHeight="1">
      <c r="A144" s="40"/>
      <c r="B144" s="41"/>
      <c r="C144" s="216" t="s">
        <v>469</v>
      </c>
      <c r="D144" s="216" t="s">
        <v>333</v>
      </c>
      <c r="E144" s="217" t="s">
        <v>470</v>
      </c>
      <c r="F144" s="218" t="s">
        <v>471</v>
      </c>
      <c r="G144" s="219" t="s">
        <v>376</v>
      </c>
      <c r="H144" s="220">
        <v>725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472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473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474</v>
      </c>
      <c r="G146" s="246"/>
      <c r="H146" s="249">
        <v>725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83</v>
      </c>
      <c r="AY146" s="255" t="s">
        <v>331</v>
      </c>
    </row>
    <row r="147" s="2" customFormat="1" ht="24.15" customHeight="1">
      <c r="A147" s="40"/>
      <c r="B147" s="41"/>
      <c r="C147" s="216" t="s">
        <v>475</v>
      </c>
      <c r="D147" s="216" t="s">
        <v>333</v>
      </c>
      <c r="E147" s="217" t="s">
        <v>476</v>
      </c>
      <c r="F147" s="218" t="s">
        <v>477</v>
      </c>
      <c r="G147" s="219" t="s">
        <v>425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478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479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83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2" customFormat="1" ht="16.5" customHeight="1">
      <c r="A150" s="40"/>
      <c r="B150" s="41"/>
      <c r="C150" s="216" t="s">
        <v>361</v>
      </c>
      <c r="D150" s="216" t="s">
        <v>333</v>
      </c>
      <c r="E150" s="217" t="s">
        <v>480</v>
      </c>
      <c r="F150" s="218" t="s">
        <v>481</v>
      </c>
      <c r="G150" s="219" t="s">
        <v>429</v>
      </c>
      <c r="H150" s="220">
        <v>350.80000000000001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2</v>
      </c>
      <c r="T150" s="226">
        <f>S150*H150</f>
        <v>701.60000000000002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482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483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441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442</v>
      </c>
      <c r="G153" s="246"/>
      <c r="H153" s="249">
        <v>82.900000000000006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443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444</v>
      </c>
      <c r="G155" s="246"/>
      <c r="H155" s="249">
        <v>98.5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448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449</v>
      </c>
      <c r="G157" s="246"/>
      <c r="H157" s="249">
        <v>45.5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450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451</v>
      </c>
      <c r="G159" s="246"/>
      <c r="H159" s="249">
        <v>9.0999999999999996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452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453</v>
      </c>
      <c r="G161" s="246"/>
      <c r="H161" s="249">
        <v>1.2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3" customFormat="1">
      <c r="A162" s="13"/>
      <c r="B162" s="234"/>
      <c r="C162" s="235"/>
      <c r="D162" s="236" t="s">
        <v>341</v>
      </c>
      <c r="E162" s="237" t="s">
        <v>19</v>
      </c>
      <c r="F162" s="238" t="s">
        <v>454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341</v>
      </c>
      <c r="AU162" s="244" t="s">
        <v>85</v>
      </c>
      <c r="AV162" s="13" t="s">
        <v>83</v>
      </c>
      <c r="AW162" s="13" t="s">
        <v>35</v>
      </c>
      <c r="AX162" s="13" t="s">
        <v>76</v>
      </c>
      <c r="AY162" s="244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453</v>
      </c>
      <c r="G163" s="246"/>
      <c r="H163" s="249">
        <v>1.2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455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456</v>
      </c>
      <c r="G165" s="246"/>
      <c r="H165" s="249">
        <v>21.800000000000001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457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458</v>
      </c>
      <c r="G167" s="246"/>
      <c r="H167" s="249">
        <v>47.700000000000003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459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460</v>
      </c>
      <c r="G169" s="246"/>
      <c r="H169" s="249">
        <v>5.9000000000000004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461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462</v>
      </c>
      <c r="G171" s="246"/>
      <c r="H171" s="249">
        <v>19.800000000000001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463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126</v>
      </c>
      <c r="G173" s="246"/>
      <c r="H173" s="249">
        <v>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465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393</v>
      </c>
      <c r="G175" s="246"/>
      <c r="H175" s="249">
        <v>10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484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485</v>
      </c>
      <c r="G177" s="246"/>
      <c r="H177" s="249">
        <v>3.2000000000000002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350.80000000000001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366</v>
      </c>
      <c r="D179" s="216" t="s">
        <v>333</v>
      </c>
      <c r="E179" s="217" t="s">
        <v>486</v>
      </c>
      <c r="F179" s="218" t="s">
        <v>487</v>
      </c>
      <c r="G179" s="219" t="s">
        <v>429</v>
      </c>
      <c r="H179" s="220">
        <v>364.13299999999998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2.3999999999999999</v>
      </c>
      <c r="T179" s="226">
        <f>S179*H179</f>
        <v>873.91919999999993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488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489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445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446</v>
      </c>
      <c r="G182" s="246"/>
      <c r="H182" s="249">
        <v>165.90000000000001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447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446</v>
      </c>
      <c r="G184" s="246"/>
      <c r="H184" s="249">
        <v>165.90000000000001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463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490</v>
      </c>
      <c r="G186" s="246"/>
      <c r="H186" s="249">
        <v>29.332999999999998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466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92</v>
      </c>
      <c r="G188" s="246"/>
      <c r="H188" s="249">
        <v>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364.13299999999998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373</v>
      </c>
      <c r="D190" s="216" t="s">
        <v>333</v>
      </c>
      <c r="E190" s="217" t="s">
        <v>491</v>
      </c>
      <c r="F190" s="218" t="s">
        <v>492</v>
      </c>
      <c r="G190" s="219" t="s">
        <v>429</v>
      </c>
      <c r="H190" s="220">
        <v>50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2.5</v>
      </c>
      <c r="T190" s="226">
        <f>S190*H190</f>
        <v>125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494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466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495</v>
      </c>
      <c r="G193" s="246"/>
      <c r="H193" s="249">
        <v>50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2" customFormat="1" ht="24.15" customHeight="1">
      <c r="A194" s="40"/>
      <c r="B194" s="41"/>
      <c r="C194" s="216" t="s">
        <v>381</v>
      </c>
      <c r="D194" s="216" t="s">
        <v>333</v>
      </c>
      <c r="E194" s="217" t="s">
        <v>496</v>
      </c>
      <c r="F194" s="218" t="s">
        <v>497</v>
      </c>
      <c r="G194" s="219" t="s">
        <v>429</v>
      </c>
      <c r="H194" s="220">
        <v>11.916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1.8</v>
      </c>
      <c r="T194" s="226">
        <f>S194*H194</f>
        <v>21.448800000000002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498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499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450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500</v>
      </c>
      <c r="G197" s="246"/>
      <c r="H197" s="249">
        <v>4.1399999999999997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459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501</v>
      </c>
      <c r="G199" s="246"/>
      <c r="H199" s="249">
        <v>7.7759999999999998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11.916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387</v>
      </c>
      <c r="D201" s="216" t="s">
        <v>333</v>
      </c>
      <c r="E201" s="217" t="s">
        <v>502</v>
      </c>
      <c r="F201" s="218" t="s">
        <v>503</v>
      </c>
      <c r="G201" s="219" t="s">
        <v>429</v>
      </c>
      <c r="H201" s="220">
        <v>9.4000000000000004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2</v>
      </c>
      <c r="T201" s="226">
        <f>S201*H201</f>
        <v>18.800000000000001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504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505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466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506</v>
      </c>
      <c r="G204" s="246"/>
      <c r="H204" s="249">
        <v>9.4000000000000004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83</v>
      </c>
      <c r="AY204" s="255" t="s">
        <v>331</v>
      </c>
    </row>
    <row r="205" s="2" customFormat="1" ht="16.5" customHeight="1">
      <c r="A205" s="40"/>
      <c r="B205" s="41"/>
      <c r="C205" s="216" t="s">
        <v>393</v>
      </c>
      <c r="D205" s="216" t="s">
        <v>333</v>
      </c>
      <c r="E205" s="217" t="s">
        <v>507</v>
      </c>
      <c r="F205" s="218" t="s">
        <v>508</v>
      </c>
      <c r="G205" s="219" t="s">
        <v>429</v>
      </c>
      <c r="H205" s="220">
        <v>7.2000000000000002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1.8</v>
      </c>
      <c r="T205" s="226">
        <f>S205*H205</f>
        <v>12.960000000000001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509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510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511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512</v>
      </c>
      <c r="G208" s="246"/>
      <c r="H208" s="249">
        <v>7.2000000000000002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83</v>
      </c>
      <c r="AY208" s="255" t="s">
        <v>331</v>
      </c>
    </row>
    <row r="209" s="2" customFormat="1" ht="24.15" customHeight="1">
      <c r="A209" s="40"/>
      <c r="B209" s="41"/>
      <c r="C209" s="216" t="s">
        <v>182</v>
      </c>
      <c r="D209" s="216" t="s">
        <v>333</v>
      </c>
      <c r="E209" s="217" t="s">
        <v>513</v>
      </c>
      <c r="F209" s="218" t="s">
        <v>514</v>
      </c>
      <c r="G209" s="219" t="s">
        <v>429</v>
      </c>
      <c r="H209" s="220">
        <v>0.85899999999999999</v>
      </c>
      <c r="I209" s="221"/>
      <c r="J209" s="222">
        <f>ROUND(I209*H209,2)</f>
        <v>0</v>
      </c>
      <c r="K209" s="218" t="s">
        <v>337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1.671</v>
      </c>
      <c r="T209" s="226">
        <f>S209*H209</f>
        <v>1.435389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515</v>
      </c>
    </row>
    <row r="210" s="2" customFormat="1">
      <c r="A210" s="40"/>
      <c r="B210" s="41"/>
      <c r="C210" s="42"/>
      <c r="D210" s="229" t="s">
        <v>339</v>
      </c>
      <c r="E210" s="42"/>
      <c r="F210" s="230" t="s">
        <v>516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339</v>
      </c>
      <c r="AU210" s="19" t="s">
        <v>85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441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517</v>
      </c>
      <c r="G212" s="246"/>
      <c r="H212" s="249">
        <v>0.28399999999999997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443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518</v>
      </c>
      <c r="G214" s="246"/>
      <c r="H214" s="249">
        <v>0.57499999999999996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0.85899999999999999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185</v>
      </c>
      <c r="D216" s="216" t="s">
        <v>333</v>
      </c>
      <c r="E216" s="217" t="s">
        <v>519</v>
      </c>
      <c r="F216" s="218" t="s">
        <v>520</v>
      </c>
      <c r="G216" s="219" t="s">
        <v>429</v>
      </c>
      <c r="H216" s="220">
        <v>25.699999999999999</v>
      </c>
      <c r="I216" s="221"/>
      <c r="J216" s="222">
        <f>ROUND(I216*H216,2)</f>
        <v>0</v>
      </c>
      <c r="K216" s="218" t="s">
        <v>337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2.2000000000000002</v>
      </c>
      <c r="T216" s="226">
        <f>S216*H216</f>
        <v>56.540000000000006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521</v>
      </c>
    </row>
    <row r="217" s="2" customFormat="1">
      <c r="A217" s="40"/>
      <c r="B217" s="41"/>
      <c r="C217" s="42"/>
      <c r="D217" s="229" t="s">
        <v>339</v>
      </c>
      <c r="E217" s="42"/>
      <c r="F217" s="230" t="s">
        <v>522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339</v>
      </c>
      <c r="AU217" s="19" t="s">
        <v>85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466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523</v>
      </c>
      <c r="G219" s="246"/>
      <c r="H219" s="249">
        <v>25.699999999999999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83</v>
      </c>
      <c r="AY219" s="255" t="s">
        <v>331</v>
      </c>
    </row>
    <row r="220" s="2" customFormat="1" ht="16.5" customHeight="1">
      <c r="A220" s="40"/>
      <c r="B220" s="41"/>
      <c r="C220" s="216" t="s">
        <v>524</v>
      </c>
      <c r="D220" s="216" t="s">
        <v>333</v>
      </c>
      <c r="E220" s="217" t="s">
        <v>525</v>
      </c>
      <c r="F220" s="218" t="s">
        <v>526</v>
      </c>
      <c r="G220" s="219" t="s">
        <v>429</v>
      </c>
      <c r="H220" s="220">
        <v>6</v>
      </c>
      <c r="I220" s="221"/>
      <c r="J220" s="222">
        <f>ROUND(I220*H220,2)</f>
        <v>0</v>
      </c>
      <c r="K220" s="218" t="s">
        <v>337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2.3999999999999999</v>
      </c>
      <c r="T220" s="226">
        <f>S220*H220</f>
        <v>14.399999999999999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527</v>
      </c>
    </row>
    <row r="221" s="2" customFormat="1">
      <c r="A221" s="40"/>
      <c r="B221" s="41"/>
      <c r="C221" s="42"/>
      <c r="D221" s="229" t="s">
        <v>339</v>
      </c>
      <c r="E221" s="42"/>
      <c r="F221" s="230" t="s">
        <v>528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339</v>
      </c>
      <c r="AU221" s="19" t="s">
        <v>85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466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366</v>
      </c>
      <c r="G223" s="246"/>
      <c r="H223" s="249">
        <v>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2" customFormat="1" ht="16.5" customHeight="1">
      <c r="A224" s="40"/>
      <c r="B224" s="41"/>
      <c r="C224" s="216" t="s">
        <v>529</v>
      </c>
      <c r="D224" s="216" t="s">
        <v>333</v>
      </c>
      <c r="E224" s="217" t="s">
        <v>530</v>
      </c>
      <c r="F224" s="218" t="s">
        <v>531</v>
      </c>
      <c r="G224" s="219" t="s">
        <v>376</v>
      </c>
      <c r="H224" s="220">
        <v>120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0.070000000000000007</v>
      </c>
      <c r="T224" s="226">
        <f>S224*H224</f>
        <v>8.4000000000000004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532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533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13" customFormat="1">
      <c r="A226" s="13"/>
      <c r="B226" s="234"/>
      <c r="C226" s="235"/>
      <c r="D226" s="236" t="s">
        <v>341</v>
      </c>
      <c r="E226" s="237" t="s">
        <v>19</v>
      </c>
      <c r="F226" s="238" t="s">
        <v>465</v>
      </c>
      <c r="G226" s="235"/>
      <c r="H226" s="237" t="s">
        <v>19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341</v>
      </c>
      <c r="AU226" s="244" t="s">
        <v>85</v>
      </c>
      <c r="AV226" s="13" t="s">
        <v>83</v>
      </c>
      <c r="AW226" s="13" t="s">
        <v>35</v>
      </c>
      <c r="AX226" s="13" t="s">
        <v>76</v>
      </c>
      <c r="AY226" s="244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534</v>
      </c>
      <c r="G227" s="246"/>
      <c r="H227" s="249">
        <v>120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83</v>
      </c>
      <c r="AY227" s="255" t="s">
        <v>331</v>
      </c>
    </row>
    <row r="228" s="2" customFormat="1" ht="16.5" customHeight="1">
      <c r="A228" s="40"/>
      <c r="B228" s="41"/>
      <c r="C228" s="216" t="s">
        <v>8</v>
      </c>
      <c r="D228" s="216" t="s">
        <v>333</v>
      </c>
      <c r="E228" s="217" t="s">
        <v>535</v>
      </c>
      <c r="F228" s="218" t="s">
        <v>536</v>
      </c>
      <c r="G228" s="219" t="s">
        <v>429</v>
      </c>
      <c r="H228" s="220">
        <v>71.420000000000002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2.2000000000000002</v>
      </c>
      <c r="T228" s="226">
        <f>S228*H228</f>
        <v>157.12400000000002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537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538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539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540</v>
      </c>
      <c r="G231" s="246"/>
      <c r="H231" s="249">
        <v>71.420000000000002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16.5" customHeight="1">
      <c r="A232" s="40"/>
      <c r="B232" s="41"/>
      <c r="C232" s="216" t="s">
        <v>541</v>
      </c>
      <c r="D232" s="216" t="s">
        <v>333</v>
      </c>
      <c r="E232" s="217" t="s">
        <v>542</v>
      </c>
      <c r="F232" s="218" t="s">
        <v>543</v>
      </c>
      <c r="G232" s="219" t="s">
        <v>376</v>
      </c>
      <c r="H232" s="220">
        <v>45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0.036999999999999998</v>
      </c>
      <c r="T232" s="226">
        <f>S232*H232</f>
        <v>1.6649999999999998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544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539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546</v>
      </c>
      <c r="G235" s="246"/>
      <c r="H235" s="249">
        <v>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12" customFormat="1" ht="22.8" customHeight="1">
      <c r="A236" s="12"/>
      <c r="B236" s="200"/>
      <c r="C236" s="201"/>
      <c r="D236" s="202" t="s">
        <v>75</v>
      </c>
      <c r="E236" s="214" t="s">
        <v>547</v>
      </c>
      <c r="F236" s="214" t="s">
        <v>548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SUM(P237:P268)</f>
        <v>0</v>
      </c>
      <c r="Q236" s="208"/>
      <c r="R236" s="209">
        <f>SUM(R237:R268)</f>
        <v>0</v>
      </c>
      <c r="S236" s="208"/>
      <c r="T236" s="210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83</v>
      </c>
      <c r="AT236" s="212" t="s">
        <v>75</v>
      </c>
      <c r="AU236" s="212" t="s">
        <v>83</v>
      </c>
      <c r="AY236" s="211" t="s">
        <v>331</v>
      </c>
      <c r="BK236" s="213">
        <f>SUM(BK237:BK268)</f>
        <v>0</v>
      </c>
    </row>
    <row r="237" s="2" customFormat="1" ht="21.75" customHeight="1">
      <c r="A237" s="40"/>
      <c r="B237" s="41"/>
      <c r="C237" s="216" t="s">
        <v>549</v>
      </c>
      <c r="D237" s="216" t="s">
        <v>333</v>
      </c>
      <c r="E237" s="217" t="s">
        <v>550</v>
      </c>
      <c r="F237" s="218" t="s">
        <v>551</v>
      </c>
      <c r="G237" s="219" t="s">
        <v>429</v>
      </c>
      <c r="H237" s="220">
        <v>1027.3599999999999</v>
      </c>
      <c r="I237" s="221"/>
      <c r="J237" s="222">
        <f>ROUND(I237*H237,2)</f>
        <v>0</v>
      </c>
      <c r="K237" s="218" t="s">
        <v>337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0.23999999999999999</v>
      </c>
      <c r="T237" s="226">
        <f>S237*H237</f>
        <v>246.56639999999996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552</v>
      </c>
    </row>
    <row r="238" s="2" customFormat="1">
      <c r="A238" s="40"/>
      <c r="B238" s="41"/>
      <c r="C238" s="42"/>
      <c r="D238" s="229" t="s">
        <v>339</v>
      </c>
      <c r="E238" s="42"/>
      <c r="F238" s="230" t="s">
        <v>553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339</v>
      </c>
      <c r="AU238" s="19" t="s">
        <v>85</v>
      </c>
    </row>
    <row r="239" s="13" customFormat="1">
      <c r="A239" s="13"/>
      <c r="B239" s="234"/>
      <c r="C239" s="235"/>
      <c r="D239" s="236" t="s">
        <v>341</v>
      </c>
      <c r="E239" s="237" t="s">
        <v>19</v>
      </c>
      <c r="F239" s="238" t="s">
        <v>554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341</v>
      </c>
      <c r="AU239" s="244" t="s">
        <v>85</v>
      </c>
      <c r="AV239" s="13" t="s">
        <v>83</v>
      </c>
      <c r="AW239" s="13" t="s">
        <v>35</v>
      </c>
      <c r="AX239" s="13" t="s">
        <v>76</v>
      </c>
      <c r="AY239" s="244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555</v>
      </c>
      <c r="G240" s="246"/>
      <c r="H240" s="249">
        <v>616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3" customFormat="1">
      <c r="A241" s="13"/>
      <c r="B241" s="234"/>
      <c r="C241" s="235"/>
      <c r="D241" s="236" t="s">
        <v>341</v>
      </c>
      <c r="E241" s="237" t="s">
        <v>19</v>
      </c>
      <c r="F241" s="238" t="s">
        <v>556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341</v>
      </c>
      <c r="AU241" s="244" t="s">
        <v>85</v>
      </c>
      <c r="AV241" s="13" t="s">
        <v>83</v>
      </c>
      <c r="AW241" s="13" t="s">
        <v>35</v>
      </c>
      <c r="AX241" s="13" t="s">
        <v>76</v>
      </c>
      <c r="AY241" s="244" t="s">
        <v>331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557</v>
      </c>
      <c r="G242" s="246"/>
      <c r="H242" s="249">
        <v>411.36000000000001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1027.3599999999999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24.15" customHeight="1">
      <c r="A244" s="40"/>
      <c r="B244" s="41"/>
      <c r="C244" s="216" t="s">
        <v>558</v>
      </c>
      <c r="D244" s="216" t="s">
        <v>333</v>
      </c>
      <c r="E244" s="217" t="s">
        <v>559</v>
      </c>
      <c r="F244" s="218" t="s">
        <v>560</v>
      </c>
      <c r="G244" s="219" t="s">
        <v>429</v>
      </c>
      <c r="H244" s="220">
        <v>613.36000000000001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0.37</v>
      </c>
      <c r="T244" s="226">
        <f>S244*H244</f>
        <v>226.94319999999999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561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562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13" customFormat="1">
      <c r="A246" s="13"/>
      <c r="B246" s="234"/>
      <c r="C246" s="235"/>
      <c r="D246" s="236" t="s">
        <v>341</v>
      </c>
      <c r="E246" s="237" t="s">
        <v>19</v>
      </c>
      <c r="F246" s="238" t="s">
        <v>563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341</v>
      </c>
      <c r="AU246" s="244" t="s">
        <v>85</v>
      </c>
      <c r="AV246" s="13" t="s">
        <v>83</v>
      </c>
      <c r="AW246" s="13" t="s">
        <v>35</v>
      </c>
      <c r="AX246" s="13" t="s">
        <v>76</v>
      </c>
      <c r="AY246" s="244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564</v>
      </c>
      <c r="G247" s="246"/>
      <c r="H247" s="249">
        <v>613.36000000000001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83</v>
      </c>
      <c r="AY247" s="255" t="s">
        <v>331</v>
      </c>
    </row>
    <row r="248" s="2" customFormat="1" ht="24.15" customHeight="1">
      <c r="A248" s="40"/>
      <c r="B248" s="41"/>
      <c r="C248" s="216" t="s">
        <v>7</v>
      </c>
      <c r="D248" s="216" t="s">
        <v>333</v>
      </c>
      <c r="E248" s="217" t="s">
        <v>565</v>
      </c>
      <c r="F248" s="218" t="s">
        <v>566</v>
      </c>
      <c r="G248" s="219" t="s">
        <v>429</v>
      </c>
      <c r="H248" s="220">
        <v>139.40299999999999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0.46999999999999997</v>
      </c>
      <c r="T248" s="226">
        <f>S248*H248</f>
        <v>65.519409999999993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567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568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556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569</v>
      </c>
      <c r="G251" s="246"/>
      <c r="H251" s="249">
        <v>102.84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3" customFormat="1">
      <c r="A252" s="13"/>
      <c r="B252" s="234"/>
      <c r="C252" s="235"/>
      <c r="D252" s="236" t="s">
        <v>341</v>
      </c>
      <c r="E252" s="237" t="s">
        <v>19</v>
      </c>
      <c r="F252" s="238" t="s">
        <v>570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341</v>
      </c>
      <c r="AU252" s="244" t="s">
        <v>85</v>
      </c>
      <c r="AV252" s="13" t="s">
        <v>83</v>
      </c>
      <c r="AW252" s="13" t="s">
        <v>35</v>
      </c>
      <c r="AX252" s="13" t="s">
        <v>76</v>
      </c>
      <c r="AY252" s="244" t="s">
        <v>331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571</v>
      </c>
      <c r="G253" s="246"/>
      <c r="H253" s="249">
        <v>36.563000000000002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139.40299999999999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190</v>
      </c>
      <c r="D255" s="216" t="s">
        <v>333</v>
      </c>
      <c r="E255" s="217" t="s">
        <v>572</v>
      </c>
      <c r="F255" s="218" t="s">
        <v>573</v>
      </c>
      <c r="G255" s="219" t="s">
        <v>429</v>
      </c>
      <c r="H255" s="220">
        <v>353.39999999999998</v>
      </c>
      <c r="I255" s="221"/>
      <c r="J255" s="222">
        <f>ROUND(I255*H255,2)</f>
        <v>0</v>
      </c>
      <c r="K255" s="218" t="s">
        <v>337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0.56999999999999995</v>
      </c>
      <c r="T255" s="226">
        <f>S255*H255</f>
        <v>201.43799999999996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574</v>
      </c>
    </row>
    <row r="256" s="2" customFormat="1">
      <c r="A256" s="40"/>
      <c r="B256" s="41"/>
      <c r="C256" s="42"/>
      <c r="D256" s="229" t="s">
        <v>339</v>
      </c>
      <c r="E256" s="42"/>
      <c r="F256" s="230" t="s">
        <v>575</v>
      </c>
      <c r="G256" s="42"/>
      <c r="H256" s="42"/>
      <c r="I256" s="231"/>
      <c r="J256" s="42"/>
      <c r="K256" s="42"/>
      <c r="L256" s="46"/>
      <c r="M256" s="232"/>
      <c r="N256" s="23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339</v>
      </c>
      <c r="AU256" s="19" t="s">
        <v>85</v>
      </c>
    </row>
    <row r="257" s="13" customFormat="1">
      <c r="A257" s="13"/>
      <c r="B257" s="234"/>
      <c r="C257" s="235"/>
      <c r="D257" s="236" t="s">
        <v>341</v>
      </c>
      <c r="E257" s="237" t="s">
        <v>19</v>
      </c>
      <c r="F257" s="238" t="s">
        <v>576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341</v>
      </c>
      <c r="AU257" s="244" t="s">
        <v>85</v>
      </c>
      <c r="AV257" s="13" t="s">
        <v>83</v>
      </c>
      <c r="AW257" s="13" t="s">
        <v>35</v>
      </c>
      <c r="AX257" s="13" t="s">
        <v>76</v>
      </c>
      <c r="AY257" s="244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577</v>
      </c>
      <c r="G258" s="246"/>
      <c r="H258" s="249">
        <v>128.40000000000001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3" customFormat="1">
      <c r="A259" s="13"/>
      <c r="B259" s="234"/>
      <c r="C259" s="235"/>
      <c r="D259" s="236" t="s">
        <v>341</v>
      </c>
      <c r="E259" s="237" t="s">
        <v>19</v>
      </c>
      <c r="F259" s="238" t="s">
        <v>578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341</v>
      </c>
      <c r="AU259" s="244" t="s">
        <v>85</v>
      </c>
      <c r="AV259" s="13" t="s">
        <v>83</v>
      </c>
      <c r="AW259" s="13" t="s">
        <v>35</v>
      </c>
      <c r="AX259" s="13" t="s">
        <v>76</v>
      </c>
      <c r="AY259" s="244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579</v>
      </c>
      <c r="G260" s="246"/>
      <c r="H260" s="249">
        <v>225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353.39999999999998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24.15" customHeight="1">
      <c r="A262" s="40"/>
      <c r="B262" s="41"/>
      <c r="C262" s="216" t="s">
        <v>193</v>
      </c>
      <c r="D262" s="216" t="s">
        <v>333</v>
      </c>
      <c r="E262" s="217" t="s">
        <v>580</v>
      </c>
      <c r="F262" s="218" t="s">
        <v>581</v>
      </c>
      <c r="G262" s="219" t="s">
        <v>429</v>
      </c>
      <c r="H262" s="220">
        <v>5374.8000000000002</v>
      </c>
      <c r="I262" s="221"/>
      <c r="J262" s="222">
        <f>ROUND(I262*H262,2)</f>
        <v>0</v>
      </c>
      <c r="K262" s="218" t="s">
        <v>337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0.29999999999999999</v>
      </c>
      <c r="T262" s="226">
        <f>S262*H262</f>
        <v>1612.4400000000001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582</v>
      </c>
    </row>
    <row r="263" s="2" customFormat="1">
      <c r="A263" s="40"/>
      <c r="B263" s="41"/>
      <c r="C263" s="42"/>
      <c r="D263" s="229" t="s">
        <v>339</v>
      </c>
      <c r="E263" s="42"/>
      <c r="F263" s="230" t="s">
        <v>583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339</v>
      </c>
      <c r="AU263" s="19" t="s">
        <v>85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584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585</v>
      </c>
      <c r="G265" s="246"/>
      <c r="H265" s="249">
        <v>2687.4000000000001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586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585</v>
      </c>
      <c r="G267" s="246"/>
      <c r="H267" s="249">
        <v>2687.4000000000001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5374.8000000000002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12" customFormat="1" ht="22.8" customHeight="1">
      <c r="A269" s="12"/>
      <c r="B269" s="200"/>
      <c r="C269" s="201"/>
      <c r="D269" s="202" t="s">
        <v>75</v>
      </c>
      <c r="E269" s="214" t="s">
        <v>379</v>
      </c>
      <c r="F269" s="214" t="s">
        <v>380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SUM(P270:P320)</f>
        <v>0</v>
      </c>
      <c r="Q269" s="208"/>
      <c r="R269" s="209">
        <f>SUM(R270:R320)</f>
        <v>0</v>
      </c>
      <c r="S269" s="208"/>
      <c r="T269" s="210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83</v>
      </c>
      <c r="AT269" s="212" t="s">
        <v>75</v>
      </c>
      <c r="AU269" s="212" t="s">
        <v>83</v>
      </c>
      <c r="AY269" s="211" t="s">
        <v>331</v>
      </c>
      <c r="BK269" s="213">
        <f>SUM(BK270:BK320)</f>
        <v>0</v>
      </c>
    </row>
    <row r="270" s="2" customFormat="1" ht="16.5" customHeight="1">
      <c r="A270" s="40"/>
      <c r="B270" s="41"/>
      <c r="C270" s="216" t="s">
        <v>587</v>
      </c>
      <c r="D270" s="216" t="s">
        <v>333</v>
      </c>
      <c r="E270" s="217" t="s">
        <v>588</v>
      </c>
      <c r="F270" s="218" t="s">
        <v>589</v>
      </c>
      <c r="G270" s="219" t="s">
        <v>384</v>
      </c>
      <c r="H270" s="220">
        <v>11.664999999999999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590</v>
      </c>
    </row>
    <row r="271" s="13" customFormat="1">
      <c r="A271" s="13"/>
      <c r="B271" s="234"/>
      <c r="C271" s="235"/>
      <c r="D271" s="236" t="s">
        <v>341</v>
      </c>
      <c r="E271" s="237" t="s">
        <v>19</v>
      </c>
      <c r="F271" s="238" t="s">
        <v>591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341</v>
      </c>
      <c r="AU271" s="244" t="s">
        <v>85</v>
      </c>
      <c r="AV271" s="13" t="s">
        <v>83</v>
      </c>
      <c r="AW271" s="13" t="s">
        <v>35</v>
      </c>
      <c r="AX271" s="13" t="s">
        <v>76</v>
      </c>
      <c r="AY271" s="244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592</v>
      </c>
      <c r="G272" s="246"/>
      <c r="H272" s="249">
        <v>1.665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3" customFormat="1">
      <c r="A273" s="13"/>
      <c r="B273" s="234"/>
      <c r="C273" s="235"/>
      <c r="D273" s="236" t="s">
        <v>341</v>
      </c>
      <c r="E273" s="237" t="s">
        <v>19</v>
      </c>
      <c r="F273" s="238" t="s">
        <v>593</v>
      </c>
      <c r="G273" s="235"/>
      <c r="H273" s="237" t="s">
        <v>19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341</v>
      </c>
      <c r="AU273" s="244" t="s">
        <v>85</v>
      </c>
      <c r="AV273" s="13" t="s">
        <v>83</v>
      </c>
      <c r="AW273" s="13" t="s">
        <v>35</v>
      </c>
      <c r="AX273" s="13" t="s">
        <v>76</v>
      </c>
      <c r="AY273" s="244" t="s">
        <v>331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361</v>
      </c>
      <c r="G274" s="246"/>
      <c r="H274" s="249">
        <v>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3" customFormat="1">
      <c r="A275" s="13"/>
      <c r="B275" s="234"/>
      <c r="C275" s="235"/>
      <c r="D275" s="236" t="s">
        <v>341</v>
      </c>
      <c r="E275" s="237" t="s">
        <v>19</v>
      </c>
      <c r="F275" s="238" t="s">
        <v>594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341</v>
      </c>
      <c r="AU275" s="244" t="s">
        <v>85</v>
      </c>
      <c r="AV275" s="13" t="s">
        <v>83</v>
      </c>
      <c r="AW275" s="13" t="s">
        <v>35</v>
      </c>
      <c r="AX275" s="13" t="s">
        <v>76</v>
      </c>
      <c r="AY275" s="244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11.664999999999999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1.75" customHeight="1">
      <c r="A278" s="40"/>
      <c r="B278" s="41"/>
      <c r="C278" s="216" t="s">
        <v>199</v>
      </c>
      <c r="D278" s="216" t="s">
        <v>333</v>
      </c>
      <c r="E278" s="217" t="s">
        <v>595</v>
      </c>
      <c r="F278" s="218" t="s">
        <v>596</v>
      </c>
      <c r="G278" s="219" t="s">
        <v>384</v>
      </c>
      <c r="H278" s="220">
        <v>4348.7430000000004</v>
      </c>
      <c r="I278" s="221"/>
      <c r="J278" s="222">
        <f>ROUND(I278*H278,2)</f>
        <v>0</v>
      </c>
      <c r="K278" s="218" t="s">
        <v>337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597</v>
      </c>
    </row>
    <row r="279" s="2" customFormat="1">
      <c r="A279" s="40"/>
      <c r="B279" s="41"/>
      <c r="C279" s="42"/>
      <c r="D279" s="229" t="s">
        <v>339</v>
      </c>
      <c r="E279" s="42"/>
      <c r="F279" s="230" t="s">
        <v>598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339</v>
      </c>
      <c r="AU279" s="19" t="s">
        <v>85</v>
      </c>
    </row>
    <row r="280" s="2" customFormat="1" ht="16.5" customHeight="1">
      <c r="A280" s="40"/>
      <c r="B280" s="41"/>
      <c r="C280" s="216" t="s">
        <v>599</v>
      </c>
      <c r="D280" s="216" t="s">
        <v>333</v>
      </c>
      <c r="E280" s="217" t="s">
        <v>600</v>
      </c>
      <c r="F280" s="218" t="s">
        <v>601</v>
      </c>
      <c r="G280" s="219" t="s">
        <v>384</v>
      </c>
      <c r="H280" s="220">
        <v>60882.402000000002</v>
      </c>
      <c r="I280" s="221"/>
      <c r="J280" s="222">
        <f>ROUND(I280*H280,2)</f>
        <v>0</v>
      </c>
      <c r="K280" s="218" t="s">
        <v>337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602</v>
      </c>
    </row>
    <row r="281" s="2" customFormat="1">
      <c r="A281" s="40"/>
      <c r="B281" s="41"/>
      <c r="C281" s="42"/>
      <c r="D281" s="229" t="s">
        <v>339</v>
      </c>
      <c r="E281" s="42"/>
      <c r="F281" s="230" t="s">
        <v>603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339</v>
      </c>
      <c r="AU281" s="19" t="s">
        <v>85</v>
      </c>
    </row>
    <row r="282" s="14" customFormat="1">
      <c r="A282" s="14"/>
      <c r="B282" s="245"/>
      <c r="C282" s="246"/>
      <c r="D282" s="236" t="s">
        <v>341</v>
      </c>
      <c r="E282" s="246"/>
      <c r="F282" s="248" t="s">
        <v>604</v>
      </c>
      <c r="G282" s="246"/>
      <c r="H282" s="249">
        <v>60882.402000000002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4</v>
      </c>
      <c r="AX282" s="14" t="s">
        <v>83</v>
      </c>
      <c r="AY282" s="255" t="s">
        <v>331</v>
      </c>
    </row>
    <row r="283" s="2" customFormat="1" ht="24.15" customHeight="1">
      <c r="A283" s="40"/>
      <c r="B283" s="41"/>
      <c r="C283" s="216" t="s">
        <v>605</v>
      </c>
      <c r="D283" s="216" t="s">
        <v>333</v>
      </c>
      <c r="E283" s="217" t="s">
        <v>606</v>
      </c>
      <c r="F283" s="218" t="s">
        <v>607</v>
      </c>
      <c r="G283" s="219" t="s">
        <v>384</v>
      </c>
      <c r="H283" s="220">
        <v>3255.5419999999999</v>
      </c>
      <c r="I283" s="221"/>
      <c r="J283" s="222">
        <f>ROUND(I283*H283,2)</f>
        <v>0</v>
      </c>
      <c r="K283" s="218" t="s">
        <v>337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608</v>
      </c>
    </row>
    <row r="284" s="2" customFormat="1">
      <c r="A284" s="40"/>
      <c r="B284" s="41"/>
      <c r="C284" s="42"/>
      <c r="D284" s="229" t="s">
        <v>339</v>
      </c>
      <c r="E284" s="42"/>
      <c r="F284" s="230" t="s">
        <v>609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339</v>
      </c>
      <c r="AU284" s="19" t="s">
        <v>85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610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611</v>
      </c>
      <c r="G286" s="246"/>
      <c r="H286" s="249">
        <v>3255.5419999999999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83</v>
      </c>
      <c r="AY286" s="255" t="s">
        <v>331</v>
      </c>
    </row>
    <row r="287" s="2" customFormat="1" ht="24.15" customHeight="1">
      <c r="A287" s="40"/>
      <c r="B287" s="41"/>
      <c r="C287" s="216" t="s">
        <v>612</v>
      </c>
      <c r="D287" s="216" t="s">
        <v>333</v>
      </c>
      <c r="E287" s="217" t="s">
        <v>613</v>
      </c>
      <c r="F287" s="218" t="s">
        <v>614</v>
      </c>
      <c r="G287" s="219" t="s">
        <v>384</v>
      </c>
      <c r="H287" s="220">
        <v>130.46199999999999</v>
      </c>
      <c r="I287" s="221"/>
      <c r="J287" s="222">
        <f>ROUND(I287*H287,2)</f>
        <v>0</v>
      </c>
      <c r="K287" s="218" t="s">
        <v>337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615</v>
      </c>
    </row>
    <row r="288" s="2" customFormat="1">
      <c r="A288" s="40"/>
      <c r="B288" s="41"/>
      <c r="C288" s="42"/>
      <c r="D288" s="229" t="s">
        <v>339</v>
      </c>
      <c r="E288" s="42"/>
      <c r="F288" s="230" t="s">
        <v>616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339</v>
      </c>
      <c r="AU288" s="19" t="s">
        <v>85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610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617</v>
      </c>
      <c r="G290" s="246"/>
      <c r="H290" s="249">
        <v>130.46199999999999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83</v>
      </c>
      <c r="AY290" s="255" t="s">
        <v>331</v>
      </c>
    </row>
    <row r="291" s="2" customFormat="1" ht="24.15" customHeight="1">
      <c r="A291" s="40"/>
      <c r="B291" s="41"/>
      <c r="C291" s="216" t="s">
        <v>618</v>
      </c>
      <c r="D291" s="216" t="s">
        <v>333</v>
      </c>
      <c r="E291" s="217" t="s">
        <v>619</v>
      </c>
      <c r="F291" s="218" t="s">
        <v>620</v>
      </c>
      <c r="G291" s="219" t="s">
        <v>384</v>
      </c>
      <c r="H291" s="220">
        <v>391.387</v>
      </c>
      <c r="I291" s="221"/>
      <c r="J291" s="222">
        <f>ROUND(I291*H291,2)</f>
        <v>0</v>
      </c>
      <c r="K291" s="218" t="s">
        <v>337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621</v>
      </c>
    </row>
    <row r="292" s="2" customFormat="1">
      <c r="A292" s="40"/>
      <c r="B292" s="41"/>
      <c r="C292" s="42"/>
      <c r="D292" s="229" t="s">
        <v>339</v>
      </c>
      <c r="E292" s="42"/>
      <c r="F292" s="230" t="s">
        <v>622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339</v>
      </c>
      <c r="AU292" s="19" t="s">
        <v>85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610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623</v>
      </c>
      <c r="G294" s="246"/>
      <c r="H294" s="249">
        <v>391.387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24.15" customHeight="1">
      <c r="A295" s="40"/>
      <c r="B295" s="41"/>
      <c r="C295" s="216" t="s">
        <v>624</v>
      </c>
      <c r="D295" s="216" t="s">
        <v>333</v>
      </c>
      <c r="E295" s="217" t="s">
        <v>625</v>
      </c>
      <c r="F295" s="218" t="s">
        <v>626</v>
      </c>
      <c r="G295" s="219" t="s">
        <v>384</v>
      </c>
      <c r="H295" s="220">
        <v>0.042999999999999997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627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628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610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3" customFormat="1">
      <c r="A298" s="13"/>
      <c r="B298" s="234"/>
      <c r="C298" s="235"/>
      <c r="D298" s="236" t="s">
        <v>341</v>
      </c>
      <c r="E298" s="237" t="s">
        <v>19</v>
      </c>
      <c r="F298" s="238" t="s">
        <v>629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341</v>
      </c>
      <c r="AU298" s="244" t="s">
        <v>85</v>
      </c>
      <c r="AV298" s="13" t="s">
        <v>83</v>
      </c>
      <c r="AW298" s="13" t="s">
        <v>35</v>
      </c>
      <c r="AX298" s="13" t="s">
        <v>76</v>
      </c>
      <c r="AY298" s="244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630</v>
      </c>
      <c r="G299" s="246"/>
      <c r="H299" s="249">
        <v>0.042999999999999997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83</v>
      </c>
      <c r="AY299" s="255" t="s">
        <v>331</v>
      </c>
    </row>
    <row r="300" s="2" customFormat="1" ht="24.15" customHeight="1">
      <c r="A300" s="40"/>
      <c r="B300" s="41"/>
      <c r="C300" s="216" t="s">
        <v>631</v>
      </c>
      <c r="D300" s="216" t="s">
        <v>333</v>
      </c>
      <c r="E300" s="217" t="s">
        <v>632</v>
      </c>
      <c r="F300" s="218" t="s">
        <v>633</v>
      </c>
      <c r="G300" s="219" t="s">
        <v>384</v>
      </c>
      <c r="H300" s="220">
        <v>13.045999999999999</v>
      </c>
      <c r="I300" s="221"/>
      <c r="J300" s="222">
        <f>ROUND(I300*H300,2)</f>
        <v>0</v>
      </c>
      <c r="K300" s="218" t="s">
        <v>337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634</v>
      </c>
    </row>
    <row r="301" s="2" customFormat="1">
      <c r="A301" s="40"/>
      <c r="B301" s="41"/>
      <c r="C301" s="42"/>
      <c r="D301" s="229" t="s">
        <v>339</v>
      </c>
      <c r="E301" s="42"/>
      <c r="F301" s="230" t="s">
        <v>635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339</v>
      </c>
      <c r="AU301" s="19" t="s">
        <v>85</v>
      </c>
    </row>
    <row r="302" s="13" customFormat="1">
      <c r="A302" s="13"/>
      <c r="B302" s="234"/>
      <c r="C302" s="235"/>
      <c r="D302" s="236" t="s">
        <v>341</v>
      </c>
      <c r="E302" s="237" t="s">
        <v>19</v>
      </c>
      <c r="F302" s="238" t="s">
        <v>610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341</v>
      </c>
      <c r="AU302" s="244" t="s">
        <v>85</v>
      </c>
      <c r="AV302" s="13" t="s">
        <v>83</v>
      </c>
      <c r="AW302" s="13" t="s">
        <v>35</v>
      </c>
      <c r="AX302" s="13" t="s">
        <v>76</v>
      </c>
      <c r="AY302" s="244" t="s">
        <v>331</v>
      </c>
    </row>
    <row r="303" s="13" customFormat="1">
      <c r="A303" s="13"/>
      <c r="B303" s="234"/>
      <c r="C303" s="235"/>
      <c r="D303" s="236" t="s">
        <v>341</v>
      </c>
      <c r="E303" s="237" t="s">
        <v>19</v>
      </c>
      <c r="F303" s="238" t="s">
        <v>636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341</v>
      </c>
      <c r="AU303" s="244" t="s">
        <v>85</v>
      </c>
      <c r="AV303" s="13" t="s">
        <v>83</v>
      </c>
      <c r="AW303" s="13" t="s">
        <v>35</v>
      </c>
      <c r="AX303" s="13" t="s">
        <v>76</v>
      </c>
      <c r="AY303" s="244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637</v>
      </c>
      <c r="G304" s="246"/>
      <c r="H304" s="249">
        <v>13.045999999999999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83</v>
      </c>
      <c r="AY304" s="255" t="s">
        <v>331</v>
      </c>
    </row>
    <row r="305" s="2" customFormat="1" ht="24.15" customHeight="1">
      <c r="A305" s="40"/>
      <c r="B305" s="41"/>
      <c r="C305" s="216" t="s">
        <v>638</v>
      </c>
      <c r="D305" s="216" t="s">
        <v>333</v>
      </c>
      <c r="E305" s="217" t="s">
        <v>639</v>
      </c>
      <c r="F305" s="218" t="s">
        <v>640</v>
      </c>
      <c r="G305" s="219" t="s">
        <v>384</v>
      </c>
      <c r="H305" s="220">
        <v>20.399999999999999</v>
      </c>
      <c r="I305" s="221"/>
      <c r="J305" s="222">
        <f>ROUND(I305*H305,2)</f>
        <v>0</v>
      </c>
      <c r="K305" s="218" t="s">
        <v>337</v>
      </c>
      <c r="L305" s="46"/>
      <c r="M305" s="223" t="s">
        <v>19</v>
      </c>
      <c r="N305" s="224" t="s">
        <v>47</v>
      </c>
      <c r="O305" s="86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126</v>
      </c>
      <c r="AT305" s="227" t="s">
        <v>333</v>
      </c>
      <c r="AU305" s="227" t="s">
        <v>85</v>
      </c>
      <c r="AY305" s="19" t="s">
        <v>331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83</v>
      </c>
      <c r="BK305" s="228">
        <f>ROUND(I305*H305,2)</f>
        <v>0</v>
      </c>
      <c r="BL305" s="19" t="s">
        <v>126</v>
      </c>
      <c r="BM305" s="227" t="s">
        <v>641</v>
      </c>
    </row>
    <row r="306" s="2" customFormat="1">
      <c r="A306" s="40"/>
      <c r="B306" s="41"/>
      <c r="C306" s="42"/>
      <c r="D306" s="229" t="s">
        <v>339</v>
      </c>
      <c r="E306" s="42"/>
      <c r="F306" s="230" t="s">
        <v>642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339</v>
      </c>
      <c r="AU306" s="19" t="s">
        <v>85</v>
      </c>
    </row>
    <row r="307" s="13" customFormat="1">
      <c r="A307" s="13"/>
      <c r="B307" s="234"/>
      <c r="C307" s="235"/>
      <c r="D307" s="236" t="s">
        <v>341</v>
      </c>
      <c r="E307" s="237" t="s">
        <v>19</v>
      </c>
      <c r="F307" s="238" t="s">
        <v>610</v>
      </c>
      <c r="G307" s="235"/>
      <c r="H307" s="237" t="s">
        <v>19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341</v>
      </c>
      <c r="AU307" s="244" t="s">
        <v>85</v>
      </c>
      <c r="AV307" s="13" t="s">
        <v>83</v>
      </c>
      <c r="AW307" s="13" t="s">
        <v>35</v>
      </c>
      <c r="AX307" s="13" t="s">
        <v>76</v>
      </c>
      <c r="AY307" s="244" t="s">
        <v>331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643</v>
      </c>
      <c r="G308" s="246"/>
      <c r="H308" s="249">
        <v>20.399999999999999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83</v>
      </c>
      <c r="AY308" s="255" t="s">
        <v>331</v>
      </c>
    </row>
    <row r="309" s="2" customFormat="1" ht="24.15" customHeight="1">
      <c r="A309" s="40"/>
      <c r="B309" s="41"/>
      <c r="C309" s="216" t="s">
        <v>644</v>
      </c>
      <c r="D309" s="216" t="s">
        <v>333</v>
      </c>
      <c r="E309" s="217" t="s">
        <v>645</v>
      </c>
      <c r="F309" s="218" t="s">
        <v>646</v>
      </c>
      <c r="G309" s="219" t="s">
        <v>384</v>
      </c>
      <c r="H309" s="220">
        <v>434.87400000000002</v>
      </c>
      <c r="I309" s="221"/>
      <c r="J309" s="222">
        <f>ROUND(I309*H309,2)</f>
        <v>0</v>
      </c>
      <c r="K309" s="218" t="s">
        <v>337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647</v>
      </c>
    </row>
    <row r="310" s="2" customFormat="1">
      <c r="A310" s="40"/>
      <c r="B310" s="41"/>
      <c r="C310" s="42"/>
      <c r="D310" s="229" t="s">
        <v>339</v>
      </c>
      <c r="E310" s="42"/>
      <c r="F310" s="230" t="s">
        <v>648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339</v>
      </c>
      <c r="AU310" s="19" t="s">
        <v>85</v>
      </c>
    </row>
    <row r="311" s="13" customFormat="1">
      <c r="A311" s="13"/>
      <c r="B311" s="234"/>
      <c r="C311" s="235"/>
      <c r="D311" s="236" t="s">
        <v>341</v>
      </c>
      <c r="E311" s="237" t="s">
        <v>19</v>
      </c>
      <c r="F311" s="238" t="s">
        <v>610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341</v>
      </c>
      <c r="AU311" s="244" t="s">
        <v>85</v>
      </c>
      <c r="AV311" s="13" t="s">
        <v>83</v>
      </c>
      <c r="AW311" s="13" t="s">
        <v>35</v>
      </c>
      <c r="AX311" s="13" t="s">
        <v>76</v>
      </c>
      <c r="AY311" s="244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649</v>
      </c>
      <c r="G312" s="246"/>
      <c r="H312" s="249">
        <v>434.87400000000002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83</v>
      </c>
      <c r="AY312" s="255" t="s">
        <v>331</v>
      </c>
    </row>
    <row r="313" s="2" customFormat="1" ht="24.15" customHeight="1">
      <c r="A313" s="40"/>
      <c r="B313" s="41"/>
      <c r="C313" s="216" t="s">
        <v>650</v>
      </c>
      <c r="D313" s="216" t="s">
        <v>333</v>
      </c>
      <c r="E313" s="217" t="s">
        <v>651</v>
      </c>
      <c r="F313" s="218" t="s">
        <v>652</v>
      </c>
      <c r="G313" s="219" t="s">
        <v>384</v>
      </c>
      <c r="H313" s="220">
        <v>86.974999999999994</v>
      </c>
      <c r="I313" s="221"/>
      <c r="J313" s="222">
        <f>ROUND(I313*H313,2)</f>
        <v>0</v>
      </c>
      <c r="K313" s="218" t="s">
        <v>337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653</v>
      </c>
    </row>
    <row r="314" s="2" customFormat="1">
      <c r="A314" s="40"/>
      <c r="B314" s="41"/>
      <c r="C314" s="42"/>
      <c r="D314" s="229" t="s">
        <v>339</v>
      </c>
      <c r="E314" s="42"/>
      <c r="F314" s="230" t="s">
        <v>654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339</v>
      </c>
      <c r="AU314" s="19" t="s">
        <v>85</v>
      </c>
    </row>
    <row r="315" s="13" customFormat="1">
      <c r="A315" s="13"/>
      <c r="B315" s="234"/>
      <c r="C315" s="235"/>
      <c r="D315" s="236" t="s">
        <v>341</v>
      </c>
      <c r="E315" s="237" t="s">
        <v>19</v>
      </c>
      <c r="F315" s="238" t="s">
        <v>610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341</v>
      </c>
      <c r="AU315" s="244" t="s">
        <v>85</v>
      </c>
      <c r="AV315" s="13" t="s">
        <v>83</v>
      </c>
      <c r="AW315" s="13" t="s">
        <v>35</v>
      </c>
      <c r="AX315" s="13" t="s">
        <v>76</v>
      </c>
      <c r="AY315" s="244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655</v>
      </c>
      <c r="G316" s="246"/>
      <c r="H316" s="249">
        <v>86.974999999999994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83</v>
      </c>
      <c r="AY316" s="255" t="s">
        <v>331</v>
      </c>
    </row>
    <row r="317" s="2" customFormat="1" ht="24.15" customHeight="1">
      <c r="A317" s="40"/>
      <c r="B317" s="41"/>
      <c r="C317" s="216" t="s">
        <v>656</v>
      </c>
      <c r="D317" s="216" t="s">
        <v>333</v>
      </c>
      <c r="E317" s="217" t="s">
        <v>657</v>
      </c>
      <c r="F317" s="218" t="s">
        <v>658</v>
      </c>
      <c r="G317" s="219" t="s">
        <v>384</v>
      </c>
      <c r="H317" s="220">
        <v>4.3490000000000002</v>
      </c>
      <c r="I317" s="221"/>
      <c r="J317" s="222">
        <f>ROUND(I317*H317,2)</f>
        <v>0</v>
      </c>
      <c r="K317" s="218" t="s">
        <v>337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659</v>
      </c>
    </row>
    <row r="318" s="2" customFormat="1">
      <c r="A318" s="40"/>
      <c r="B318" s="41"/>
      <c r="C318" s="42"/>
      <c r="D318" s="229" t="s">
        <v>339</v>
      </c>
      <c r="E318" s="42"/>
      <c r="F318" s="230" t="s">
        <v>660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339</v>
      </c>
      <c r="AU318" s="19" t="s">
        <v>85</v>
      </c>
    </row>
    <row r="319" s="13" customFormat="1">
      <c r="A319" s="13"/>
      <c r="B319" s="234"/>
      <c r="C319" s="235"/>
      <c r="D319" s="236" t="s">
        <v>341</v>
      </c>
      <c r="E319" s="237" t="s">
        <v>19</v>
      </c>
      <c r="F319" s="238" t="s">
        <v>610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341</v>
      </c>
      <c r="AU319" s="244" t="s">
        <v>85</v>
      </c>
      <c r="AV319" s="13" t="s">
        <v>83</v>
      </c>
      <c r="AW319" s="13" t="s">
        <v>35</v>
      </c>
      <c r="AX319" s="13" t="s">
        <v>76</v>
      </c>
      <c r="AY319" s="244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661</v>
      </c>
      <c r="G320" s="246"/>
      <c r="H320" s="249">
        <v>4.3490000000000002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83</v>
      </c>
      <c r="AY320" s="255" t="s">
        <v>331</v>
      </c>
    </row>
    <row r="321" s="12" customFormat="1" ht="25.92" customHeight="1">
      <c r="A321" s="12"/>
      <c r="B321" s="200"/>
      <c r="C321" s="201"/>
      <c r="D321" s="202" t="s">
        <v>75</v>
      </c>
      <c r="E321" s="203" t="s">
        <v>662</v>
      </c>
      <c r="F321" s="203" t="s">
        <v>663</v>
      </c>
      <c r="G321" s="201"/>
      <c r="H321" s="201"/>
      <c r="I321" s="204"/>
      <c r="J321" s="205">
        <f>BK321</f>
        <v>0</v>
      </c>
      <c r="K321" s="201"/>
      <c r="L321" s="206"/>
      <c r="M321" s="207"/>
      <c r="N321" s="208"/>
      <c r="O321" s="208"/>
      <c r="P321" s="209">
        <f>P322+P327</f>
        <v>0</v>
      </c>
      <c r="Q321" s="208"/>
      <c r="R321" s="209">
        <f>R322+R327</f>
        <v>0</v>
      </c>
      <c r="S321" s="208"/>
      <c r="T321" s="210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85</v>
      </c>
      <c r="AT321" s="212" t="s">
        <v>75</v>
      </c>
      <c r="AU321" s="212" t="s">
        <v>76</v>
      </c>
      <c r="AY321" s="211" t="s">
        <v>331</v>
      </c>
      <c r="BK321" s="213">
        <f>BK322+BK327</f>
        <v>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664</v>
      </c>
      <c r="F322" s="214" t="s">
        <v>665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SUM(P323:P326)</f>
        <v>0</v>
      </c>
      <c r="Q322" s="208"/>
      <c r="R322" s="209">
        <f>SUM(R323:R326)</f>
        <v>0</v>
      </c>
      <c r="S322" s="208"/>
      <c r="T322" s="210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85</v>
      </c>
      <c r="AT322" s="212" t="s">
        <v>75</v>
      </c>
      <c r="AU322" s="212" t="s">
        <v>83</v>
      </c>
      <c r="AY322" s="211" t="s">
        <v>331</v>
      </c>
      <c r="BK322" s="213">
        <f>SUM(BK323:BK326)</f>
        <v>0</v>
      </c>
    </row>
    <row r="323" s="2" customFormat="1" ht="16.5" customHeight="1">
      <c r="A323" s="40"/>
      <c r="B323" s="41"/>
      <c r="C323" s="216" t="s">
        <v>666</v>
      </c>
      <c r="D323" s="216" t="s">
        <v>333</v>
      </c>
      <c r="E323" s="217" t="s">
        <v>667</v>
      </c>
      <c r="F323" s="218" t="s">
        <v>668</v>
      </c>
      <c r="G323" s="219" t="s">
        <v>336</v>
      </c>
      <c r="H323" s="220">
        <v>8.8000000000000007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0.029999999999999999</v>
      </c>
      <c r="T323" s="226">
        <f>S323*H323</f>
        <v>0.26400000000000001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541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541</v>
      </c>
      <c r="BM323" s="227" t="s">
        <v>669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670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3" customFormat="1">
      <c r="A325" s="13"/>
      <c r="B325" s="234"/>
      <c r="C325" s="235"/>
      <c r="D325" s="236" t="s">
        <v>341</v>
      </c>
      <c r="E325" s="237" t="s">
        <v>19</v>
      </c>
      <c r="F325" s="238" t="s">
        <v>671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341</v>
      </c>
      <c r="AU325" s="244" t="s">
        <v>85</v>
      </c>
      <c r="AV325" s="13" t="s">
        <v>83</v>
      </c>
      <c r="AW325" s="13" t="s">
        <v>35</v>
      </c>
      <c r="AX325" s="13" t="s">
        <v>76</v>
      </c>
      <c r="AY325" s="244" t="s">
        <v>331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672</v>
      </c>
      <c r="G326" s="246"/>
      <c r="H326" s="249">
        <v>8.8000000000000007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83</v>
      </c>
      <c r="AY326" s="255" t="s">
        <v>331</v>
      </c>
    </row>
    <row r="327" s="12" customFormat="1" ht="22.8" customHeight="1">
      <c r="A327" s="12"/>
      <c r="B327" s="200"/>
      <c r="C327" s="201"/>
      <c r="D327" s="202" t="s">
        <v>75</v>
      </c>
      <c r="E327" s="214" t="s">
        <v>673</v>
      </c>
      <c r="F327" s="214" t="s">
        <v>674</v>
      </c>
      <c r="G327" s="201"/>
      <c r="H327" s="201"/>
      <c r="I327" s="204"/>
      <c r="J327" s="215">
        <f>BK327</f>
        <v>0</v>
      </c>
      <c r="K327" s="201"/>
      <c r="L327" s="206"/>
      <c r="M327" s="207"/>
      <c r="N327" s="208"/>
      <c r="O327" s="208"/>
      <c r="P327" s="209">
        <f>SUM(P328:P341)</f>
        <v>0</v>
      </c>
      <c r="Q327" s="208"/>
      <c r="R327" s="209">
        <f>SUM(R328:R341)</f>
        <v>0</v>
      </c>
      <c r="S327" s="208"/>
      <c r="T327" s="210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1" t="s">
        <v>85</v>
      </c>
      <c r="AT327" s="212" t="s">
        <v>75</v>
      </c>
      <c r="AU327" s="212" t="s">
        <v>83</v>
      </c>
      <c r="AY327" s="211" t="s">
        <v>331</v>
      </c>
      <c r="BK327" s="213">
        <f>SUM(BK328:BK341)</f>
        <v>0</v>
      </c>
    </row>
    <row r="328" s="2" customFormat="1" ht="21.75" customHeight="1">
      <c r="A328" s="40"/>
      <c r="B328" s="41"/>
      <c r="C328" s="216" t="s">
        <v>675</v>
      </c>
      <c r="D328" s="216" t="s">
        <v>333</v>
      </c>
      <c r="E328" s="217" t="s">
        <v>676</v>
      </c>
      <c r="F328" s="218" t="s">
        <v>677</v>
      </c>
      <c r="G328" s="219" t="s">
        <v>678</v>
      </c>
      <c r="H328" s="220">
        <v>520</v>
      </c>
      <c r="I328" s="221"/>
      <c r="J328" s="222">
        <f>ROUND(I328*H328,2)</f>
        <v>0</v>
      </c>
      <c r="K328" s="218" t="s">
        <v>337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0.001</v>
      </c>
      <c r="T328" s="226">
        <f>S328*H328</f>
        <v>0.52000000000000002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679</v>
      </c>
    </row>
    <row r="329" s="2" customFormat="1">
      <c r="A329" s="40"/>
      <c r="B329" s="41"/>
      <c r="C329" s="42"/>
      <c r="D329" s="229" t="s">
        <v>339</v>
      </c>
      <c r="E329" s="42"/>
      <c r="F329" s="230" t="s">
        <v>680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339</v>
      </c>
      <c r="AU329" s="19" t="s">
        <v>85</v>
      </c>
    </row>
    <row r="330" s="13" customFormat="1">
      <c r="A330" s="13"/>
      <c r="B330" s="234"/>
      <c r="C330" s="235"/>
      <c r="D330" s="236" t="s">
        <v>341</v>
      </c>
      <c r="E330" s="237" t="s">
        <v>19</v>
      </c>
      <c r="F330" s="238" t="s">
        <v>671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341</v>
      </c>
      <c r="AU330" s="244" t="s">
        <v>85</v>
      </c>
      <c r="AV330" s="13" t="s">
        <v>83</v>
      </c>
      <c r="AW330" s="13" t="s">
        <v>35</v>
      </c>
      <c r="AX330" s="13" t="s">
        <v>76</v>
      </c>
      <c r="AY330" s="244" t="s">
        <v>331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681</v>
      </c>
      <c r="G331" s="246"/>
      <c r="H331" s="249">
        <v>260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3" customFormat="1">
      <c r="A332" s="13"/>
      <c r="B332" s="234"/>
      <c r="C332" s="235"/>
      <c r="D332" s="236" t="s">
        <v>341</v>
      </c>
      <c r="E332" s="237" t="s">
        <v>19</v>
      </c>
      <c r="F332" s="238" t="s">
        <v>682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341</v>
      </c>
      <c r="AU332" s="244" t="s">
        <v>85</v>
      </c>
      <c r="AV332" s="13" t="s">
        <v>83</v>
      </c>
      <c r="AW332" s="13" t="s">
        <v>35</v>
      </c>
      <c r="AX332" s="13" t="s">
        <v>76</v>
      </c>
      <c r="AY332" s="244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681</v>
      </c>
      <c r="G333" s="246"/>
      <c r="H333" s="249">
        <v>260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520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683</v>
      </c>
      <c r="D335" s="216" t="s">
        <v>333</v>
      </c>
      <c r="E335" s="217" t="s">
        <v>684</v>
      </c>
      <c r="F335" s="218" t="s">
        <v>685</v>
      </c>
      <c r="G335" s="219" t="s">
        <v>678</v>
      </c>
      <c r="H335" s="220">
        <v>1760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0.001</v>
      </c>
      <c r="T335" s="226">
        <f>S335*H335</f>
        <v>1.76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541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541</v>
      </c>
      <c r="BM335" s="227" t="s">
        <v>686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687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671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688</v>
      </c>
      <c r="G338" s="246"/>
      <c r="H338" s="249">
        <v>880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682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688</v>
      </c>
      <c r="G340" s="246"/>
      <c r="H340" s="249">
        <v>880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1760</v>
      </c>
      <c r="I341" s="261"/>
      <c r="J341" s="257"/>
      <c r="K341" s="257"/>
      <c r="L341" s="262"/>
      <c r="M341" s="270"/>
      <c r="N341" s="271"/>
      <c r="O341" s="271"/>
      <c r="P341" s="271"/>
      <c r="Q341" s="271"/>
      <c r="R341" s="271"/>
      <c r="S341" s="271"/>
      <c r="T341" s="27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6.96" customHeight="1">
      <c r="A342" s="40"/>
      <c r="B342" s="61"/>
      <c r="C342" s="62"/>
      <c r="D342" s="62"/>
      <c r="E342" s="62"/>
      <c r="F342" s="62"/>
      <c r="G342" s="62"/>
      <c r="H342" s="62"/>
      <c r="I342" s="62"/>
      <c r="J342" s="62"/>
      <c r="K342" s="62"/>
      <c r="L342" s="46"/>
      <c r="M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</sheetData>
  <sheetProtection sheet="1" autoFilter="0" formatColumns="0" formatRows="0" objects="1" scenarios="1" spinCount="100000" saltValue="MuMn6qVVwOKMjQMYCu0ZLjQ5tM84V+k74z1+urW1RmBoauDoEFS/aB4efoDdHf6f4+K1zo8juPD5TZDuCjAjFQ==" hashValue="q7lScvS44C1TDJwhp7M45h/tlIf1K1AsazeG0aOR0mEhuNk//Ixw2clehZ4ucc9DaWZL04rfwIbILIzMaVPVzg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ROUND((SUM(BE87:BE150)),  2)</f>
        <v>0</v>
      </c>
      <c r="G35" s="40"/>
      <c r="H35" s="40"/>
      <c r="I35" s="160">
        <v>0.20999999999999999</v>
      </c>
      <c r="J35" s="159">
        <f>ROUND(((SUM(BE87:BE150))*I35),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ROUND((SUM(BF87:BF150)),  2)</f>
        <v>0</v>
      </c>
      <c r="G36" s="40"/>
      <c r="H36" s="40"/>
      <c r="I36" s="160">
        <v>0.14999999999999999</v>
      </c>
      <c r="J36" s="159">
        <f>ROUND(((SUM(BF87:BF150))*I36),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ROUND((SUM(BI87:BI150)),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SO02 - HTÚ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SO02 - HTÚ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83</v>
      </c>
      <c r="F89" s="214" t="s">
        <v>332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SUM(P90:P150)</f>
        <v>0</v>
      </c>
      <c r="Q89" s="208"/>
      <c r="R89" s="209">
        <f>SUM(R90:R150)</f>
        <v>0</v>
      </c>
      <c r="S89" s="208"/>
      <c r="T89" s="210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SUM(BK90:BK150)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690</v>
      </c>
      <c r="F90" s="218" t="s">
        <v>691</v>
      </c>
      <c r="G90" s="219" t="s">
        <v>336</v>
      </c>
      <c r="H90" s="220">
        <v>29515</v>
      </c>
      <c r="I90" s="221"/>
      <c r="J90" s="222">
        <f>ROUND(I90*H90,2)</f>
        <v>0</v>
      </c>
      <c r="K90" s="218" t="s">
        <v>692</v>
      </c>
      <c r="L90" s="46"/>
      <c r="M90" s="223" t="s">
        <v>19</v>
      </c>
      <c r="N90" s="224" t="s">
        <v>47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693</v>
      </c>
    </row>
    <row r="91" s="2" customFormat="1">
      <c r="A91" s="40"/>
      <c r="B91" s="41"/>
      <c r="C91" s="42"/>
      <c r="D91" s="229" t="s">
        <v>339</v>
      </c>
      <c r="E91" s="42"/>
      <c r="F91" s="230" t="s">
        <v>694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339</v>
      </c>
      <c r="AU91" s="19" t="s">
        <v>85</v>
      </c>
    </row>
    <row r="92" s="13" customFormat="1">
      <c r="A92" s="13"/>
      <c r="B92" s="234"/>
      <c r="C92" s="235"/>
      <c r="D92" s="236" t="s">
        <v>341</v>
      </c>
      <c r="E92" s="237" t="s">
        <v>19</v>
      </c>
      <c r="F92" s="238" t="s">
        <v>695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341</v>
      </c>
      <c r="AU92" s="244" t="s">
        <v>85</v>
      </c>
      <c r="AV92" s="13" t="s">
        <v>83</v>
      </c>
      <c r="AW92" s="13" t="s">
        <v>35</v>
      </c>
      <c r="AX92" s="13" t="s">
        <v>76</v>
      </c>
      <c r="AY92" s="244" t="s">
        <v>331</v>
      </c>
    </row>
    <row r="93" s="14" customFormat="1">
      <c r="A93" s="14"/>
      <c r="B93" s="245"/>
      <c r="C93" s="246"/>
      <c r="D93" s="236" t="s">
        <v>341</v>
      </c>
      <c r="E93" s="247" t="s">
        <v>19</v>
      </c>
      <c r="F93" s="248" t="s">
        <v>696</v>
      </c>
      <c r="G93" s="246"/>
      <c r="H93" s="249">
        <v>28550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341</v>
      </c>
      <c r="AU93" s="255" t="s">
        <v>85</v>
      </c>
      <c r="AV93" s="14" t="s">
        <v>85</v>
      </c>
      <c r="AW93" s="14" t="s">
        <v>35</v>
      </c>
      <c r="AX93" s="14" t="s">
        <v>76</v>
      </c>
      <c r="AY93" s="255" t="s">
        <v>331</v>
      </c>
    </row>
    <row r="94" s="13" customFormat="1">
      <c r="A94" s="13"/>
      <c r="B94" s="234"/>
      <c r="C94" s="235"/>
      <c r="D94" s="236" t="s">
        <v>341</v>
      </c>
      <c r="E94" s="237" t="s">
        <v>19</v>
      </c>
      <c r="F94" s="238" t="s">
        <v>697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341</v>
      </c>
      <c r="AU94" s="244" t="s">
        <v>85</v>
      </c>
      <c r="AV94" s="13" t="s">
        <v>83</v>
      </c>
      <c r="AW94" s="13" t="s">
        <v>35</v>
      </c>
      <c r="AX94" s="13" t="s">
        <v>76</v>
      </c>
      <c r="AY94" s="244" t="s">
        <v>331</v>
      </c>
    </row>
    <row r="95" s="14" customFormat="1">
      <c r="A95" s="14"/>
      <c r="B95" s="245"/>
      <c r="C95" s="246"/>
      <c r="D95" s="236" t="s">
        <v>341</v>
      </c>
      <c r="E95" s="247" t="s">
        <v>19</v>
      </c>
      <c r="F95" s="248" t="s">
        <v>698</v>
      </c>
      <c r="G95" s="246"/>
      <c r="H95" s="249">
        <v>965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341</v>
      </c>
      <c r="AU95" s="255" t="s">
        <v>85</v>
      </c>
      <c r="AV95" s="14" t="s">
        <v>85</v>
      </c>
      <c r="AW95" s="14" t="s">
        <v>35</v>
      </c>
      <c r="AX95" s="14" t="s">
        <v>76</v>
      </c>
      <c r="AY95" s="255" t="s">
        <v>331</v>
      </c>
    </row>
    <row r="96" s="15" customFormat="1">
      <c r="A96" s="15"/>
      <c r="B96" s="256"/>
      <c r="C96" s="257"/>
      <c r="D96" s="236" t="s">
        <v>341</v>
      </c>
      <c r="E96" s="258" t="s">
        <v>19</v>
      </c>
      <c r="F96" s="259" t="s">
        <v>353</v>
      </c>
      <c r="G96" s="257"/>
      <c r="H96" s="260">
        <v>29515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341</v>
      </c>
      <c r="AU96" s="266" t="s">
        <v>85</v>
      </c>
      <c r="AV96" s="15" t="s">
        <v>126</v>
      </c>
      <c r="AW96" s="15" t="s">
        <v>35</v>
      </c>
      <c r="AX96" s="15" t="s">
        <v>83</v>
      </c>
      <c r="AY96" s="266" t="s">
        <v>331</v>
      </c>
    </row>
    <row r="97" s="2" customFormat="1" ht="21.75" customHeight="1">
      <c r="A97" s="40"/>
      <c r="B97" s="41"/>
      <c r="C97" s="216" t="s">
        <v>85</v>
      </c>
      <c r="D97" s="216" t="s">
        <v>333</v>
      </c>
      <c r="E97" s="217" t="s">
        <v>699</v>
      </c>
      <c r="F97" s="218" t="s">
        <v>700</v>
      </c>
      <c r="G97" s="219" t="s">
        <v>429</v>
      </c>
      <c r="H97" s="220">
        <v>2438.2020000000002</v>
      </c>
      <c r="I97" s="221"/>
      <c r="J97" s="222">
        <f>ROUND(I97*H97,2)</f>
        <v>0</v>
      </c>
      <c r="K97" s="218" t="s">
        <v>692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701</v>
      </c>
    </row>
    <row r="98" s="2" customFormat="1">
      <c r="A98" s="40"/>
      <c r="B98" s="41"/>
      <c r="C98" s="42"/>
      <c r="D98" s="229" t="s">
        <v>339</v>
      </c>
      <c r="E98" s="42"/>
      <c r="F98" s="230" t="s">
        <v>702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339</v>
      </c>
      <c r="AU98" s="19" t="s">
        <v>85</v>
      </c>
    </row>
    <row r="99" s="13" customFormat="1">
      <c r="A99" s="13"/>
      <c r="B99" s="234"/>
      <c r="C99" s="235"/>
      <c r="D99" s="236" t="s">
        <v>341</v>
      </c>
      <c r="E99" s="237" t="s">
        <v>19</v>
      </c>
      <c r="F99" s="238" t="s">
        <v>703</v>
      </c>
      <c r="G99" s="235"/>
      <c r="H99" s="237" t="s">
        <v>19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341</v>
      </c>
      <c r="AU99" s="244" t="s">
        <v>85</v>
      </c>
      <c r="AV99" s="13" t="s">
        <v>83</v>
      </c>
      <c r="AW99" s="13" t="s">
        <v>35</v>
      </c>
      <c r="AX99" s="13" t="s">
        <v>76</v>
      </c>
      <c r="AY99" s="244" t="s">
        <v>331</v>
      </c>
    </row>
    <row r="100" s="14" customFormat="1">
      <c r="A100" s="14"/>
      <c r="B100" s="245"/>
      <c r="C100" s="246"/>
      <c r="D100" s="236" t="s">
        <v>341</v>
      </c>
      <c r="E100" s="247" t="s">
        <v>19</v>
      </c>
      <c r="F100" s="248" t="s">
        <v>704</v>
      </c>
      <c r="G100" s="246"/>
      <c r="H100" s="249">
        <v>369.55500000000001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341</v>
      </c>
      <c r="AU100" s="255" t="s">
        <v>85</v>
      </c>
      <c r="AV100" s="14" t="s">
        <v>85</v>
      </c>
      <c r="AW100" s="14" t="s">
        <v>35</v>
      </c>
      <c r="AX100" s="14" t="s">
        <v>76</v>
      </c>
      <c r="AY100" s="255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705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706</v>
      </c>
      <c r="G102" s="246"/>
      <c r="H102" s="249">
        <v>793.03499999999997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707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708</v>
      </c>
      <c r="G104" s="246"/>
      <c r="H104" s="249">
        <v>436.80599999999998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709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710</v>
      </c>
      <c r="G106" s="246"/>
      <c r="H106" s="249">
        <v>620.23500000000001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711</v>
      </c>
      <c r="G107" s="246"/>
      <c r="H107" s="249">
        <v>218.571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2438.2020000000002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37.8" customHeight="1">
      <c r="A109" s="40"/>
      <c r="B109" s="41"/>
      <c r="C109" s="216" t="s">
        <v>92</v>
      </c>
      <c r="D109" s="216" t="s">
        <v>333</v>
      </c>
      <c r="E109" s="217" t="s">
        <v>427</v>
      </c>
      <c r="F109" s="218" t="s">
        <v>428</v>
      </c>
      <c r="G109" s="219" t="s">
        <v>429</v>
      </c>
      <c r="H109" s="220">
        <v>4247.7349999999997</v>
      </c>
      <c r="I109" s="221"/>
      <c r="J109" s="222">
        <f>ROUND(I109*H109,2)</f>
        <v>0</v>
      </c>
      <c r="K109" s="218" t="s">
        <v>692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712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713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714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695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715</v>
      </c>
      <c r="G113" s="246"/>
      <c r="H113" s="249">
        <v>2855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697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716</v>
      </c>
      <c r="G115" s="246"/>
      <c r="H115" s="249">
        <v>193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6" customFormat="1">
      <c r="A116" s="16"/>
      <c r="B116" s="273"/>
      <c r="C116" s="274"/>
      <c r="D116" s="236" t="s">
        <v>341</v>
      </c>
      <c r="E116" s="275" t="s">
        <v>19</v>
      </c>
      <c r="F116" s="276" t="s">
        <v>717</v>
      </c>
      <c r="G116" s="274"/>
      <c r="H116" s="277">
        <v>3048</v>
      </c>
      <c r="I116" s="278"/>
      <c r="J116" s="274"/>
      <c r="K116" s="274"/>
      <c r="L116" s="279"/>
      <c r="M116" s="280"/>
      <c r="N116" s="281"/>
      <c r="O116" s="281"/>
      <c r="P116" s="281"/>
      <c r="Q116" s="281"/>
      <c r="R116" s="281"/>
      <c r="S116" s="281"/>
      <c r="T116" s="282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3" t="s">
        <v>341</v>
      </c>
      <c r="AU116" s="283" t="s">
        <v>85</v>
      </c>
      <c r="AV116" s="16" t="s">
        <v>92</v>
      </c>
      <c r="AW116" s="16" t="s">
        <v>35</v>
      </c>
      <c r="AX116" s="16" t="s">
        <v>76</v>
      </c>
      <c r="AY116" s="283" t="s">
        <v>331</v>
      </c>
    </row>
    <row r="117" s="13" customFormat="1">
      <c r="A117" s="13"/>
      <c r="B117" s="234"/>
      <c r="C117" s="235"/>
      <c r="D117" s="236" t="s">
        <v>341</v>
      </c>
      <c r="E117" s="237" t="s">
        <v>19</v>
      </c>
      <c r="F117" s="238" t="s">
        <v>718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341</v>
      </c>
      <c r="AU117" s="244" t="s">
        <v>85</v>
      </c>
      <c r="AV117" s="13" t="s">
        <v>83</v>
      </c>
      <c r="AW117" s="13" t="s">
        <v>35</v>
      </c>
      <c r="AX117" s="13" t="s">
        <v>76</v>
      </c>
      <c r="AY117" s="244" t="s">
        <v>331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719</v>
      </c>
      <c r="G118" s="246"/>
      <c r="H118" s="249">
        <v>1199.7349999999999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6" customFormat="1">
      <c r="A119" s="16"/>
      <c r="B119" s="273"/>
      <c r="C119" s="274"/>
      <c r="D119" s="236" t="s">
        <v>341</v>
      </c>
      <c r="E119" s="275" t="s">
        <v>19</v>
      </c>
      <c r="F119" s="276" t="s">
        <v>717</v>
      </c>
      <c r="G119" s="274"/>
      <c r="H119" s="277">
        <v>1199.7349999999999</v>
      </c>
      <c r="I119" s="278"/>
      <c r="J119" s="274"/>
      <c r="K119" s="274"/>
      <c r="L119" s="279"/>
      <c r="M119" s="280"/>
      <c r="N119" s="281"/>
      <c r="O119" s="281"/>
      <c r="P119" s="281"/>
      <c r="Q119" s="281"/>
      <c r="R119" s="281"/>
      <c r="S119" s="281"/>
      <c r="T119" s="28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3" t="s">
        <v>341</v>
      </c>
      <c r="AU119" s="283" t="s">
        <v>85</v>
      </c>
      <c r="AV119" s="16" t="s">
        <v>92</v>
      </c>
      <c r="AW119" s="16" t="s">
        <v>35</v>
      </c>
      <c r="AX119" s="16" t="s">
        <v>76</v>
      </c>
      <c r="AY119" s="283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4247.7349999999997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37.8" customHeight="1">
      <c r="A121" s="40"/>
      <c r="B121" s="41"/>
      <c r="C121" s="216" t="s">
        <v>126</v>
      </c>
      <c r="D121" s="216" t="s">
        <v>333</v>
      </c>
      <c r="E121" s="217" t="s">
        <v>720</v>
      </c>
      <c r="F121" s="218" t="s">
        <v>721</v>
      </c>
      <c r="G121" s="219" t="s">
        <v>429</v>
      </c>
      <c r="H121" s="220">
        <v>1199.7349999999999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722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723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724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725</v>
      </c>
      <c r="G124" s="246"/>
      <c r="H124" s="249">
        <v>2438.2020000000002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3" customFormat="1">
      <c r="A125" s="13"/>
      <c r="B125" s="234"/>
      <c r="C125" s="235"/>
      <c r="D125" s="236" t="s">
        <v>341</v>
      </c>
      <c r="E125" s="237" t="s">
        <v>19</v>
      </c>
      <c r="F125" s="238" t="s">
        <v>726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341</v>
      </c>
      <c r="AU125" s="244" t="s">
        <v>85</v>
      </c>
      <c r="AV125" s="13" t="s">
        <v>83</v>
      </c>
      <c r="AW125" s="13" t="s">
        <v>35</v>
      </c>
      <c r="AX125" s="13" t="s">
        <v>76</v>
      </c>
      <c r="AY125" s="244" t="s">
        <v>331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727</v>
      </c>
      <c r="G126" s="246"/>
      <c r="H126" s="249">
        <v>-1238.4670000000001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1199.7349999999999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37.8" customHeight="1">
      <c r="A128" s="40"/>
      <c r="B128" s="41"/>
      <c r="C128" s="216" t="s">
        <v>361</v>
      </c>
      <c r="D128" s="216" t="s">
        <v>333</v>
      </c>
      <c r="E128" s="217" t="s">
        <v>728</v>
      </c>
      <c r="F128" s="218" t="s">
        <v>729</v>
      </c>
      <c r="G128" s="219" t="s">
        <v>429</v>
      </c>
      <c r="H128" s="220">
        <v>5998.6750000000002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730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731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732</v>
      </c>
      <c r="G130" s="246"/>
      <c r="H130" s="249">
        <v>5998.6750000000002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4.15" customHeight="1">
      <c r="A131" s="40"/>
      <c r="B131" s="41"/>
      <c r="C131" s="216" t="s">
        <v>366</v>
      </c>
      <c r="D131" s="216" t="s">
        <v>333</v>
      </c>
      <c r="E131" s="217" t="s">
        <v>733</v>
      </c>
      <c r="F131" s="218" t="s">
        <v>734</v>
      </c>
      <c r="G131" s="219" t="s">
        <v>429</v>
      </c>
      <c r="H131" s="220">
        <v>1238.4670000000001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735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736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737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738</v>
      </c>
      <c r="G134" s="246"/>
      <c r="H134" s="249">
        <v>142.83799999999999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739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740</v>
      </c>
      <c r="G136" s="246"/>
      <c r="H136" s="249">
        <v>725.05399999999997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741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742</v>
      </c>
      <c r="G138" s="246"/>
      <c r="H138" s="249">
        <v>370.57499999999999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1238.4670000000001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24.15" customHeight="1">
      <c r="A140" s="40"/>
      <c r="B140" s="41"/>
      <c r="C140" s="216" t="s">
        <v>373</v>
      </c>
      <c r="D140" s="216" t="s">
        <v>333</v>
      </c>
      <c r="E140" s="217" t="s">
        <v>743</v>
      </c>
      <c r="F140" s="218" t="s">
        <v>411</v>
      </c>
      <c r="G140" s="219" t="s">
        <v>384</v>
      </c>
      <c r="H140" s="220">
        <v>2159.5230000000001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744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745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746</v>
      </c>
      <c r="G142" s="246"/>
      <c r="H142" s="249">
        <v>2159.5230000000001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83</v>
      </c>
      <c r="AY142" s="255" t="s">
        <v>331</v>
      </c>
    </row>
    <row r="143" s="2" customFormat="1" ht="24.15" customHeight="1">
      <c r="A143" s="40"/>
      <c r="B143" s="41"/>
      <c r="C143" s="216" t="s">
        <v>381</v>
      </c>
      <c r="D143" s="216" t="s">
        <v>333</v>
      </c>
      <c r="E143" s="217" t="s">
        <v>747</v>
      </c>
      <c r="F143" s="218" t="s">
        <v>748</v>
      </c>
      <c r="G143" s="219" t="s">
        <v>429</v>
      </c>
      <c r="H143" s="220">
        <v>3048</v>
      </c>
      <c r="I143" s="221"/>
      <c r="J143" s="222">
        <f>ROUND(I143*H143,2)</f>
        <v>0</v>
      </c>
      <c r="K143" s="218" t="s">
        <v>692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749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750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714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695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715</v>
      </c>
      <c r="G147" s="246"/>
      <c r="H147" s="249">
        <v>2855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697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716</v>
      </c>
      <c r="G149" s="246"/>
      <c r="H149" s="249">
        <v>193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3048</v>
      </c>
      <c r="I150" s="261"/>
      <c r="J150" s="257"/>
      <c r="K150" s="257"/>
      <c r="L150" s="262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7w0IU/nCd0ACod19hO6XJkZlZVaUH7kuey9vdvjxgf3On/ydMOEo1jqVRHgV5WPCGpdr02PubiLepfbUkIxE9w==" hashValue="/mVj4wTJ2ATGykxFfk8eCZ3RcLx05siNlAdm4LZ764wGNqFi3Fyjk8uU4cOORnA1aL2sWFOOSp9qFpk7zMRqfQ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ROUND(J127,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ROUND((SUM(BE127:BE2399)),  2)</f>
        <v>0</v>
      </c>
      <c r="G37" s="40"/>
      <c r="H37" s="40"/>
      <c r="I37" s="160">
        <v>0.20999999999999999</v>
      </c>
      <c r="J37" s="159">
        <f>ROUND(((SUM(BE127:BE2399))*I37),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ROUND((SUM(BF127:BF2399)),  2)</f>
        <v>0</v>
      </c>
      <c r="G38" s="40"/>
      <c r="H38" s="40"/>
      <c r="I38" s="160">
        <v>0.14999999999999999</v>
      </c>
      <c r="J38" s="159">
        <f>ROUND(((SUM(BF127:BF2399))*I38),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ROUND((SUM(BG127:BG2399)),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ROUND((SUM(BH127:BH2399)),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ROUND((SUM(BI127:BI2399)),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05.1.000 - 00 -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J127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J128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753</v>
      </c>
      <c r="E69" s="186"/>
      <c r="F69" s="186"/>
      <c r="G69" s="186"/>
      <c r="H69" s="186"/>
      <c r="I69" s="186"/>
      <c r="J69" s="187">
        <f>J129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314</v>
      </c>
      <c r="E70" s="186"/>
      <c r="F70" s="186"/>
      <c r="G70" s="186"/>
      <c r="H70" s="186"/>
      <c r="I70" s="186"/>
      <c r="J70" s="187">
        <f>J131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754</v>
      </c>
      <c r="E71" s="186"/>
      <c r="F71" s="186"/>
      <c r="G71" s="186"/>
      <c r="H71" s="186"/>
      <c r="I71" s="186"/>
      <c r="J71" s="187">
        <f>J190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755</v>
      </c>
      <c r="E72" s="186"/>
      <c r="F72" s="186"/>
      <c r="G72" s="186"/>
      <c r="H72" s="186"/>
      <c r="I72" s="186"/>
      <c r="J72" s="187">
        <f>J227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756</v>
      </c>
      <c r="E73" s="186"/>
      <c r="F73" s="186"/>
      <c r="G73" s="186"/>
      <c r="H73" s="186"/>
      <c r="I73" s="186"/>
      <c r="J73" s="187">
        <f>J352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757</v>
      </c>
      <c r="E74" s="186"/>
      <c r="F74" s="186"/>
      <c r="G74" s="186"/>
      <c r="H74" s="186"/>
      <c r="I74" s="186"/>
      <c r="J74" s="187">
        <f>J394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758</v>
      </c>
      <c r="E75" s="186"/>
      <c r="F75" s="186"/>
      <c r="G75" s="186"/>
      <c r="H75" s="186"/>
      <c r="I75" s="186"/>
      <c r="J75" s="187">
        <f>J545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759</v>
      </c>
      <c r="E76" s="186"/>
      <c r="F76" s="186"/>
      <c r="G76" s="186"/>
      <c r="H76" s="186"/>
      <c r="I76" s="186"/>
      <c r="J76" s="187">
        <f>J700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760</v>
      </c>
      <c r="E77" s="186"/>
      <c r="F77" s="186"/>
      <c r="G77" s="186"/>
      <c r="H77" s="186"/>
      <c r="I77" s="186"/>
      <c r="J77" s="187">
        <f>J780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761</v>
      </c>
      <c r="E78" s="186"/>
      <c r="F78" s="186"/>
      <c r="G78" s="186"/>
      <c r="H78" s="186"/>
      <c r="I78" s="186"/>
      <c r="J78" s="187">
        <f>J842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762</v>
      </c>
      <c r="E79" s="186"/>
      <c r="F79" s="186"/>
      <c r="G79" s="186"/>
      <c r="H79" s="186"/>
      <c r="I79" s="186"/>
      <c r="J79" s="187">
        <f>J1119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315</v>
      </c>
      <c r="E80" s="186"/>
      <c r="F80" s="186"/>
      <c r="G80" s="186"/>
      <c r="H80" s="186"/>
      <c r="I80" s="186"/>
      <c r="J80" s="187">
        <f>J1152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763</v>
      </c>
      <c r="E81" s="186"/>
      <c r="F81" s="186"/>
      <c r="G81" s="186"/>
      <c r="H81" s="186"/>
      <c r="I81" s="186"/>
      <c r="J81" s="187">
        <f>J1162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419</v>
      </c>
      <c r="E82" s="181"/>
      <c r="F82" s="181"/>
      <c r="G82" s="181"/>
      <c r="H82" s="181"/>
      <c r="I82" s="181"/>
      <c r="J82" s="182">
        <f>J1165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4"/>
      <c r="C83" s="126"/>
      <c r="D83" s="185" t="s">
        <v>764</v>
      </c>
      <c r="E83" s="186"/>
      <c r="F83" s="186"/>
      <c r="G83" s="186"/>
      <c r="H83" s="186"/>
      <c r="I83" s="186"/>
      <c r="J83" s="187">
        <f>J1166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765</v>
      </c>
      <c r="E84" s="186"/>
      <c r="F84" s="186"/>
      <c r="G84" s="186"/>
      <c r="H84" s="186"/>
      <c r="I84" s="186"/>
      <c r="J84" s="187">
        <f>J1255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766</v>
      </c>
      <c r="E85" s="186"/>
      <c r="F85" s="186"/>
      <c r="G85" s="186"/>
      <c r="H85" s="186"/>
      <c r="I85" s="186"/>
      <c r="J85" s="187">
        <f>J1352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767</v>
      </c>
      <c r="E86" s="186"/>
      <c r="F86" s="186"/>
      <c r="G86" s="186"/>
      <c r="H86" s="186"/>
      <c r="I86" s="186"/>
      <c r="J86" s="187">
        <f>J1506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420</v>
      </c>
      <c r="E87" s="186"/>
      <c r="F87" s="186"/>
      <c r="G87" s="186"/>
      <c r="H87" s="186"/>
      <c r="I87" s="186"/>
      <c r="J87" s="187">
        <f>J1514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768</v>
      </c>
      <c r="E88" s="186"/>
      <c r="F88" s="186"/>
      <c r="G88" s="186"/>
      <c r="H88" s="186"/>
      <c r="I88" s="186"/>
      <c r="J88" s="187">
        <f>J1713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6"/>
      <c r="D89" s="185" t="s">
        <v>769</v>
      </c>
      <c r="E89" s="186"/>
      <c r="F89" s="186"/>
      <c r="G89" s="186"/>
      <c r="H89" s="186"/>
      <c r="I89" s="186"/>
      <c r="J89" s="187">
        <f>J1897</f>
        <v>0</v>
      </c>
      <c r="K89" s="126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6"/>
      <c r="D90" s="185" t="s">
        <v>770</v>
      </c>
      <c r="E90" s="186"/>
      <c r="F90" s="186"/>
      <c r="G90" s="186"/>
      <c r="H90" s="186"/>
      <c r="I90" s="186"/>
      <c r="J90" s="187">
        <f>J1968</f>
        <v>0</v>
      </c>
      <c r="K90" s="126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6"/>
      <c r="D91" s="185" t="s">
        <v>771</v>
      </c>
      <c r="E91" s="186"/>
      <c r="F91" s="186"/>
      <c r="G91" s="186"/>
      <c r="H91" s="186"/>
      <c r="I91" s="186"/>
      <c r="J91" s="187">
        <f>J2021</f>
        <v>0</v>
      </c>
      <c r="K91" s="126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6"/>
      <c r="D92" s="185" t="s">
        <v>772</v>
      </c>
      <c r="E92" s="186"/>
      <c r="F92" s="186"/>
      <c r="G92" s="186"/>
      <c r="H92" s="186"/>
      <c r="I92" s="186"/>
      <c r="J92" s="187">
        <f>J2038</f>
        <v>0</v>
      </c>
      <c r="K92" s="126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6"/>
      <c r="D93" s="185" t="s">
        <v>773</v>
      </c>
      <c r="E93" s="186"/>
      <c r="F93" s="186"/>
      <c r="G93" s="186"/>
      <c r="H93" s="186"/>
      <c r="I93" s="186"/>
      <c r="J93" s="187">
        <f>J2073</f>
        <v>0</v>
      </c>
      <c r="K93" s="126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6"/>
      <c r="D94" s="185" t="s">
        <v>421</v>
      </c>
      <c r="E94" s="186"/>
      <c r="F94" s="186"/>
      <c r="G94" s="186"/>
      <c r="H94" s="186"/>
      <c r="I94" s="186"/>
      <c r="J94" s="187">
        <f>J2083</f>
        <v>0</v>
      </c>
      <c r="K94" s="126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6"/>
      <c r="D95" s="185" t="s">
        <v>774</v>
      </c>
      <c r="E95" s="186"/>
      <c r="F95" s="186"/>
      <c r="G95" s="186"/>
      <c r="H95" s="186"/>
      <c r="I95" s="186"/>
      <c r="J95" s="187">
        <f>J2101</f>
        <v>0</v>
      </c>
      <c r="K95" s="126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6"/>
      <c r="D96" s="185" t="s">
        <v>775</v>
      </c>
      <c r="E96" s="186"/>
      <c r="F96" s="186"/>
      <c r="G96" s="186"/>
      <c r="H96" s="186"/>
      <c r="I96" s="186"/>
      <c r="J96" s="187">
        <f>J2118</f>
        <v>0</v>
      </c>
      <c r="K96" s="126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6"/>
      <c r="D97" s="185" t="s">
        <v>776</v>
      </c>
      <c r="E97" s="186"/>
      <c r="F97" s="186"/>
      <c r="G97" s="186"/>
      <c r="H97" s="186"/>
      <c r="I97" s="186"/>
      <c r="J97" s="187">
        <f>J2137</f>
        <v>0</v>
      </c>
      <c r="K97" s="126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6"/>
      <c r="D98" s="185" t="s">
        <v>777</v>
      </c>
      <c r="E98" s="186"/>
      <c r="F98" s="186"/>
      <c r="G98" s="186"/>
      <c r="H98" s="186"/>
      <c r="I98" s="186"/>
      <c r="J98" s="187">
        <f>J2201</f>
        <v>0</v>
      </c>
      <c r="K98" s="126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6"/>
      <c r="D99" s="185" t="s">
        <v>778</v>
      </c>
      <c r="E99" s="186"/>
      <c r="F99" s="186"/>
      <c r="G99" s="186"/>
      <c r="H99" s="186"/>
      <c r="I99" s="186"/>
      <c r="J99" s="187">
        <f>J2207</f>
        <v>0</v>
      </c>
      <c r="K99" s="126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6"/>
      <c r="D100" s="185" t="s">
        <v>779</v>
      </c>
      <c r="E100" s="186"/>
      <c r="F100" s="186"/>
      <c r="G100" s="186"/>
      <c r="H100" s="186"/>
      <c r="I100" s="186"/>
      <c r="J100" s="187">
        <f>J2245</f>
        <v>0</v>
      </c>
      <c r="K100" s="126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6"/>
      <c r="D101" s="185" t="s">
        <v>780</v>
      </c>
      <c r="E101" s="186"/>
      <c r="F101" s="186"/>
      <c r="G101" s="186"/>
      <c r="H101" s="186"/>
      <c r="I101" s="186"/>
      <c r="J101" s="187">
        <f>J2258</f>
        <v>0</v>
      </c>
      <c r="K101" s="126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6"/>
      <c r="D102" s="185" t="s">
        <v>781</v>
      </c>
      <c r="E102" s="186"/>
      <c r="F102" s="186"/>
      <c r="G102" s="186"/>
      <c r="H102" s="186"/>
      <c r="I102" s="186"/>
      <c r="J102" s="187">
        <f>J2340</f>
        <v>0</v>
      </c>
      <c r="K102" s="126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6"/>
      <c r="D103" s="185" t="s">
        <v>782</v>
      </c>
      <c r="E103" s="186"/>
      <c r="F103" s="186"/>
      <c r="G103" s="186"/>
      <c r="H103" s="186"/>
      <c r="I103" s="186"/>
      <c r="J103" s="187">
        <f>J2381</f>
        <v>0</v>
      </c>
      <c r="K103" s="126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316</v>
      </c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8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148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72" t="str">
        <f>E7</f>
        <v>Anthropos Sportovní a rekreační areál (I.etapa)-revize 5</v>
      </c>
      <c r="F113" s="34"/>
      <c r="G113" s="34"/>
      <c r="H113" s="34"/>
      <c r="I113" s="42"/>
      <c r="J113" s="42"/>
      <c r="K113" s="42"/>
      <c r="L113" s="148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302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72" t="s">
        <v>303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304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73" t="s">
        <v>751</v>
      </c>
      <c r="F117" s="42"/>
      <c r="G117" s="42"/>
      <c r="H117" s="42"/>
      <c r="I117" s="42"/>
      <c r="J117" s="42"/>
      <c r="K117" s="42"/>
      <c r="L117" s="148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306</v>
      </c>
      <c r="D118" s="42"/>
      <c r="E118" s="42"/>
      <c r="F118" s="42"/>
      <c r="G118" s="42"/>
      <c r="H118" s="42"/>
      <c r="I118" s="42"/>
      <c r="J118" s="42"/>
      <c r="K118" s="42"/>
      <c r="L118" s="148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1" t="str">
        <f>E13</f>
        <v>05.1.000 - 00 - Stavební část</v>
      </c>
      <c r="F119" s="42"/>
      <c r="G119" s="42"/>
      <c r="H119" s="42"/>
      <c r="I119" s="42"/>
      <c r="J119" s="42"/>
      <c r="K119" s="42"/>
      <c r="L119" s="148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148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21</v>
      </c>
      <c r="D121" s="42"/>
      <c r="E121" s="42"/>
      <c r="F121" s="29" t="str">
        <f>F16</f>
        <v xml:space="preserve"> </v>
      </c>
      <c r="G121" s="42"/>
      <c r="H121" s="42"/>
      <c r="I121" s="34" t="s">
        <v>23</v>
      </c>
      <c r="J121" s="74" t="str">
        <f>IF(J16="","",J16)</f>
        <v>14. 6. 2022</v>
      </c>
      <c r="K121" s="42"/>
      <c r="L121" s="148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8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25</v>
      </c>
      <c r="D123" s="42"/>
      <c r="E123" s="42"/>
      <c r="F123" s="29" t="str">
        <f>E19</f>
        <v>Statutární město Brno</v>
      </c>
      <c r="G123" s="42"/>
      <c r="H123" s="42"/>
      <c r="I123" s="34" t="s">
        <v>31</v>
      </c>
      <c r="J123" s="38" t="str">
        <f>E25</f>
        <v>Arch.Design, s.r.o.</v>
      </c>
      <c r="K123" s="42"/>
      <c r="L123" s="148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29</v>
      </c>
      <c r="D124" s="42"/>
      <c r="E124" s="42"/>
      <c r="F124" s="29" t="str">
        <f>IF(E22="","",E22)</f>
        <v>Vyplň údaj</v>
      </c>
      <c r="G124" s="42"/>
      <c r="H124" s="42"/>
      <c r="I124" s="34" t="s">
        <v>36</v>
      </c>
      <c r="J124" s="38" t="str">
        <f>E28</f>
        <v>CKN Invest, spol. s r.o.</v>
      </c>
      <c r="K124" s="42"/>
      <c r="L124" s="148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148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189"/>
      <c r="B126" s="190"/>
      <c r="C126" s="191" t="s">
        <v>317</v>
      </c>
      <c r="D126" s="192" t="s">
        <v>61</v>
      </c>
      <c r="E126" s="192" t="s">
        <v>57</v>
      </c>
      <c r="F126" s="192" t="s">
        <v>58</v>
      </c>
      <c r="G126" s="192" t="s">
        <v>318</v>
      </c>
      <c r="H126" s="192" t="s">
        <v>319</v>
      </c>
      <c r="I126" s="192" t="s">
        <v>320</v>
      </c>
      <c r="J126" s="192" t="s">
        <v>311</v>
      </c>
      <c r="K126" s="193" t="s">
        <v>321</v>
      </c>
      <c r="L126" s="194"/>
      <c r="M126" s="94" t="s">
        <v>19</v>
      </c>
      <c r="N126" s="95" t="s">
        <v>46</v>
      </c>
      <c r="O126" s="95" t="s">
        <v>322</v>
      </c>
      <c r="P126" s="95" t="s">
        <v>323</v>
      </c>
      <c r="Q126" s="95" t="s">
        <v>324</v>
      </c>
      <c r="R126" s="95" t="s">
        <v>325</v>
      </c>
      <c r="S126" s="95" t="s">
        <v>326</v>
      </c>
      <c r="T126" s="96" t="s">
        <v>327</v>
      </c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</row>
    <row r="127" s="2" customFormat="1" ht="22.8" customHeight="1">
      <c r="A127" s="40"/>
      <c r="B127" s="41"/>
      <c r="C127" s="101" t="s">
        <v>328</v>
      </c>
      <c r="D127" s="42"/>
      <c r="E127" s="42"/>
      <c r="F127" s="42"/>
      <c r="G127" s="42"/>
      <c r="H127" s="42"/>
      <c r="I127" s="42"/>
      <c r="J127" s="195">
        <f>BK127</f>
        <v>0</v>
      </c>
      <c r="K127" s="42"/>
      <c r="L127" s="46"/>
      <c r="M127" s="97"/>
      <c r="N127" s="196"/>
      <c r="O127" s="98"/>
      <c r="P127" s="197">
        <f>P128+P1165</f>
        <v>0</v>
      </c>
      <c r="Q127" s="98"/>
      <c r="R127" s="197">
        <f>R128+R1165</f>
        <v>627.63279039422946</v>
      </c>
      <c r="S127" s="98"/>
      <c r="T127" s="198">
        <f>T128+T1165</f>
        <v>626.01455664999992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75</v>
      </c>
      <c r="AU127" s="19" t="s">
        <v>312</v>
      </c>
      <c r="BK127" s="199">
        <f>BK128+BK1165</f>
        <v>0</v>
      </c>
    </row>
    <row r="128" s="12" customFormat="1" ht="25.92" customHeight="1">
      <c r="A128" s="12"/>
      <c r="B128" s="200"/>
      <c r="C128" s="201"/>
      <c r="D128" s="202" t="s">
        <v>75</v>
      </c>
      <c r="E128" s="203" t="s">
        <v>329</v>
      </c>
      <c r="F128" s="203" t="s">
        <v>330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P129+P131+P190+P227+P352+P394+P545+P700+P780+P842+P1119+P1152+P1162</f>
        <v>0</v>
      </c>
      <c r="Q128" s="208"/>
      <c r="R128" s="209">
        <f>R129+R131+R190+R227+R352+R394+R545+R700+R780+R842+R1119+R1152+R1162</f>
        <v>495.91014361144175</v>
      </c>
      <c r="S128" s="208"/>
      <c r="T128" s="210">
        <f>T129+T131+T190+T227+T352+T394+T545+T700+T780+T842+T1119+T1152+T1162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76</v>
      </c>
      <c r="AY128" s="211" t="s">
        <v>331</v>
      </c>
      <c r="BK128" s="213">
        <f>BK129+BK131+BK190+BK227+BK352+BK394+BK545+BK700+BK780+BK842+BK1119+BK1152+BK1162</f>
        <v>0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783</v>
      </c>
      <c r="F129" s="214" t="s">
        <v>784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P130</f>
        <v>0</v>
      </c>
      <c r="Q129" s="208"/>
      <c r="R129" s="209">
        <f>R130</f>
        <v>0</v>
      </c>
      <c r="S129" s="208"/>
      <c r="T129" s="21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BK130</f>
        <v>0</v>
      </c>
    </row>
    <row r="130" s="2" customFormat="1" ht="33" customHeight="1">
      <c r="A130" s="40"/>
      <c r="B130" s="41"/>
      <c r="C130" s="216" t="s">
        <v>83</v>
      </c>
      <c r="D130" s="216" t="s">
        <v>333</v>
      </c>
      <c r="E130" s="217" t="s">
        <v>785</v>
      </c>
      <c r="F130" s="218" t="s">
        <v>786</v>
      </c>
      <c r="G130" s="219" t="s">
        <v>19</v>
      </c>
      <c r="H130" s="220">
        <v>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787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83</v>
      </c>
      <c r="F131" s="214" t="s">
        <v>332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SUM(P132:P189)</f>
        <v>0</v>
      </c>
      <c r="Q131" s="208"/>
      <c r="R131" s="209">
        <f>SUM(R132:R189)</f>
        <v>0</v>
      </c>
      <c r="S131" s="208"/>
      <c r="T131" s="210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SUM(BK132:BK189)</f>
        <v>0</v>
      </c>
    </row>
    <row r="132" s="2" customFormat="1" ht="33" customHeight="1">
      <c r="A132" s="40"/>
      <c r="B132" s="41"/>
      <c r="C132" s="216" t="s">
        <v>85</v>
      </c>
      <c r="D132" s="216" t="s">
        <v>333</v>
      </c>
      <c r="E132" s="217" t="s">
        <v>788</v>
      </c>
      <c r="F132" s="218" t="s">
        <v>789</v>
      </c>
      <c r="G132" s="219" t="s">
        <v>336</v>
      </c>
      <c r="H132" s="220">
        <v>22.745000000000001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0.28100000000000003</v>
      </c>
      <c r="T132" s="226">
        <f>S132*H132</f>
        <v>6.3913450000000012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790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791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792</v>
      </c>
      <c r="G134" s="246"/>
      <c r="H134" s="249">
        <v>22.745000000000001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37.8" customHeight="1">
      <c r="A135" s="40"/>
      <c r="B135" s="41"/>
      <c r="C135" s="216" t="s">
        <v>92</v>
      </c>
      <c r="D135" s="216" t="s">
        <v>333</v>
      </c>
      <c r="E135" s="217" t="s">
        <v>793</v>
      </c>
      <c r="F135" s="218" t="s">
        <v>794</v>
      </c>
      <c r="G135" s="219" t="s">
        <v>336</v>
      </c>
      <c r="H135" s="220">
        <v>125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0.255</v>
      </c>
      <c r="T135" s="226">
        <f>S135*H135</f>
        <v>31.875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795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796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797</v>
      </c>
      <c r="G137" s="246"/>
      <c r="H137" s="249">
        <v>125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33" customHeight="1">
      <c r="A138" s="40"/>
      <c r="B138" s="41"/>
      <c r="C138" s="216" t="s">
        <v>126</v>
      </c>
      <c r="D138" s="216" t="s">
        <v>333</v>
      </c>
      <c r="E138" s="217" t="s">
        <v>798</v>
      </c>
      <c r="F138" s="218" t="s">
        <v>799</v>
      </c>
      <c r="G138" s="219" t="s">
        <v>336</v>
      </c>
      <c r="H138" s="220">
        <v>32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0.41699999999999998</v>
      </c>
      <c r="T138" s="226">
        <f>S138*H138</f>
        <v>13.343999999999999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800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801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624</v>
      </c>
      <c r="G140" s="246"/>
      <c r="H140" s="249">
        <v>32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33" customHeight="1">
      <c r="A141" s="40"/>
      <c r="B141" s="41"/>
      <c r="C141" s="216" t="s">
        <v>361</v>
      </c>
      <c r="D141" s="216" t="s">
        <v>333</v>
      </c>
      <c r="E141" s="217" t="s">
        <v>802</v>
      </c>
      <c r="F141" s="218" t="s">
        <v>803</v>
      </c>
      <c r="G141" s="219" t="s">
        <v>336</v>
      </c>
      <c r="H141" s="220">
        <v>235.44499999999999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68.279049999999998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804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805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806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807</v>
      </c>
      <c r="G144" s="246"/>
      <c r="H144" s="249">
        <v>55.700000000000003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808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792</v>
      </c>
      <c r="G146" s="246"/>
      <c r="H146" s="249">
        <v>22.745000000000001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809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797</v>
      </c>
      <c r="G148" s="246"/>
      <c r="H148" s="249">
        <v>125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810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624</v>
      </c>
      <c r="G150" s="246"/>
      <c r="H150" s="249">
        <v>32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235.44499999999999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4.15" customHeight="1">
      <c r="A152" s="40"/>
      <c r="B152" s="41"/>
      <c r="C152" s="216" t="s">
        <v>366</v>
      </c>
      <c r="D152" s="216" t="s">
        <v>333</v>
      </c>
      <c r="E152" s="217" t="s">
        <v>811</v>
      </c>
      <c r="F152" s="218" t="s">
        <v>812</v>
      </c>
      <c r="G152" s="219" t="s">
        <v>336</v>
      </c>
      <c r="H152" s="220">
        <v>55.700000000000003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0.22</v>
      </c>
      <c r="T152" s="226">
        <f>S152*H152</f>
        <v>12.254000000000001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813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814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807</v>
      </c>
      <c r="G154" s="246"/>
      <c r="H154" s="249">
        <v>55.700000000000003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24.15" customHeight="1">
      <c r="A155" s="40"/>
      <c r="B155" s="41"/>
      <c r="C155" s="216" t="s">
        <v>373</v>
      </c>
      <c r="D155" s="216" t="s">
        <v>333</v>
      </c>
      <c r="E155" s="217" t="s">
        <v>815</v>
      </c>
      <c r="F155" s="218" t="s">
        <v>816</v>
      </c>
      <c r="G155" s="219" t="s">
        <v>376</v>
      </c>
      <c r="H155" s="220">
        <v>93.864999999999995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0.20499999999999999</v>
      </c>
      <c r="T155" s="226">
        <f>S155*H155</f>
        <v>19.242324999999997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817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818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819</v>
      </c>
      <c r="G157" s="246"/>
      <c r="H157" s="249">
        <v>93.864999999999995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381</v>
      </c>
      <c r="D158" s="216" t="s">
        <v>333</v>
      </c>
      <c r="E158" s="217" t="s">
        <v>820</v>
      </c>
      <c r="F158" s="218" t="s">
        <v>821</v>
      </c>
      <c r="G158" s="219" t="s">
        <v>429</v>
      </c>
      <c r="H158" s="220">
        <v>32.960999999999999</v>
      </c>
      <c r="I158" s="221"/>
      <c r="J158" s="222">
        <f>ROUND(I158*H158,2)</f>
        <v>0</v>
      </c>
      <c r="K158" s="218" t="s">
        <v>337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822</v>
      </c>
    </row>
    <row r="159" s="2" customFormat="1">
      <c r="A159" s="40"/>
      <c r="B159" s="41"/>
      <c r="C159" s="42"/>
      <c r="D159" s="229" t="s">
        <v>339</v>
      </c>
      <c r="E159" s="42"/>
      <c r="F159" s="230" t="s">
        <v>823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339</v>
      </c>
      <c r="AU159" s="19" t="s">
        <v>85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824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825</v>
      </c>
      <c r="G161" s="246"/>
      <c r="H161" s="249">
        <v>32.960999999999999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24.15" customHeight="1">
      <c r="A162" s="40"/>
      <c r="B162" s="41"/>
      <c r="C162" s="216" t="s">
        <v>387</v>
      </c>
      <c r="D162" s="216" t="s">
        <v>333</v>
      </c>
      <c r="E162" s="217" t="s">
        <v>826</v>
      </c>
      <c r="F162" s="218" t="s">
        <v>827</v>
      </c>
      <c r="G162" s="219" t="s">
        <v>429</v>
      </c>
      <c r="H162" s="220">
        <v>10.039999999999999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828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829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830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831</v>
      </c>
      <c r="G165" s="246"/>
      <c r="H165" s="249">
        <v>10.039999999999999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2" customFormat="1" ht="16.5" customHeight="1">
      <c r="A166" s="40"/>
      <c r="B166" s="41"/>
      <c r="C166" s="216" t="s">
        <v>393</v>
      </c>
      <c r="D166" s="216" t="s">
        <v>333</v>
      </c>
      <c r="E166" s="217" t="s">
        <v>832</v>
      </c>
      <c r="F166" s="218" t="s">
        <v>833</v>
      </c>
      <c r="G166" s="219" t="s">
        <v>429</v>
      </c>
      <c r="H166" s="220">
        <v>4.9749999999999996</v>
      </c>
      <c r="I166" s="221"/>
      <c r="J166" s="222">
        <f>ROUND(I166*H166,2)</f>
        <v>0</v>
      </c>
      <c r="K166" s="218" t="s">
        <v>337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834</v>
      </c>
    </row>
    <row r="167" s="2" customFormat="1">
      <c r="A167" s="40"/>
      <c r="B167" s="41"/>
      <c r="C167" s="42"/>
      <c r="D167" s="229" t="s">
        <v>339</v>
      </c>
      <c r="E167" s="42"/>
      <c r="F167" s="230" t="s">
        <v>835</v>
      </c>
      <c r="G167" s="42"/>
      <c r="H167" s="42"/>
      <c r="I167" s="231"/>
      <c r="J167" s="42"/>
      <c r="K167" s="42"/>
      <c r="L167" s="46"/>
      <c r="M167" s="232"/>
      <c r="N167" s="23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339</v>
      </c>
      <c r="AU167" s="19" t="s">
        <v>85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836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837</v>
      </c>
      <c r="G169" s="246"/>
      <c r="H169" s="249">
        <v>4.5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838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839</v>
      </c>
      <c r="G171" s="246"/>
      <c r="H171" s="249">
        <v>0.47499999999999998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4.9749999999999996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33" customHeight="1">
      <c r="A173" s="40"/>
      <c r="B173" s="41"/>
      <c r="C173" s="216" t="s">
        <v>182</v>
      </c>
      <c r="D173" s="216" t="s">
        <v>333</v>
      </c>
      <c r="E173" s="217" t="s">
        <v>840</v>
      </c>
      <c r="F173" s="218" t="s">
        <v>841</v>
      </c>
      <c r="G173" s="219" t="s">
        <v>429</v>
      </c>
      <c r="H173" s="220">
        <v>4.9749999999999996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842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843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33" customHeight="1">
      <c r="A175" s="40"/>
      <c r="B175" s="41"/>
      <c r="C175" s="216" t="s">
        <v>185</v>
      </c>
      <c r="D175" s="216" t="s">
        <v>333</v>
      </c>
      <c r="E175" s="217" t="s">
        <v>844</v>
      </c>
      <c r="F175" s="218" t="s">
        <v>845</v>
      </c>
      <c r="G175" s="219" t="s">
        <v>429</v>
      </c>
      <c r="H175" s="220">
        <v>4.9749999999999996</v>
      </c>
      <c r="I175" s="221"/>
      <c r="J175" s="222">
        <f>ROUND(I175*H175,2)</f>
        <v>0</v>
      </c>
      <c r="K175" s="218" t="s">
        <v>337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846</v>
      </c>
    </row>
    <row r="176" s="2" customFormat="1">
      <c r="A176" s="40"/>
      <c r="B176" s="41"/>
      <c r="C176" s="42"/>
      <c r="D176" s="229" t="s">
        <v>339</v>
      </c>
      <c r="E176" s="42"/>
      <c r="F176" s="230" t="s">
        <v>847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339</v>
      </c>
      <c r="AU176" s="19" t="s">
        <v>85</v>
      </c>
    </row>
    <row r="177" s="2" customFormat="1" ht="37.8" customHeight="1">
      <c r="A177" s="40"/>
      <c r="B177" s="41"/>
      <c r="C177" s="216" t="s">
        <v>524</v>
      </c>
      <c r="D177" s="216" t="s">
        <v>333</v>
      </c>
      <c r="E177" s="217" t="s">
        <v>720</v>
      </c>
      <c r="F177" s="218" t="s">
        <v>721</v>
      </c>
      <c r="G177" s="219" t="s">
        <v>429</v>
      </c>
      <c r="H177" s="220">
        <v>15.015000000000001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848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723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849</v>
      </c>
      <c r="G179" s="246"/>
      <c r="H179" s="249">
        <v>15.015000000000001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37.8" customHeight="1">
      <c r="A180" s="40"/>
      <c r="B180" s="41"/>
      <c r="C180" s="216" t="s">
        <v>529</v>
      </c>
      <c r="D180" s="216" t="s">
        <v>333</v>
      </c>
      <c r="E180" s="217" t="s">
        <v>728</v>
      </c>
      <c r="F180" s="218" t="s">
        <v>729</v>
      </c>
      <c r="G180" s="219" t="s">
        <v>429</v>
      </c>
      <c r="H180" s="220">
        <v>75.075000000000003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850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731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851</v>
      </c>
      <c r="G182" s="246"/>
      <c r="H182" s="249">
        <v>75.075000000000003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24.15" customHeight="1">
      <c r="A183" s="40"/>
      <c r="B183" s="41"/>
      <c r="C183" s="216" t="s">
        <v>8</v>
      </c>
      <c r="D183" s="216" t="s">
        <v>333</v>
      </c>
      <c r="E183" s="217" t="s">
        <v>743</v>
      </c>
      <c r="F183" s="218" t="s">
        <v>411</v>
      </c>
      <c r="G183" s="219" t="s">
        <v>384</v>
      </c>
      <c r="H183" s="220">
        <v>27.027000000000001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852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745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853</v>
      </c>
      <c r="G185" s="246"/>
      <c r="H185" s="249">
        <v>27.027000000000001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2" customFormat="1" ht="24.15" customHeight="1">
      <c r="A186" s="40"/>
      <c r="B186" s="41"/>
      <c r="C186" s="216" t="s">
        <v>541</v>
      </c>
      <c r="D186" s="216" t="s">
        <v>333</v>
      </c>
      <c r="E186" s="217" t="s">
        <v>854</v>
      </c>
      <c r="F186" s="218" t="s">
        <v>855</v>
      </c>
      <c r="G186" s="219" t="s">
        <v>429</v>
      </c>
      <c r="H186" s="220">
        <v>32.960999999999999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856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857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824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825</v>
      </c>
      <c r="G189" s="246"/>
      <c r="H189" s="249">
        <v>32.960999999999999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85</v>
      </c>
      <c r="F190" s="214" t="s">
        <v>858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SUM(P191:P226)</f>
        <v>0</v>
      </c>
      <c r="Q190" s="208"/>
      <c r="R190" s="209">
        <f>SUM(R191:R226)</f>
        <v>194.80347613888802</v>
      </c>
      <c r="S190" s="208"/>
      <c r="T190" s="210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SUM(BK191:BK226)</f>
        <v>0</v>
      </c>
    </row>
    <row r="191" s="2" customFormat="1" ht="16.5" customHeight="1">
      <c r="A191" s="40"/>
      <c r="B191" s="41"/>
      <c r="C191" s="216" t="s">
        <v>469</v>
      </c>
      <c r="D191" s="216" t="s">
        <v>333</v>
      </c>
      <c r="E191" s="217" t="s">
        <v>859</v>
      </c>
      <c r="F191" s="218" t="s">
        <v>860</v>
      </c>
      <c r="G191" s="219" t="s">
        <v>429</v>
      </c>
      <c r="H191" s="220">
        <v>15.619999999999999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1.98</v>
      </c>
      <c r="R191" s="225">
        <f>Q191*H191</f>
        <v>30.927599999999998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861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862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863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864</v>
      </c>
      <c r="G194" s="246"/>
      <c r="H194" s="249">
        <v>15.619999999999999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15.619999999999999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21.75" customHeight="1">
      <c r="A196" s="40"/>
      <c r="B196" s="41"/>
      <c r="C196" s="216" t="s">
        <v>475</v>
      </c>
      <c r="D196" s="216" t="s">
        <v>333</v>
      </c>
      <c r="E196" s="217" t="s">
        <v>865</v>
      </c>
      <c r="F196" s="218" t="s">
        <v>866</v>
      </c>
      <c r="G196" s="219" t="s">
        <v>429</v>
      </c>
      <c r="H196" s="220">
        <v>49.058999999999998</v>
      </c>
      <c r="I196" s="221"/>
      <c r="J196" s="222">
        <f>ROUND(I196*H196,2)</f>
        <v>0</v>
      </c>
      <c r="K196" s="218" t="s">
        <v>337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2.5018722040000001</v>
      </c>
      <c r="R196" s="225">
        <f>Q196*H196</f>
        <v>122.739348456036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867</v>
      </c>
    </row>
    <row r="197" s="2" customFormat="1">
      <c r="A197" s="40"/>
      <c r="B197" s="41"/>
      <c r="C197" s="42"/>
      <c r="D197" s="229" t="s">
        <v>339</v>
      </c>
      <c r="E197" s="42"/>
      <c r="F197" s="230" t="s">
        <v>868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339</v>
      </c>
      <c r="AU197" s="19" t="s">
        <v>85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869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3" customFormat="1">
      <c r="A199" s="13"/>
      <c r="B199" s="234"/>
      <c r="C199" s="235"/>
      <c r="D199" s="236" t="s">
        <v>341</v>
      </c>
      <c r="E199" s="237" t="s">
        <v>19</v>
      </c>
      <c r="F199" s="238" t="s">
        <v>870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341</v>
      </c>
      <c r="AU199" s="244" t="s">
        <v>85</v>
      </c>
      <c r="AV199" s="13" t="s">
        <v>83</v>
      </c>
      <c r="AW199" s="13" t="s">
        <v>35</v>
      </c>
      <c r="AX199" s="13" t="s">
        <v>76</v>
      </c>
      <c r="AY199" s="244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871</v>
      </c>
      <c r="G200" s="246"/>
      <c r="H200" s="249">
        <v>15.77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872</v>
      </c>
      <c r="G201" s="246"/>
      <c r="H201" s="249">
        <v>17.178000000000001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873</v>
      </c>
      <c r="G202" s="246"/>
      <c r="H202" s="249">
        <v>15.227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874</v>
      </c>
      <c r="G203" s="246"/>
      <c r="H203" s="249">
        <v>0.88400000000000001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49.058999999999998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549</v>
      </c>
      <c r="D205" s="216" t="s">
        <v>333</v>
      </c>
      <c r="E205" s="217" t="s">
        <v>875</v>
      </c>
      <c r="F205" s="218" t="s">
        <v>876</v>
      </c>
      <c r="G205" s="219" t="s">
        <v>384</v>
      </c>
      <c r="H205" s="220">
        <v>3.3599999999999999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1.0627727797</v>
      </c>
      <c r="R205" s="225">
        <f>Q205*H205</f>
        <v>3.5709165397919995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877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878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13" customFormat="1">
      <c r="A207" s="13"/>
      <c r="B207" s="234"/>
      <c r="C207" s="235"/>
      <c r="D207" s="236" t="s">
        <v>341</v>
      </c>
      <c r="E207" s="237" t="s">
        <v>19</v>
      </c>
      <c r="F207" s="238" t="s">
        <v>870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341</v>
      </c>
      <c r="AU207" s="244" t="s">
        <v>85</v>
      </c>
      <c r="AV207" s="13" t="s">
        <v>83</v>
      </c>
      <c r="AW207" s="13" t="s">
        <v>35</v>
      </c>
      <c r="AX207" s="13" t="s">
        <v>76</v>
      </c>
      <c r="AY207" s="244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879</v>
      </c>
      <c r="G208" s="246"/>
      <c r="H208" s="249">
        <v>1.0800000000000001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880</v>
      </c>
      <c r="G209" s="246"/>
      <c r="H209" s="249">
        <v>1.1759999999999999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881</v>
      </c>
      <c r="G210" s="246"/>
      <c r="H210" s="249">
        <v>1.0429999999999999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882</v>
      </c>
      <c r="G211" s="246"/>
      <c r="H211" s="249">
        <v>0.060999999999999999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3.3599999999999999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1.75" customHeight="1">
      <c r="A213" s="40"/>
      <c r="B213" s="41"/>
      <c r="C213" s="216" t="s">
        <v>558</v>
      </c>
      <c r="D213" s="216" t="s">
        <v>333</v>
      </c>
      <c r="E213" s="217" t="s">
        <v>883</v>
      </c>
      <c r="F213" s="218" t="s">
        <v>884</v>
      </c>
      <c r="G213" s="219" t="s">
        <v>429</v>
      </c>
      <c r="H213" s="220">
        <v>10.515000000000001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2.5018722040000001</v>
      </c>
      <c r="R213" s="225">
        <f>Q213*H213</f>
        <v>26.307186225060004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885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886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887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830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831</v>
      </c>
      <c r="G217" s="246"/>
      <c r="H217" s="249">
        <v>10.039999999999999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888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839</v>
      </c>
      <c r="G219" s="246"/>
      <c r="H219" s="249">
        <v>0.47499999999999998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10.515000000000001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21.75" customHeight="1">
      <c r="A221" s="40"/>
      <c r="B221" s="41"/>
      <c r="C221" s="216" t="s">
        <v>7</v>
      </c>
      <c r="D221" s="216" t="s">
        <v>333</v>
      </c>
      <c r="E221" s="217" t="s">
        <v>889</v>
      </c>
      <c r="F221" s="218" t="s">
        <v>890</v>
      </c>
      <c r="G221" s="219" t="s">
        <v>429</v>
      </c>
      <c r="H221" s="220">
        <v>4.5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2.5018722040000001</v>
      </c>
      <c r="R221" s="225">
        <f>Q221*H221</f>
        <v>11.258424918000001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891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892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13" customFormat="1">
      <c r="A223" s="13"/>
      <c r="B223" s="234"/>
      <c r="C223" s="235"/>
      <c r="D223" s="236" t="s">
        <v>341</v>
      </c>
      <c r="E223" s="237" t="s">
        <v>19</v>
      </c>
      <c r="F223" s="238" t="s">
        <v>887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341</v>
      </c>
      <c r="AU223" s="244" t="s">
        <v>85</v>
      </c>
      <c r="AV223" s="13" t="s">
        <v>83</v>
      </c>
      <c r="AW223" s="13" t="s">
        <v>35</v>
      </c>
      <c r="AX223" s="13" t="s">
        <v>76</v>
      </c>
      <c r="AY223" s="244" t="s">
        <v>331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893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837</v>
      </c>
      <c r="G225" s="246"/>
      <c r="H225" s="249">
        <v>4.5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4.5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92</v>
      </c>
      <c r="F227" s="214" t="s">
        <v>894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SUM(P228:P351)</f>
        <v>0</v>
      </c>
      <c r="Q227" s="208"/>
      <c r="R227" s="209">
        <f>SUM(R228:R351)</f>
        <v>54.831017987999999</v>
      </c>
      <c r="S227" s="208"/>
      <c r="T227" s="210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SUM(BK228:BK351)</f>
        <v>0</v>
      </c>
    </row>
    <row r="228" s="2" customFormat="1" ht="24.15" customHeight="1">
      <c r="A228" s="40"/>
      <c r="B228" s="41"/>
      <c r="C228" s="216" t="s">
        <v>190</v>
      </c>
      <c r="D228" s="216" t="s">
        <v>333</v>
      </c>
      <c r="E228" s="217" t="s">
        <v>895</v>
      </c>
      <c r="F228" s="218" t="s">
        <v>896</v>
      </c>
      <c r="G228" s="219" t="s">
        <v>425</v>
      </c>
      <c r="H228" s="220">
        <v>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0.24042</v>
      </c>
      <c r="R228" s="225">
        <f>Q228*H228</f>
        <v>0.48083999999999999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897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898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899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83</v>
      </c>
      <c r="AY231" s="255" t="s">
        <v>331</v>
      </c>
    </row>
    <row r="232" s="2" customFormat="1" ht="24.15" customHeight="1">
      <c r="A232" s="40"/>
      <c r="B232" s="41"/>
      <c r="C232" s="216" t="s">
        <v>193</v>
      </c>
      <c r="D232" s="216" t="s">
        <v>333</v>
      </c>
      <c r="E232" s="217" t="s">
        <v>900</v>
      </c>
      <c r="F232" s="218" t="s">
        <v>901</v>
      </c>
      <c r="G232" s="219" t="s">
        <v>429</v>
      </c>
      <c r="H232" s="220">
        <v>10.454000000000001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1.8775</v>
      </c>
      <c r="R232" s="225">
        <f>Q232*H232</f>
        <v>19.627385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902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903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904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3" customFormat="1">
      <c r="A235" s="13"/>
      <c r="B235" s="234"/>
      <c r="C235" s="235"/>
      <c r="D235" s="236" t="s">
        <v>341</v>
      </c>
      <c r="E235" s="237" t="s">
        <v>19</v>
      </c>
      <c r="F235" s="238" t="s">
        <v>905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341</v>
      </c>
      <c r="AU235" s="244" t="s">
        <v>85</v>
      </c>
      <c r="AV235" s="13" t="s">
        <v>83</v>
      </c>
      <c r="AW235" s="13" t="s">
        <v>35</v>
      </c>
      <c r="AX235" s="13" t="s">
        <v>76</v>
      </c>
      <c r="AY235" s="244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906</v>
      </c>
      <c r="G236" s="246"/>
      <c r="H236" s="249">
        <v>1.6180000000000001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907</v>
      </c>
      <c r="G237" s="246"/>
      <c r="H237" s="249">
        <v>1.5720000000000001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908</v>
      </c>
      <c r="G238" s="246"/>
      <c r="H238" s="249">
        <v>1.5469999999999999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909</v>
      </c>
      <c r="G239" s="246"/>
      <c r="H239" s="249">
        <v>1.0349999999999999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910</v>
      </c>
      <c r="G240" s="246"/>
      <c r="H240" s="249">
        <v>1.04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911</v>
      </c>
      <c r="G241" s="246"/>
      <c r="H241" s="249">
        <v>2.0419999999999998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912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3" customFormat="1">
      <c r="A243" s="13"/>
      <c r="B243" s="234"/>
      <c r="C243" s="235"/>
      <c r="D243" s="236" t="s">
        <v>341</v>
      </c>
      <c r="E243" s="237" t="s">
        <v>19</v>
      </c>
      <c r="F243" s="238" t="s">
        <v>913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341</v>
      </c>
      <c r="AU243" s="244" t="s">
        <v>85</v>
      </c>
      <c r="AV243" s="13" t="s">
        <v>83</v>
      </c>
      <c r="AW243" s="13" t="s">
        <v>35</v>
      </c>
      <c r="AX243" s="13" t="s">
        <v>76</v>
      </c>
      <c r="AY243" s="244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914</v>
      </c>
      <c r="G244" s="246"/>
      <c r="H244" s="249">
        <v>0.76500000000000001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3" customFormat="1">
      <c r="A245" s="13"/>
      <c r="B245" s="234"/>
      <c r="C245" s="235"/>
      <c r="D245" s="236" t="s">
        <v>341</v>
      </c>
      <c r="E245" s="237" t="s">
        <v>19</v>
      </c>
      <c r="F245" s="238" t="s">
        <v>915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341</v>
      </c>
      <c r="AU245" s="244" t="s">
        <v>85</v>
      </c>
      <c r="AV245" s="13" t="s">
        <v>83</v>
      </c>
      <c r="AW245" s="13" t="s">
        <v>35</v>
      </c>
      <c r="AX245" s="13" t="s">
        <v>76</v>
      </c>
      <c r="AY245" s="244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916</v>
      </c>
      <c r="G246" s="246"/>
      <c r="H246" s="249">
        <v>0.83499999999999996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10.454000000000001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199</v>
      </c>
      <c r="D248" s="216" t="s">
        <v>333</v>
      </c>
      <c r="E248" s="217" t="s">
        <v>917</v>
      </c>
      <c r="F248" s="218" t="s">
        <v>918</v>
      </c>
      <c r="G248" s="219" t="s">
        <v>429</v>
      </c>
      <c r="H248" s="220">
        <v>13.923</v>
      </c>
      <c r="I248" s="221"/>
      <c r="J248" s="222">
        <f>ROUND(I248*H248,2)</f>
        <v>0</v>
      </c>
      <c r="K248" s="218" t="s">
        <v>337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1.8097179999999999</v>
      </c>
      <c r="R248" s="225">
        <f>Q248*H248</f>
        <v>25.196703713999998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919</v>
      </c>
    </row>
    <row r="249" s="2" customFormat="1">
      <c r="A249" s="40"/>
      <c r="B249" s="41"/>
      <c r="C249" s="42"/>
      <c r="D249" s="229" t="s">
        <v>339</v>
      </c>
      <c r="E249" s="42"/>
      <c r="F249" s="230" t="s">
        <v>920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339</v>
      </c>
      <c r="AU249" s="19" t="s">
        <v>85</v>
      </c>
    </row>
    <row r="250" s="13" customFormat="1">
      <c r="A250" s="13"/>
      <c r="B250" s="234"/>
      <c r="C250" s="235"/>
      <c r="D250" s="236" t="s">
        <v>341</v>
      </c>
      <c r="E250" s="237" t="s">
        <v>19</v>
      </c>
      <c r="F250" s="238" t="s">
        <v>921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341</v>
      </c>
      <c r="AU250" s="244" t="s">
        <v>85</v>
      </c>
      <c r="AV250" s="13" t="s">
        <v>83</v>
      </c>
      <c r="AW250" s="13" t="s">
        <v>35</v>
      </c>
      <c r="AX250" s="13" t="s">
        <v>76</v>
      </c>
      <c r="AY250" s="244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922</v>
      </c>
      <c r="G251" s="246"/>
      <c r="H251" s="249">
        <v>8.8829999999999991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923</v>
      </c>
      <c r="G252" s="246"/>
      <c r="H252" s="249">
        <v>5.04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13.923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599</v>
      </c>
      <c r="D254" s="216" t="s">
        <v>333</v>
      </c>
      <c r="E254" s="217" t="s">
        <v>924</v>
      </c>
      <c r="F254" s="218" t="s">
        <v>925</v>
      </c>
      <c r="G254" s="219" t="s">
        <v>429</v>
      </c>
      <c r="H254" s="220">
        <v>3.2759999999999998</v>
      </c>
      <c r="I254" s="221"/>
      <c r="J254" s="222">
        <f>ROUND(I254*H254,2)</f>
        <v>0</v>
      </c>
      <c r="K254" s="218" t="s">
        <v>337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1.94302</v>
      </c>
      <c r="R254" s="225">
        <f>Q254*H254</f>
        <v>6.3653335199999992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926</v>
      </c>
    </row>
    <row r="255" s="2" customFormat="1">
      <c r="A255" s="40"/>
      <c r="B255" s="41"/>
      <c r="C255" s="42"/>
      <c r="D255" s="229" t="s">
        <v>339</v>
      </c>
      <c r="E255" s="42"/>
      <c r="F255" s="230" t="s">
        <v>927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339</v>
      </c>
      <c r="AU255" s="19" t="s">
        <v>85</v>
      </c>
    </row>
    <row r="256" s="13" customFormat="1">
      <c r="A256" s="13"/>
      <c r="B256" s="234"/>
      <c r="C256" s="235"/>
      <c r="D256" s="236" t="s">
        <v>341</v>
      </c>
      <c r="E256" s="237" t="s">
        <v>19</v>
      </c>
      <c r="F256" s="238" t="s">
        <v>928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341</v>
      </c>
      <c r="AU256" s="244" t="s">
        <v>85</v>
      </c>
      <c r="AV256" s="13" t="s">
        <v>83</v>
      </c>
      <c r="AW256" s="13" t="s">
        <v>35</v>
      </c>
      <c r="AX256" s="13" t="s">
        <v>76</v>
      </c>
      <c r="AY256" s="244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929</v>
      </c>
      <c r="G257" s="246"/>
      <c r="H257" s="249">
        <v>0.086999999999999994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930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931</v>
      </c>
      <c r="G259" s="246"/>
      <c r="H259" s="249">
        <v>0.112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3" customFormat="1">
      <c r="A260" s="13"/>
      <c r="B260" s="234"/>
      <c r="C260" s="235"/>
      <c r="D260" s="236" t="s">
        <v>341</v>
      </c>
      <c r="E260" s="237" t="s">
        <v>19</v>
      </c>
      <c r="F260" s="238" t="s">
        <v>932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341</v>
      </c>
      <c r="AU260" s="244" t="s">
        <v>85</v>
      </c>
      <c r="AV260" s="13" t="s">
        <v>83</v>
      </c>
      <c r="AW260" s="13" t="s">
        <v>35</v>
      </c>
      <c r="AX260" s="13" t="s">
        <v>76</v>
      </c>
      <c r="AY260" s="244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933</v>
      </c>
      <c r="G261" s="246"/>
      <c r="H261" s="249">
        <v>0.52100000000000002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934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935</v>
      </c>
      <c r="G263" s="246"/>
      <c r="H263" s="249">
        <v>0.11500000000000001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3" customFormat="1">
      <c r="A264" s="13"/>
      <c r="B264" s="234"/>
      <c r="C264" s="235"/>
      <c r="D264" s="236" t="s">
        <v>341</v>
      </c>
      <c r="E264" s="237" t="s">
        <v>19</v>
      </c>
      <c r="F264" s="238" t="s">
        <v>936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341</v>
      </c>
      <c r="AU264" s="244" t="s">
        <v>85</v>
      </c>
      <c r="AV264" s="13" t="s">
        <v>83</v>
      </c>
      <c r="AW264" s="13" t="s">
        <v>35</v>
      </c>
      <c r="AX264" s="13" t="s">
        <v>76</v>
      </c>
      <c r="AY264" s="244" t="s">
        <v>331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937</v>
      </c>
      <c r="G265" s="246"/>
      <c r="H265" s="249">
        <v>0.217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3" customFormat="1">
      <c r="A266" s="13"/>
      <c r="B266" s="234"/>
      <c r="C266" s="235"/>
      <c r="D266" s="236" t="s">
        <v>341</v>
      </c>
      <c r="E266" s="237" t="s">
        <v>19</v>
      </c>
      <c r="F266" s="238" t="s">
        <v>938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341</v>
      </c>
      <c r="AU266" s="244" t="s">
        <v>85</v>
      </c>
      <c r="AV266" s="13" t="s">
        <v>83</v>
      </c>
      <c r="AW266" s="13" t="s">
        <v>35</v>
      </c>
      <c r="AX266" s="13" t="s">
        <v>76</v>
      </c>
      <c r="AY266" s="244" t="s">
        <v>331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939</v>
      </c>
      <c r="G267" s="246"/>
      <c r="H267" s="249">
        <v>0.32300000000000001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940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941</v>
      </c>
      <c r="G269" s="246"/>
      <c r="H269" s="249">
        <v>0.36099999999999999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3" customFormat="1">
      <c r="A270" s="13"/>
      <c r="B270" s="234"/>
      <c r="C270" s="235"/>
      <c r="D270" s="236" t="s">
        <v>341</v>
      </c>
      <c r="E270" s="237" t="s">
        <v>19</v>
      </c>
      <c r="F270" s="238" t="s">
        <v>942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341</v>
      </c>
      <c r="AU270" s="244" t="s">
        <v>85</v>
      </c>
      <c r="AV270" s="13" t="s">
        <v>83</v>
      </c>
      <c r="AW270" s="13" t="s">
        <v>35</v>
      </c>
      <c r="AX270" s="13" t="s">
        <v>76</v>
      </c>
      <c r="AY270" s="244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943</v>
      </c>
      <c r="G271" s="246"/>
      <c r="H271" s="249">
        <v>0.17199999999999999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944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945</v>
      </c>
      <c r="G273" s="246"/>
      <c r="H273" s="249">
        <v>0.55400000000000005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3" customFormat="1">
      <c r="A274" s="13"/>
      <c r="B274" s="234"/>
      <c r="C274" s="235"/>
      <c r="D274" s="236" t="s">
        <v>341</v>
      </c>
      <c r="E274" s="237" t="s">
        <v>19</v>
      </c>
      <c r="F274" s="238" t="s">
        <v>946</v>
      </c>
      <c r="G274" s="235"/>
      <c r="H274" s="237" t="s">
        <v>19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341</v>
      </c>
      <c r="AU274" s="244" t="s">
        <v>85</v>
      </c>
      <c r="AV274" s="13" t="s">
        <v>83</v>
      </c>
      <c r="AW274" s="13" t="s">
        <v>35</v>
      </c>
      <c r="AX274" s="13" t="s">
        <v>76</v>
      </c>
      <c r="AY274" s="244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947</v>
      </c>
      <c r="G275" s="246"/>
      <c r="H275" s="249">
        <v>0.39800000000000002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3" customFormat="1">
      <c r="A276" s="13"/>
      <c r="B276" s="234"/>
      <c r="C276" s="235"/>
      <c r="D276" s="236" t="s">
        <v>341</v>
      </c>
      <c r="E276" s="237" t="s">
        <v>19</v>
      </c>
      <c r="F276" s="238" t="s">
        <v>948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341</v>
      </c>
      <c r="AU276" s="244" t="s">
        <v>85</v>
      </c>
      <c r="AV276" s="13" t="s">
        <v>83</v>
      </c>
      <c r="AW276" s="13" t="s">
        <v>35</v>
      </c>
      <c r="AX276" s="13" t="s">
        <v>76</v>
      </c>
      <c r="AY276" s="244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949</v>
      </c>
      <c r="G277" s="246"/>
      <c r="H277" s="249">
        <v>0.41599999999999998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3.2759999999999998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24.15" customHeight="1">
      <c r="A279" s="40"/>
      <c r="B279" s="41"/>
      <c r="C279" s="216" t="s">
        <v>587</v>
      </c>
      <c r="D279" s="216" t="s">
        <v>333</v>
      </c>
      <c r="E279" s="217" t="s">
        <v>950</v>
      </c>
      <c r="F279" s="218" t="s">
        <v>951</v>
      </c>
      <c r="G279" s="219" t="s">
        <v>384</v>
      </c>
      <c r="H279" s="220">
        <v>2.161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0.017094000000000002</v>
      </c>
      <c r="R279" s="225">
        <f>Q279*H279</f>
        <v>0.036940134000000006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952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953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13" customFormat="1">
      <c r="A281" s="13"/>
      <c r="B281" s="234"/>
      <c r="C281" s="235"/>
      <c r="D281" s="236" t="s">
        <v>341</v>
      </c>
      <c r="E281" s="237" t="s">
        <v>19</v>
      </c>
      <c r="F281" s="238" t="s">
        <v>928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341</v>
      </c>
      <c r="AU281" s="244" t="s">
        <v>85</v>
      </c>
      <c r="AV281" s="13" t="s">
        <v>83</v>
      </c>
      <c r="AW281" s="13" t="s">
        <v>35</v>
      </c>
      <c r="AX281" s="13" t="s">
        <v>76</v>
      </c>
      <c r="AY281" s="244" t="s">
        <v>331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954</v>
      </c>
      <c r="G282" s="246"/>
      <c r="H282" s="249">
        <v>0.069000000000000006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85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3" customFormat="1">
      <c r="A283" s="13"/>
      <c r="B283" s="234"/>
      <c r="C283" s="235"/>
      <c r="D283" s="236" t="s">
        <v>341</v>
      </c>
      <c r="E283" s="237" t="s">
        <v>19</v>
      </c>
      <c r="F283" s="238" t="s">
        <v>930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341</v>
      </c>
      <c r="AU283" s="244" t="s">
        <v>85</v>
      </c>
      <c r="AV283" s="13" t="s">
        <v>83</v>
      </c>
      <c r="AW283" s="13" t="s">
        <v>35</v>
      </c>
      <c r="AX283" s="13" t="s">
        <v>76</v>
      </c>
      <c r="AY283" s="244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955</v>
      </c>
      <c r="G284" s="246"/>
      <c r="H284" s="249">
        <v>0.088999999999999996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3" customFormat="1">
      <c r="A285" s="13"/>
      <c r="B285" s="234"/>
      <c r="C285" s="235"/>
      <c r="D285" s="236" t="s">
        <v>341</v>
      </c>
      <c r="E285" s="237" t="s">
        <v>19</v>
      </c>
      <c r="F285" s="238" t="s">
        <v>932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341</v>
      </c>
      <c r="AU285" s="244" t="s">
        <v>85</v>
      </c>
      <c r="AV285" s="13" t="s">
        <v>83</v>
      </c>
      <c r="AW285" s="13" t="s">
        <v>35</v>
      </c>
      <c r="AX285" s="13" t="s">
        <v>76</v>
      </c>
      <c r="AY285" s="244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956</v>
      </c>
      <c r="G286" s="246"/>
      <c r="H286" s="249">
        <v>0.40000000000000002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934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957</v>
      </c>
      <c r="G288" s="246"/>
      <c r="H288" s="249">
        <v>0.12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936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958</v>
      </c>
      <c r="G290" s="246"/>
      <c r="H290" s="249">
        <v>0.17199999999999999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3" customFormat="1">
      <c r="A291" s="13"/>
      <c r="B291" s="234"/>
      <c r="C291" s="235"/>
      <c r="D291" s="236" t="s">
        <v>341</v>
      </c>
      <c r="E291" s="237" t="s">
        <v>19</v>
      </c>
      <c r="F291" s="238" t="s">
        <v>938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341</v>
      </c>
      <c r="AU291" s="244" t="s">
        <v>85</v>
      </c>
      <c r="AV291" s="13" t="s">
        <v>83</v>
      </c>
      <c r="AW291" s="13" t="s">
        <v>35</v>
      </c>
      <c r="AX291" s="13" t="s">
        <v>76</v>
      </c>
      <c r="AY291" s="244" t="s">
        <v>331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959</v>
      </c>
      <c r="G292" s="246"/>
      <c r="H292" s="249">
        <v>0.23599999999999999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3" customFormat="1">
      <c r="A293" s="13"/>
      <c r="B293" s="234"/>
      <c r="C293" s="235"/>
      <c r="D293" s="236" t="s">
        <v>341</v>
      </c>
      <c r="E293" s="237" t="s">
        <v>19</v>
      </c>
      <c r="F293" s="238" t="s">
        <v>940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341</v>
      </c>
      <c r="AU293" s="244" t="s">
        <v>85</v>
      </c>
      <c r="AV293" s="13" t="s">
        <v>83</v>
      </c>
      <c r="AW293" s="13" t="s">
        <v>35</v>
      </c>
      <c r="AX293" s="13" t="s">
        <v>76</v>
      </c>
      <c r="AY293" s="244" t="s">
        <v>331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960</v>
      </c>
      <c r="G294" s="246"/>
      <c r="H294" s="249">
        <v>0.246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3" customFormat="1">
      <c r="A295" s="13"/>
      <c r="B295" s="234"/>
      <c r="C295" s="235"/>
      <c r="D295" s="236" t="s">
        <v>341</v>
      </c>
      <c r="E295" s="237" t="s">
        <v>19</v>
      </c>
      <c r="F295" s="238" t="s">
        <v>961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341</v>
      </c>
      <c r="AU295" s="244" t="s">
        <v>85</v>
      </c>
      <c r="AV295" s="13" t="s">
        <v>83</v>
      </c>
      <c r="AW295" s="13" t="s">
        <v>35</v>
      </c>
      <c r="AX295" s="13" t="s">
        <v>76</v>
      </c>
      <c r="AY295" s="244" t="s">
        <v>331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962</v>
      </c>
      <c r="G296" s="246"/>
      <c r="H296" s="249">
        <v>0.063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963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964</v>
      </c>
      <c r="G298" s="246"/>
      <c r="H298" s="249">
        <v>0.20000000000000001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942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965</v>
      </c>
      <c r="G300" s="246"/>
      <c r="H300" s="249">
        <v>0.14000000000000001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3" customFormat="1">
      <c r="A301" s="13"/>
      <c r="B301" s="234"/>
      <c r="C301" s="235"/>
      <c r="D301" s="236" t="s">
        <v>341</v>
      </c>
      <c r="E301" s="237" t="s">
        <v>19</v>
      </c>
      <c r="F301" s="238" t="s">
        <v>944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341</v>
      </c>
      <c r="AU301" s="244" t="s">
        <v>85</v>
      </c>
      <c r="AV301" s="13" t="s">
        <v>83</v>
      </c>
      <c r="AW301" s="13" t="s">
        <v>35</v>
      </c>
      <c r="AX301" s="13" t="s">
        <v>76</v>
      </c>
      <c r="AY301" s="244" t="s">
        <v>331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966</v>
      </c>
      <c r="G302" s="246"/>
      <c r="H302" s="249">
        <v>0.41199999999999998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6" customFormat="1">
      <c r="A303" s="16"/>
      <c r="B303" s="273"/>
      <c r="C303" s="274"/>
      <c r="D303" s="236" t="s">
        <v>341</v>
      </c>
      <c r="E303" s="275" t="s">
        <v>19</v>
      </c>
      <c r="F303" s="276" t="s">
        <v>717</v>
      </c>
      <c r="G303" s="274"/>
      <c r="H303" s="277">
        <v>2.1469999999999998</v>
      </c>
      <c r="I303" s="278"/>
      <c r="J303" s="274"/>
      <c r="K303" s="274"/>
      <c r="L303" s="279"/>
      <c r="M303" s="280"/>
      <c r="N303" s="281"/>
      <c r="O303" s="281"/>
      <c r="P303" s="281"/>
      <c r="Q303" s="281"/>
      <c r="R303" s="281"/>
      <c r="S303" s="281"/>
      <c r="T303" s="28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3" t="s">
        <v>341</v>
      </c>
      <c r="AU303" s="283" t="s">
        <v>85</v>
      </c>
      <c r="AV303" s="16" t="s">
        <v>92</v>
      </c>
      <c r="AW303" s="16" t="s">
        <v>35</v>
      </c>
      <c r="AX303" s="16" t="s">
        <v>76</v>
      </c>
      <c r="AY303" s="283" t="s">
        <v>331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967</v>
      </c>
      <c r="G304" s="246"/>
      <c r="H304" s="249">
        <v>0.014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5" customFormat="1">
      <c r="A305" s="15"/>
      <c r="B305" s="256"/>
      <c r="C305" s="257"/>
      <c r="D305" s="236" t="s">
        <v>341</v>
      </c>
      <c r="E305" s="258" t="s">
        <v>19</v>
      </c>
      <c r="F305" s="259" t="s">
        <v>353</v>
      </c>
      <c r="G305" s="257"/>
      <c r="H305" s="260">
        <v>2.1609999999999996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341</v>
      </c>
      <c r="AU305" s="266" t="s">
        <v>85</v>
      </c>
      <c r="AV305" s="15" t="s">
        <v>126</v>
      </c>
      <c r="AW305" s="15" t="s">
        <v>35</v>
      </c>
      <c r="AX305" s="15" t="s">
        <v>83</v>
      </c>
      <c r="AY305" s="266" t="s">
        <v>331</v>
      </c>
    </row>
    <row r="306" s="2" customFormat="1" ht="16.5" customHeight="1">
      <c r="A306" s="40"/>
      <c r="B306" s="41"/>
      <c r="C306" s="284" t="s">
        <v>644</v>
      </c>
      <c r="D306" s="284" t="s">
        <v>968</v>
      </c>
      <c r="E306" s="285" t="s">
        <v>969</v>
      </c>
      <c r="F306" s="286" t="s">
        <v>970</v>
      </c>
      <c r="G306" s="287" t="s">
        <v>384</v>
      </c>
      <c r="H306" s="288">
        <v>2.335</v>
      </c>
      <c r="I306" s="289"/>
      <c r="J306" s="290">
        <f>ROUND(I306*H306,2)</f>
        <v>0</v>
      </c>
      <c r="K306" s="286" t="s">
        <v>337</v>
      </c>
      <c r="L306" s="291"/>
      <c r="M306" s="292" t="s">
        <v>19</v>
      </c>
      <c r="N306" s="293" t="s">
        <v>47</v>
      </c>
      <c r="O306" s="86"/>
      <c r="P306" s="225">
        <f>O306*H306</f>
        <v>0</v>
      </c>
      <c r="Q306" s="225">
        <v>1</v>
      </c>
      <c r="R306" s="225">
        <f>Q306*H306</f>
        <v>2.335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381</v>
      </c>
      <c r="AT306" s="227" t="s">
        <v>968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971</v>
      </c>
    </row>
    <row r="307" s="2" customFormat="1">
      <c r="A307" s="40"/>
      <c r="B307" s="41"/>
      <c r="C307" s="42"/>
      <c r="D307" s="236" t="s">
        <v>972</v>
      </c>
      <c r="E307" s="42"/>
      <c r="F307" s="294" t="s">
        <v>973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972</v>
      </c>
      <c r="AU307" s="19" t="s">
        <v>85</v>
      </c>
    </row>
    <row r="308" s="13" customFormat="1">
      <c r="A308" s="13"/>
      <c r="B308" s="234"/>
      <c r="C308" s="235"/>
      <c r="D308" s="236" t="s">
        <v>341</v>
      </c>
      <c r="E308" s="237" t="s">
        <v>19</v>
      </c>
      <c r="F308" s="238" t="s">
        <v>928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341</v>
      </c>
      <c r="AU308" s="244" t="s">
        <v>85</v>
      </c>
      <c r="AV308" s="13" t="s">
        <v>83</v>
      </c>
      <c r="AW308" s="13" t="s">
        <v>35</v>
      </c>
      <c r="AX308" s="13" t="s">
        <v>76</v>
      </c>
      <c r="AY308" s="244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954</v>
      </c>
      <c r="G309" s="246"/>
      <c r="H309" s="249">
        <v>0.069000000000000006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930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955</v>
      </c>
      <c r="G311" s="246"/>
      <c r="H311" s="249">
        <v>0.088999999999999996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3" customFormat="1">
      <c r="A312" s="13"/>
      <c r="B312" s="234"/>
      <c r="C312" s="235"/>
      <c r="D312" s="236" t="s">
        <v>341</v>
      </c>
      <c r="E312" s="237" t="s">
        <v>19</v>
      </c>
      <c r="F312" s="238" t="s">
        <v>932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341</v>
      </c>
      <c r="AU312" s="244" t="s">
        <v>85</v>
      </c>
      <c r="AV312" s="13" t="s">
        <v>83</v>
      </c>
      <c r="AW312" s="13" t="s">
        <v>35</v>
      </c>
      <c r="AX312" s="13" t="s">
        <v>76</v>
      </c>
      <c r="AY312" s="244" t="s">
        <v>331</v>
      </c>
    </row>
    <row r="313" s="14" customFormat="1">
      <c r="A313" s="14"/>
      <c r="B313" s="245"/>
      <c r="C313" s="246"/>
      <c r="D313" s="236" t="s">
        <v>341</v>
      </c>
      <c r="E313" s="247" t="s">
        <v>19</v>
      </c>
      <c r="F313" s="248" t="s">
        <v>956</v>
      </c>
      <c r="G313" s="246"/>
      <c r="H313" s="249">
        <v>0.40000000000000002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341</v>
      </c>
      <c r="AU313" s="255" t="s">
        <v>85</v>
      </c>
      <c r="AV313" s="14" t="s">
        <v>85</v>
      </c>
      <c r="AW313" s="14" t="s">
        <v>35</v>
      </c>
      <c r="AX313" s="14" t="s">
        <v>76</v>
      </c>
      <c r="AY313" s="255" t="s">
        <v>331</v>
      </c>
    </row>
    <row r="314" s="13" customFormat="1">
      <c r="A314" s="13"/>
      <c r="B314" s="234"/>
      <c r="C314" s="235"/>
      <c r="D314" s="236" t="s">
        <v>341</v>
      </c>
      <c r="E314" s="237" t="s">
        <v>19</v>
      </c>
      <c r="F314" s="238" t="s">
        <v>934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341</v>
      </c>
      <c r="AU314" s="244" t="s">
        <v>85</v>
      </c>
      <c r="AV314" s="13" t="s">
        <v>83</v>
      </c>
      <c r="AW314" s="13" t="s">
        <v>35</v>
      </c>
      <c r="AX314" s="13" t="s">
        <v>76</v>
      </c>
      <c r="AY314" s="244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957</v>
      </c>
      <c r="G315" s="246"/>
      <c r="H315" s="249">
        <v>0.12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3" customFormat="1">
      <c r="A316" s="13"/>
      <c r="B316" s="234"/>
      <c r="C316" s="235"/>
      <c r="D316" s="236" t="s">
        <v>341</v>
      </c>
      <c r="E316" s="237" t="s">
        <v>19</v>
      </c>
      <c r="F316" s="238" t="s">
        <v>936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341</v>
      </c>
      <c r="AU316" s="244" t="s">
        <v>85</v>
      </c>
      <c r="AV316" s="13" t="s">
        <v>83</v>
      </c>
      <c r="AW316" s="13" t="s">
        <v>35</v>
      </c>
      <c r="AX316" s="13" t="s">
        <v>76</v>
      </c>
      <c r="AY316" s="244" t="s">
        <v>331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958</v>
      </c>
      <c r="G317" s="246"/>
      <c r="H317" s="249">
        <v>0.17199999999999999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3" customFormat="1">
      <c r="A318" s="13"/>
      <c r="B318" s="234"/>
      <c r="C318" s="235"/>
      <c r="D318" s="236" t="s">
        <v>341</v>
      </c>
      <c r="E318" s="237" t="s">
        <v>19</v>
      </c>
      <c r="F318" s="238" t="s">
        <v>938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341</v>
      </c>
      <c r="AU318" s="244" t="s">
        <v>85</v>
      </c>
      <c r="AV318" s="13" t="s">
        <v>83</v>
      </c>
      <c r="AW318" s="13" t="s">
        <v>35</v>
      </c>
      <c r="AX318" s="13" t="s">
        <v>76</v>
      </c>
      <c r="AY318" s="244" t="s">
        <v>331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959</v>
      </c>
      <c r="G319" s="246"/>
      <c r="H319" s="249">
        <v>0.23599999999999999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3" customFormat="1">
      <c r="A320" s="13"/>
      <c r="B320" s="234"/>
      <c r="C320" s="235"/>
      <c r="D320" s="236" t="s">
        <v>341</v>
      </c>
      <c r="E320" s="237" t="s">
        <v>19</v>
      </c>
      <c r="F320" s="238" t="s">
        <v>940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341</v>
      </c>
      <c r="AU320" s="244" t="s">
        <v>85</v>
      </c>
      <c r="AV320" s="13" t="s">
        <v>83</v>
      </c>
      <c r="AW320" s="13" t="s">
        <v>35</v>
      </c>
      <c r="AX320" s="13" t="s">
        <v>76</v>
      </c>
      <c r="AY320" s="244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960</v>
      </c>
      <c r="G321" s="246"/>
      <c r="H321" s="249">
        <v>0.246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3" customFormat="1">
      <c r="A322" s="13"/>
      <c r="B322" s="234"/>
      <c r="C322" s="235"/>
      <c r="D322" s="236" t="s">
        <v>341</v>
      </c>
      <c r="E322" s="237" t="s">
        <v>19</v>
      </c>
      <c r="F322" s="238" t="s">
        <v>961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341</v>
      </c>
      <c r="AU322" s="244" t="s">
        <v>85</v>
      </c>
      <c r="AV322" s="13" t="s">
        <v>83</v>
      </c>
      <c r="AW322" s="13" t="s">
        <v>35</v>
      </c>
      <c r="AX322" s="13" t="s">
        <v>76</v>
      </c>
      <c r="AY322" s="244" t="s">
        <v>331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962</v>
      </c>
      <c r="G323" s="246"/>
      <c r="H323" s="249">
        <v>0.063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3" customFormat="1">
      <c r="A324" s="13"/>
      <c r="B324" s="234"/>
      <c r="C324" s="235"/>
      <c r="D324" s="236" t="s">
        <v>341</v>
      </c>
      <c r="E324" s="237" t="s">
        <v>19</v>
      </c>
      <c r="F324" s="238" t="s">
        <v>963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341</v>
      </c>
      <c r="AU324" s="244" t="s">
        <v>85</v>
      </c>
      <c r="AV324" s="13" t="s">
        <v>83</v>
      </c>
      <c r="AW324" s="13" t="s">
        <v>35</v>
      </c>
      <c r="AX324" s="13" t="s">
        <v>76</v>
      </c>
      <c r="AY324" s="244" t="s">
        <v>331</v>
      </c>
    </row>
    <row r="325" s="14" customFormat="1">
      <c r="A325" s="14"/>
      <c r="B325" s="245"/>
      <c r="C325" s="246"/>
      <c r="D325" s="236" t="s">
        <v>341</v>
      </c>
      <c r="E325" s="247" t="s">
        <v>19</v>
      </c>
      <c r="F325" s="248" t="s">
        <v>964</v>
      </c>
      <c r="G325" s="246"/>
      <c r="H325" s="249">
        <v>0.20000000000000001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341</v>
      </c>
      <c r="AU325" s="255" t="s">
        <v>85</v>
      </c>
      <c r="AV325" s="14" t="s">
        <v>85</v>
      </c>
      <c r="AW325" s="14" t="s">
        <v>35</v>
      </c>
      <c r="AX325" s="14" t="s">
        <v>76</v>
      </c>
      <c r="AY325" s="255" t="s">
        <v>331</v>
      </c>
    </row>
    <row r="326" s="13" customFormat="1">
      <c r="A326" s="13"/>
      <c r="B326" s="234"/>
      <c r="C326" s="235"/>
      <c r="D326" s="236" t="s">
        <v>341</v>
      </c>
      <c r="E326" s="237" t="s">
        <v>19</v>
      </c>
      <c r="F326" s="238" t="s">
        <v>942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341</v>
      </c>
      <c r="AU326" s="244" t="s">
        <v>85</v>
      </c>
      <c r="AV326" s="13" t="s">
        <v>83</v>
      </c>
      <c r="AW326" s="13" t="s">
        <v>35</v>
      </c>
      <c r="AX326" s="13" t="s">
        <v>76</v>
      </c>
      <c r="AY326" s="244" t="s">
        <v>331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965</v>
      </c>
      <c r="G327" s="246"/>
      <c r="H327" s="249">
        <v>0.14000000000000001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944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966</v>
      </c>
      <c r="G329" s="246"/>
      <c r="H329" s="249">
        <v>0.41199999999999998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6" customFormat="1">
      <c r="A330" s="16"/>
      <c r="B330" s="273"/>
      <c r="C330" s="274"/>
      <c r="D330" s="236" t="s">
        <v>341</v>
      </c>
      <c r="E330" s="275" t="s">
        <v>19</v>
      </c>
      <c r="F330" s="276" t="s">
        <v>717</v>
      </c>
      <c r="G330" s="274"/>
      <c r="H330" s="277">
        <v>2.1469999999999998</v>
      </c>
      <c r="I330" s="278"/>
      <c r="J330" s="274"/>
      <c r="K330" s="274"/>
      <c r="L330" s="279"/>
      <c r="M330" s="280"/>
      <c r="N330" s="281"/>
      <c r="O330" s="281"/>
      <c r="P330" s="281"/>
      <c r="Q330" s="281"/>
      <c r="R330" s="281"/>
      <c r="S330" s="281"/>
      <c r="T330" s="28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3" t="s">
        <v>341</v>
      </c>
      <c r="AU330" s="283" t="s">
        <v>85</v>
      </c>
      <c r="AV330" s="16" t="s">
        <v>92</v>
      </c>
      <c r="AW330" s="16" t="s">
        <v>35</v>
      </c>
      <c r="AX330" s="16" t="s">
        <v>76</v>
      </c>
      <c r="AY330" s="283" t="s">
        <v>331</v>
      </c>
    </row>
    <row r="331" s="13" customFormat="1">
      <c r="A331" s="13"/>
      <c r="B331" s="234"/>
      <c r="C331" s="235"/>
      <c r="D331" s="236" t="s">
        <v>341</v>
      </c>
      <c r="E331" s="237" t="s">
        <v>19</v>
      </c>
      <c r="F331" s="238" t="s">
        <v>974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341</v>
      </c>
      <c r="AU331" s="244" t="s">
        <v>85</v>
      </c>
      <c r="AV331" s="13" t="s">
        <v>83</v>
      </c>
      <c r="AW331" s="13" t="s">
        <v>35</v>
      </c>
      <c r="AX331" s="13" t="s">
        <v>76</v>
      </c>
      <c r="AY331" s="244" t="s">
        <v>331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975</v>
      </c>
      <c r="G332" s="246"/>
      <c r="H332" s="249">
        <v>0.17199999999999999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976</v>
      </c>
      <c r="G333" s="246"/>
      <c r="H333" s="249">
        <v>0.016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2.335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24.15" customHeight="1">
      <c r="A335" s="40"/>
      <c r="B335" s="41"/>
      <c r="C335" s="216" t="s">
        <v>650</v>
      </c>
      <c r="D335" s="216" t="s">
        <v>333</v>
      </c>
      <c r="E335" s="217" t="s">
        <v>977</v>
      </c>
      <c r="F335" s="218" t="s">
        <v>978</v>
      </c>
      <c r="G335" s="219" t="s">
        <v>384</v>
      </c>
      <c r="H335" s="220">
        <v>0.72199999999999998</v>
      </c>
      <c r="I335" s="221"/>
      <c r="J335" s="222">
        <f>ROUND(I335*H335,2)</f>
        <v>0</v>
      </c>
      <c r="K335" s="218" t="s">
        <v>337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0.01221</v>
      </c>
      <c r="R335" s="225">
        <f>Q335*H335</f>
        <v>0.0088156199999999997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979</v>
      </c>
    </row>
    <row r="336" s="2" customFormat="1">
      <c r="A336" s="40"/>
      <c r="B336" s="41"/>
      <c r="C336" s="42"/>
      <c r="D336" s="229" t="s">
        <v>339</v>
      </c>
      <c r="E336" s="42"/>
      <c r="F336" s="230" t="s">
        <v>980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339</v>
      </c>
      <c r="AU336" s="19" t="s">
        <v>85</v>
      </c>
    </row>
    <row r="337" s="13" customFormat="1">
      <c r="A337" s="13"/>
      <c r="B337" s="234"/>
      <c r="C337" s="235"/>
      <c r="D337" s="236" t="s">
        <v>341</v>
      </c>
      <c r="E337" s="237" t="s">
        <v>19</v>
      </c>
      <c r="F337" s="238" t="s">
        <v>946</v>
      </c>
      <c r="G337" s="235"/>
      <c r="H337" s="237" t="s">
        <v>19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341</v>
      </c>
      <c r="AU337" s="244" t="s">
        <v>85</v>
      </c>
      <c r="AV337" s="13" t="s">
        <v>83</v>
      </c>
      <c r="AW337" s="13" t="s">
        <v>35</v>
      </c>
      <c r="AX337" s="13" t="s">
        <v>76</v>
      </c>
      <c r="AY337" s="244" t="s">
        <v>331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981</v>
      </c>
      <c r="G338" s="246"/>
      <c r="H338" s="249">
        <v>0.35299999999999998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85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3" customFormat="1">
      <c r="A339" s="13"/>
      <c r="B339" s="234"/>
      <c r="C339" s="235"/>
      <c r="D339" s="236" t="s">
        <v>341</v>
      </c>
      <c r="E339" s="237" t="s">
        <v>19</v>
      </c>
      <c r="F339" s="238" t="s">
        <v>948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341</v>
      </c>
      <c r="AU339" s="244" t="s">
        <v>85</v>
      </c>
      <c r="AV339" s="13" t="s">
        <v>83</v>
      </c>
      <c r="AW339" s="13" t="s">
        <v>35</v>
      </c>
      <c r="AX339" s="13" t="s">
        <v>76</v>
      </c>
      <c r="AY339" s="244" t="s">
        <v>331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982</v>
      </c>
      <c r="G340" s="246"/>
      <c r="H340" s="249">
        <v>0.36899999999999999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0.72199999999999998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84" t="s">
        <v>656</v>
      </c>
      <c r="D342" s="284" t="s">
        <v>968</v>
      </c>
      <c r="E342" s="285" t="s">
        <v>983</v>
      </c>
      <c r="F342" s="286" t="s">
        <v>984</v>
      </c>
      <c r="G342" s="287" t="s">
        <v>384</v>
      </c>
      <c r="H342" s="288">
        <v>0.78000000000000003</v>
      </c>
      <c r="I342" s="289"/>
      <c r="J342" s="290">
        <f>ROUND(I342*H342,2)</f>
        <v>0</v>
      </c>
      <c r="K342" s="286" t="s">
        <v>337</v>
      </c>
      <c r="L342" s="291"/>
      <c r="M342" s="292" t="s">
        <v>19</v>
      </c>
      <c r="N342" s="293" t="s">
        <v>47</v>
      </c>
      <c r="O342" s="86"/>
      <c r="P342" s="225">
        <f>O342*H342</f>
        <v>0</v>
      </c>
      <c r="Q342" s="225">
        <v>1</v>
      </c>
      <c r="R342" s="225">
        <f>Q342*H342</f>
        <v>0.78000000000000003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381</v>
      </c>
      <c r="AT342" s="227" t="s">
        <v>968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985</v>
      </c>
    </row>
    <row r="343" s="2" customFormat="1">
      <c r="A343" s="40"/>
      <c r="B343" s="41"/>
      <c r="C343" s="42"/>
      <c r="D343" s="236" t="s">
        <v>972</v>
      </c>
      <c r="E343" s="42"/>
      <c r="F343" s="294" t="s">
        <v>986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972</v>
      </c>
      <c r="AU343" s="19" t="s">
        <v>85</v>
      </c>
    </row>
    <row r="344" s="13" customFormat="1">
      <c r="A344" s="13"/>
      <c r="B344" s="234"/>
      <c r="C344" s="235"/>
      <c r="D344" s="236" t="s">
        <v>341</v>
      </c>
      <c r="E344" s="237" t="s">
        <v>19</v>
      </c>
      <c r="F344" s="238" t="s">
        <v>946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341</v>
      </c>
      <c r="AU344" s="244" t="s">
        <v>85</v>
      </c>
      <c r="AV344" s="13" t="s">
        <v>83</v>
      </c>
      <c r="AW344" s="13" t="s">
        <v>35</v>
      </c>
      <c r="AX344" s="13" t="s">
        <v>76</v>
      </c>
      <c r="AY344" s="244" t="s">
        <v>331</v>
      </c>
    </row>
    <row r="345" s="14" customFormat="1">
      <c r="A345" s="14"/>
      <c r="B345" s="245"/>
      <c r="C345" s="246"/>
      <c r="D345" s="236" t="s">
        <v>341</v>
      </c>
      <c r="E345" s="247" t="s">
        <v>19</v>
      </c>
      <c r="F345" s="248" t="s">
        <v>981</v>
      </c>
      <c r="G345" s="246"/>
      <c r="H345" s="249">
        <v>0.35299999999999998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341</v>
      </c>
      <c r="AU345" s="255" t="s">
        <v>85</v>
      </c>
      <c r="AV345" s="14" t="s">
        <v>85</v>
      </c>
      <c r="AW345" s="14" t="s">
        <v>35</v>
      </c>
      <c r="AX345" s="14" t="s">
        <v>76</v>
      </c>
      <c r="AY345" s="255" t="s">
        <v>331</v>
      </c>
    </row>
    <row r="346" s="13" customFormat="1">
      <c r="A346" s="13"/>
      <c r="B346" s="234"/>
      <c r="C346" s="235"/>
      <c r="D346" s="236" t="s">
        <v>341</v>
      </c>
      <c r="E346" s="237" t="s">
        <v>19</v>
      </c>
      <c r="F346" s="238" t="s">
        <v>948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341</v>
      </c>
      <c r="AU346" s="244" t="s">
        <v>85</v>
      </c>
      <c r="AV346" s="13" t="s">
        <v>83</v>
      </c>
      <c r="AW346" s="13" t="s">
        <v>35</v>
      </c>
      <c r="AX346" s="13" t="s">
        <v>76</v>
      </c>
      <c r="AY346" s="244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982</v>
      </c>
      <c r="G347" s="246"/>
      <c r="H347" s="249">
        <v>0.36899999999999999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6" customFormat="1">
      <c r="A348" s="16"/>
      <c r="B348" s="273"/>
      <c r="C348" s="274"/>
      <c r="D348" s="236" t="s">
        <v>341</v>
      </c>
      <c r="E348" s="275" t="s">
        <v>19</v>
      </c>
      <c r="F348" s="276" t="s">
        <v>717</v>
      </c>
      <c r="G348" s="274"/>
      <c r="H348" s="277">
        <v>0.72199999999999998</v>
      </c>
      <c r="I348" s="278"/>
      <c r="J348" s="274"/>
      <c r="K348" s="274"/>
      <c r="L348" s="279"/>
      <c r="M348" s="280"/>
      <c r="N348" s="281"/>
      <c r="O348" s="281"/>
      <c r="P348" s="281"/>
      <c r="Q348" s="281"/>
      <c r="R348" s="281"/>
      <c r="S348" s="281"/>
      <c r="T348" s="28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83" t="s">
        <v>341</v>
      </c>
      <c r="AU348" s="283" t="s">
        <v>85</v>
      </c>
      <c r="AV348" s="16" t="s">
        <v>92</v>
      </c>
      <c r="AW348" s="16" t="s">
        <v>35</v>
      </c>
      <c r="AX348" s="16" t="s">
        <v>76</v>
      </c>
      <c r="AY348" s="283" t="s">
        <v>331</v>
      </c>
    </row>
    <row r="349" s="13" customFormat="1">
      <c r="A349" s="13"/>
      <c r="B349" s="234"/>
      <c r="C349" s="235"/>
      <c r="D349" s="236" t="s">
        <v>341</v>
      </c>
      <c r="E349" s="237" t="s">
        <v>19</v>
      </c>
      <c r="F349" s="238" t="s">
        <v>974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341</v>
      </c>
      <c r="AU349" s="244" t="s">
        <v>85</v>
      </c>
      <c r="AV349" s="13" t="s">
        <v>83</v>
      </c>
      <c r="AW349" s="13" t="s">
        <v>35</v>
      </c>
      <c r="AX349" s="13" t="s">
        <v>76</v>
      </c>
      <c r="AY349" s="244" t="s">
        <v>331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987</v>
      </c>
      <c r="G350" s="246"/>
      <c r="H350" s="249">
        <v>0.058000000000000003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0.78000000000000003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126</v>
      </c>
      <c r="F352" s="214" t="s">
        <v>988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SUM(P353:P393)</f>
        <v>0</v>
      </c>
      <c r="Q352" s="208"/>
      <c r="R352" s="209">
        <f>SUM(R353:R393)</f>
        <v>121.36267395855381</v>
      </c>
      <c r="S352" s="208"/>
      <c r="T352" s="210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SUM(BK353:BK393)</f>
        <v>0</v>
      </c>
    </row>
    <row r="353" s="2" customFormat="1" ht="24.15" customHeight="1">
      <c r="A353" s="40"/>
      <c r="B353" s="41"/>
      <c r="C353" s="216" t="s">
        <v>631</v>
      </c>
      <c r="D353" s="216" t="s">
        <v>333</v>
      </c>
      <c r="E353" s="217" t="s">
        <v>989</v>
      </c>
      <c r="F353" s="218" t="s">
        <v>990</v>
      </c>
      <c r="G353" s="219" t="s">
        <v>429</v>
      </c>
      <c r="H353" s="220">
        <v>40.822000000000003</v>
      </c>
      <c r="I353" s="221"/>
      <c r="J353" s="222">
        <f>ROUND(I353*H353,2)</f>
        <v>0</v>
      </c>
      <c r="K353" s="218" t="s">
        <v>337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2.5020099999999998</v>
      </c>
      <c r="R353" s="225">
        <f>Q353*H353</f>
        <v>102.13705222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991</v>
      </c>
    </row>
    <row r="354" s="2" customFormat="1">
      <c r="A354" s="40"/>
      <c r="B354" s="41"/>
      <c r="C354" s="42"/>
      <c r="D354" s="229" t="s">
        <v>339</v>
      </c>
      <c r="E354" s="42"/>
      <c r="F354" s="230" t="s">
        <v>992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339</v>
      </c>
      <c r="AU354" s="19" t="s">
        <v>85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993</v>
      </c>
      <c r="G355" s="246"/>
      <c r="H355" s="249">
        <v>21.126999999999999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994</v>
      </c>
      <c r="G356" s="246"/>
      <c r="H356" s="249">
        <v>19.695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40.822000000000003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44.25" customHeight="1">
      <c r="A358" s="40"/>
      <c r="B358" s="41"/>
      <c r="C358" s="216" t="s">
        <v>618</v>
      </c>
      <c r="D358" s="216" t="s">
        <v>333</v>
      </c>
      <c r="E358" s="217" t="s">
        <v>995</v>
      </c>
      <c r="F358" s="218" t="s">
        <v>996</v>
      </c>
      <c r="G358" s="219" t="s">
        <v>384</v>
      </c>
      <c r="H358" s="220">
        <v>3.3540000000000001</v>
      </c>
      <c r="I358" s="221"/>
      <c r="J358" s="222">
        <f>ROUND(I358*H358,2)</f>
        <v>0</v>
      </c>
      <c r="K358" s="218" t="s">
        <v>337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1.0627727797</v>
      </c>
      <c r="R358" s="225">
        <f>Q358*H358</f>
        <v>3.5645399031138001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126</v>
      </c>
      <c r="AT358" s="227" t="s">
        <v>333</v>
      </c>
      <c r="AU358" s="227" t="s">
        <v>85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126</v>
      </c>
      <c r="BM358" s="227" t="s">
        <v>997</v>
      </c>
    </row>
    <row r="359" s="2" customFormat="1">
      <c r="A359" s="40"/>
      <c r="B359" s="41"/>
      <c r="C359" s="42"/>
      <c r="D359" s="229" t="s">
        <v>339</v>
      </c>
      <c r="E359" s="42"/>
      <c r="F359" s="230" t="s">
        <v>998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339</v>
      </c>
      <c r="AU359" s="19" t="s">
        <v>85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999</v>
      </c>
      <c r="G360" s="246"/>
      <c r="H360" s="249">
        <v>1.736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1000</v>
      </c>
      <c r="G361" s="246"/>
      <c r="H361" s="249">
        <v>1.6180000000000001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3.3540000000000001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24.15" customHeight="1">
      <c r="A363" s="40"/>
      <c r="B363" s="41"/>
      <c r="C363" s="216" t="s">
        <v>624</v>
      </c>
      <c r="D363" s="216" t="s">
        <v>333</v>
      </c>
      <c r="E363" s="217" t="s">
        <v>1001</v>
      </c>
      <c r="F363" s="218" t="s">
        <v>1002</v>
      </c>
      <c r="G363" s="219" t="s">
        <v>425</v>
      </c>
      <c r="H363" s="220">
        <v>65</v>
      </c>
      <c r="I363" s="221"/>
      <c r="J363" s="222">
        <f>ROUND(I363*H363,2)</f>
        <v>0</v>
      </c>
      <c r="K363" s="218" t="s">
        <v>337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0.058999999999999997</v>
      </c>
      <c r="R363" s="225">
        <f>Q363*H363</f>
        <v>3.835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1003</v>
      </c>
    </row>
    <row r="364" s="2" customFormat="1">
      <c r="A364" s="40"/>
      <c r="B364" s="41"/>
      <c r="C364" s="42"/>
      <c r="D364" s="229" t="s">
        <v>339</v>
      </c>
      <c r="E364" s="42"/>
      <c r="F364" s="230" t="s">
        <v>1004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339</v>
      </c>
      <c r="AU364" s="19" t="s">
        <v>85</v>
      </c>
    </row>
    <row r="365" s="13" customFormat="1">
      <c r="A365" s="13"/>
      <c r="B365" s="234"/>
      <c r="C365" s="235"/>
      <c r="D365" s="236" t="s">
        <v>341</v>
      </c>
      <c r="E365" s="237" t="s">
        <v>19</v>
      </c>
      <c r="F365" s="238" t="s">
        <v>1005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341</v>
      </c>
      <c r="AU365" s="244" t="s">
        <v>85</v>
      </c>
      <c r="AV365" s="13" t="s">
        <v>83</v>
      </c>
      <c r="AW365" s="13" t="s">
        <v>35</v>
      </c>
      <c r="AX365" s="13" t="s">
        <v>76</v>
      </c>
      <c r="AY365" s="244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1006</v>
      </c>
      <c r="G366" s="246"/>
      <c r="H366" s="249">
        <v>65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83</v>
      </c>
      <c r="AY366" s="255" t="s">
        <v>331</v>
      </c>
    </row>
    <row r="367" s="2" customFormat="1" ht="16.5" customHeight="1">
      <c r="A367" s="40"/>
      <c r="B367" s="41"/>
      <c r="C367" s="216" t="s">
        <v>612</v>
      </c>
      <c r="D367" s="216" t="s">
        <v>333</v>
      </c>
      <c r="E367" s="217" t="s">
        <v>1007</v>
      </c>
      <c r="F367" s="218" t="s">
        <v>1008</v>
      </c>
      <c r="G367" s="219" t="s">
        <v>429</v>
      </c>
      <c r="H367" s="220">
        <v>4.4980000000000002</v>
      </c>
      <c r="I367" s="221"/>
      <c r="J367" s="222">
        <f>ROUND(I367*H367,2)</f>
        <v>0</v>
      </c>
      <c r="K367" s="218" t="s">
        <v>337</v>
      </c>
      <c r="L367" s="46"/>
      <c r="M367" s="223" t="s">
        <v>19</v>
      </c>
      <c r="N367" s="224" t="s">
        <v>47</v>
      </c>
      <c r="O367" s="86"/>
      <c r="P367" s="225">
        <f>O367*H367</f>
        <v>0</v>
      </c>
      <c r="Q367" s="225">
        <v>2.5019749999999998</v>
      </c>
      <c r="R367" s="225">
        <f>Q367*H367</f>
        <v>11.253883549999999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126</v>
      </c>
      <c r="AT367" s="227" t="s">
        <v>333</v>
      </c>
      <c r="AU367" s="227" t="s">
        <v>85</v>
      </c>
      <c r="AY367" s="19" t="s">
        <v>331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83</v>
      </c>
      <c r="BK367" s="228">
        <f>ROUND(I367*H367,2)</f>
        <v>0</v>
      </c>
      <c r="BL367" s="19" t="s">
        <v>126</v>
      </c>
      <c r="BM367" s="227" t="s">
        <v>1009</v>
      </c>
    </row>
    <row r="368" s="2" customFormat="1">
      <c r="A368" s="40"/>
      <c r="B368" s="41"/>
      <c r="C368" s="42"/>
      <c r="D368" s="229" t="s">
        <v>339</v>
      </c>
      <c r="E368" s="42"/>
      <c r="F368" s="230" t="s">
        <v>1010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339</v>
      </c>
      <c r="AU368" s="19" t="s">
        <v>85</v>
      </c>
    </row>
    <row r="369" s="13" customFormat="1">
      <c r="A369" s="13"/>
      <c r="B369" s="234"/>
      <c r="C369" s="235"/>
      <c r="D369" s="236" t="s">
        <v>341</v>
      </c>
      <c r="E369" s="237" t="s">
        <v>19</v>
      </c>
      <c r="F369" s="238" t="s">
        <v>1011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341</v>
      </c>
      <c r="AU369" s="244" t="s">
        <v>85</v>
      </c>
      <c r="AV369" s="13" t="s">
        <v>83</v>
      </c>
      <c r="AW369" s="13" t="s">
        <v>35</v>
      </c>
      <c r="AX369" s="13" t="s">
        <v>76</v>
      </c>
      <c r="AY369" s="244" t="s">
        <v>331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1012</v>
      </c>
      <c r="G370" s="246"/>
      <c r="H370" s="249">
        <v>2.698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3" customFormat="1">
      <c r="A371" s="13"/>
      <c r="B371" s="234"/>
      <c r="C371" s="235"/>
      <c r="D371" s="236" t="s">
        <v>341</v>
      </c>
      <c r="E371" s="237" t="s">
        <v>19</v>
      </c>
      <c r="F371" s="238" t="s">
        <v>1013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341</v>
      </c>
      <c r="AU371" s="244" t="s">
        <v>85</v>
      </c>
      <c r="AV371" s="13" t="s">
        <v>83</v>
      </c>
      <c r="AW371" s="13" t="s">
        <v>35</v>
      </c>
      <c r="AX371" s="13" t="s">
        <v>76</v>
      </c>
      <c r="AY371" s="244" t="s">
        <v>331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1014</v>
      </c>
      <c r="G372" s="246"/>
      <c r="H372" s="249">
        <v>1.54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85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3" customFormat="1">
      <c r="A373" s="13"/>
      <c r="B373" s="234"/>
      <c r="C373" s="235"/>
      <c r="D373" s="236" t="s">
        <v>341</v>
      </c>
      <c r="E373" s="237" t="s">
        <v>19</v>
      </c>
      <c r="F373" s="238" t="s">
        <v>1015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341</v>
      </c>
      <c r="AU373" s="244" t="s">
        <v>85</v>
      </c>
      <c r="AV373" s="13" t="s">
        <v>83</v>
      </c>
      <c r="AW373" s="13" t="s">
        <v>35</v>
      </c>
      <c r="AX373" s="13" t="s">
        <v>76</v>
      </c>
      <c r="AY373" s="244" t="s">
        <v>331</v>
      </c>
    </row>
    <row r="374" s="14" customFormat="1">
      <c r="A374" s="14"/>
      <c r="B374" s="245"/>
      <c r="C374" s="246"/>
      <c r="D374" s="236" t="s">
        <v>341</v>
      </c>
      <c r="E374" s="247" t="s">
        <v>19</v>
      </c>
      <c r="F374" s="248" t="s">
        <v>1016</v>
      </c>
      <c r="G374" s="246"/>
      <c r="H374" s="249">
        <v>0.26000000000000001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341</v>
      </c>
      <c r="AU374" s="255" t="s">
        <v>85</v>
      </c>
      <c r="AV374" s="14" t="s">
        <v>85</v>
      </c>
      <c r="AW374" s="14" t="s">
        <v>35</v>
      </c>
      <c r="AX374" s="14" t="s">
        <v>76</v>
      </c>
      <c r="AY374" s="255" t="s">
        <v>331</v>
      </c>
    </row>
    <row r="375" s="15" customFormat="1">
      <c r="A375" s="15"/>
      <c r="B375" s="256"/>
      <c r="C375" s="257"/>
      <c r="D375" s="236" t="s">
        <v>341</v>
      </c>
      <c r="E375" s="258" t="s">
        <v>19</v>
      </c>
      <c r="F375" s="259" t="s">
        <v>353</v>
      </c>
      <c r="G375" s="257"/>
      <c r="H375" s="260">
        <v>4.4980000000000002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6" t="s">
        <v>341</v>
      </c>
      <c r="AU375" s="266" t="s">
        <v>85</v>
      </c>
      <c r="AV375" s="15" t="s">
        <v>126</v>
      </c>
      <c r="AW375" s="15" t="s">
        <v>35</v>
      </c>
      <c r="AX375" s="15" t="s">
        <v>83</v>
      </c>
      <c r="AY375" s="266" t="s">
        <v>331</v>
      </c>
    </row>
    <row r="376" s="2" customFormat="1" ht="16.5" customHeight="1">
      <c r="A376" s="40"/>
      <c r="B376" s="41"/>
      <c r="C376" s="216" t="s">
        <v>638</v>
      </c>
      <c r="D376" s="216" t="s">
        <v>333</v>
      </c>
      <c r="E376" s="217" t="s">
        <v>1017</v>
      </c>
      <c r="F376" s="218" t="s">
        <v>1018</v>
      </c>
      <c r="G376" s="219" t="s">
        <v>336</v>
      </c>
      <c r="H376" s="220">
        <v>30.584</v>
      </c>
      <c r="I376" s="221"/>
      <c r="J376" s="222">
        <f>ROUND(I376*H376,2)</f>
        <v>0</v>
      </c>
      <c r="K376" s="218" t="s">
        <v>337</v>
      </c>
      <c r="L376" s="46"/>
      <c r="M376" s="223" t="s">
        <v>19</v>
      </c>
      <c r="N376" s="224" t="s">
        <v>47</v>
      </c>
      <c r="O376" s="86"/>
      <c r="P376" s="225">
        <f>O376*H376</f>
        <v>0</v>
      </c>
      <c r="Q376" s="225">
        <v>0.0057646399999999997</v>
      </c>
      <c r="R376" s="225">
        <f>Q376*H376</f>
        <v>0.17630574975999999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126</v>
      </c>
      <c r="AT376" s="227" t="s">
        <v>333</v>
      </c>
      <c r="AU376" s="227" t="s">
        <v>85</v>
      </c>
      <c r="AY376" s="19" t="s">
        <v>331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83</v>
      </c>
      <c r="BK376" s="228">
        <f>ROUND(I376*H376,2)</f>
        <v>0</v>
      </c>
      <c r="BL376" s="19" t="s">
        <v>126</v>
      </c>
      <c r="BM376" s="227" t="s">
        <v>1019</v>
      </c>
    </row>
    <row r="377" s="2" customFormat="1">
      <c r="A377" s="40"/>
      <c r="B377" s="41"/>
      <c r="C377" s="42"/>
      <c r="D377" s="229" t="s">
        <v>339</v>
      </c>
      <c r="E377" s="42"/>
      <c r="F377" s="230" t="s">
        <v>1020</v>
      </c>
      <c r="G377" s="42"/>
      <c r="H377" s="42"/>
      <c r="I377" s="231"/>
      <c r="J377" s="42"/>
      <c r="K377" s="42"/>
      <c r="L377" s="46"/>
      <c r="M377" s="232"/>
      <c r="N377" s="23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339</v>
      </c>
      <c r="AU377" s="19" t="s">
        <v>85</v>
      </c>
    </row>
    <row r="378" s="13" customFormat="1">
      <c r="A378" s="13"/>
      <c r="B378" s="234"/>
      <c r="C378" s="235"/>
      <c r="D378" s="236" t="s">
        <v>341</v>
      </c>
      <c r="E378" s="237" t="s">
        <v>19</v>
      </c>
      <c r="F378" s="238" t="s">
        <v>1011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341</v>
      </c>
      <c r="AU378" s="244" t="s">
        <v>85</v>
      </c>
      <c r="AV378" s="13" t="s">
        <v>83</v>
      </c>
      <c r="AW378" s="13" t="s">
        <v>35</v>
      </c>
      <c r="AX378" s="13" t="s">
        <v>76</v>
      </c>
      <c r="AY378" s="244" t="s">
        <v>331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1021</v>
      </c>
      <c r="G379" s="246"/>
      <c r="H379" s="249">
        <v>21.584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3" customFormat="1">
      <c r="A380" s="13"/>
      <c r="B380" s="234"/>
      <c r="C380" s="235"/>
      <c r="D380" s="236" t="s">
        <v>341</v>
      </c>
      <c r="E380" s="237" t="s">
        <v>19</v>
      </c>
      <c r="F380" s="238" t="s">
        <v>1013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341</v>
      </c>
      <c r="AU380" s="244" t="s">
        <v>85</v>
      </c>
      <c r="AV380" s="13" t="s">
        <v>83</v>
      </c>
      <c r="AW380" s="13" t="s">
        <v>35</v>
      </c>
      <c r="AX380" s="13" t="s">
        <v>76</v>
      </c>
      <c r="AY380" s="244" t="s">
        <v>331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1022</v>
      </c>
      <c r="G381" s="246"/>
      <c r="H381" s="249">
        <v>7.7000000000000002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3" customFormat="1">
      <c r="A382" s="13"/>
      <c r="B382" s="234"/>
      <c r="C382" s="235"/>
      <c r="D382" s="236" t="s">
        <v>341</v>
      </c>
      <c r="E382" s="237" t="s">
        <v>19</v>
      </c>
      <c r="F382" s="238" t="s">
        <v>1015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341</v>
      </c>
      <c r="AU382" s="244" t="s">
        <v>85</v>
      </c>
      <c r="AV382" s="13" t="s">
        <v>83</v>
      </c>
      <c r="AW382" s="13" t="s">
        <v>35</v>
      </c>
      <c r="AX382" s="13" t="s">
        <v>76</v>
      </c>
      <c r="AY382" s="244" t="s">
        <v>331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1023</v>
      </c>
      <c r="G383" s="246"/>
      <c r="H383" s="249">
        <v>1.3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30.584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605</v>
      </c>
      <c r="D385" s="216" t="s">
        <v>333</v>
      </c>
      <c r="E385" s="217" t="s">
        <v>1024</v>
      </c>
      <c r="F385" s="218" t="s">
        <v>1025</v>
      </c>
      <c r="G385" s="219" t="s">
        <v>336</v>
      </c>
      <c r="H385" s="220">
        <v>30.584</v>
      </c>
      <c r="I385" s="221"/>
      <c r="J385" s="222">
        <f>ROUND(I385*H385,2)</f>
        <v>0</v>
      </c>
      <c r="K385" s="218" t="s">
        <v>337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1026</v>
      </c>
    </row>
    <row r="386" s="2" customFormat="1">
      <c r="A386" s="40"/>
      <c r="B386" s="41"/>
      <c r="C386" s="42"/>
      <c r="D386" s="229" t="s">
        <v>339</v>
      </c>
      <c r="E386" s="42"/>
      <c r="F386" s="230" t="s">
        <v>1027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339</v>
      </c>
      <c r="AU386" s="19" t="s">
        <v>85</v>
      </c>
    </row>
    <row r="387" s="2" customFormat="1" ht="16.5" customHeight="1">
      <c r="A387" s="40"/>
      <c r="B387" s="41"/>
      <c r="C387" s="216" t="s">
        <v>666</v>
      </c>
      <c r="D387" s="216" t="s">
        <v>333</v>
      </c>
      <c r="E387" s="217" t="s">
        <v>1028</v>
      </c>
      <c r="F387" s="218" t="s">
        <v>1029</v>
      </c>
      <c r="G387" s="219" t="s">
        <v>384</v>
      </c>
      <c r="H387" s="220">
        <v>0.376</v>
      </c>
      <c r="I387" s="221"/>
      <c r="J387" s="222">
        <f>ROUND(I387*H387,2)</f>
        <v>0</v>
      </c>
      <c r="K387" s="218" t="s">
        <v>337</v>
      </c>
      <c r="L387" s="46"/>
      <c r="M387" s="223" t="s">
        <v>19</v>
      </c>
      <c r="N387" s="224" t="s">
        <v>47</v>
      </c>
      <c r="O387" s="86"/>
      <c r="P387" s="225">
        <f>O387*H387</f>
        <v>0</v>
      </c>
      <c r="Q387" s="225">
        <v>1.0529056800000001</v>
      </c>
      <c r="R387" s="225">
        <f>Q387*H387</f>
        <v>0.39589253568000005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126</v>
      </c>
      <c r="AT387" s="227" t="s">
        <v>333</v>
      </c>
      <c r="AU387" s="227" t="s">
        <v>85</v>
      </c>
      <c r="AY387" s="19" t="s">
        <v>331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83</v>
      </c>
      <c r="BK387" s="228">
        <f>ROUND(I387*H387,2)</f>
        <v>0</v>
      </c>
      <c r="BL387" s="19" t="s">
        <v>126</v>
      </c>
      <c r="BM387" s="227" t="s">
        <v>1030</v>
      </c>
    </row>
    <row r="388" s="2" customFormat="1">
      <c r="A388" s="40"/>
      <c r="B388" s="41"/>
      <c r="C388" s="42"/>
      <c r="D388" s="229" t="s">
        <v>339</v>
      </c>
      <c r="E388" s="42"/>
      <c r="F388" s="230" t="s">
        <v>1031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339</v>
      </c>
      <c r="AU388" s="19" t="s">
        <v>85</v>
      </c>
    </row>
    <row r="389" s="13" customFormat="1">
      <c r="A389" s="13"/>
      <c r="B389" s="234"/>
      <c r="C389" s="235"/>
      <c r="D389" s="236" t="s">
        <v>341</v>
      </c>
      <c r="E389" s="237" t="s">
        <v>19</v>
      </c>
      <c r="F389" s="238" t="s">
        <v>1032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341</v>
      </c>
      <c r="AU389" s="244" t="s">
        <v>85</v>
      </c>
      <c r="AV389" s="13" t="s">
        <v>83</v>
      </c>
      <c r="AW389" s="13" t="s">
        <v>35</v>
      </c>
      <c r="AX389" s="13" t="s">
        <v>76</v>
      </c>
      <c r="AY389" s="244" t="s">
        <v>331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1033</v>
      </c>
      <c r="G390" s="246"/>
      <c r="H390" s="249">
        <v>0.376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83</v>
      </c>
      <c r="AY390" s="255" t="s">
        <v>331</v>
      </c>
    </row>
    <row r="391" s="2" customFormat="1" ht="16.5" customHeight="1">
      <c r="A391" s="40"/>
      <c r="B391" s="41"/>
      <c r="C391" s="216" t="s">
        <v>675</v>
      </c>
      <c r="D391" s="216" t="s">
        <v>333</v>
      </c>
      <c r="E391" s="217" t="s">
        <v>1034</v>
      </c>
      <c r="F391" s="218" t="s">
        <v>1035</v>
      </c>
      <c r="G391" s="219" t="s">
        <v>425</v>
      </c>
      <c r="H391" s="220">
        <v>479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1036</v>
      </c>
    </row>
    <row r="392" s="13" customFormat="1">
      <c r="A392" s="13"/>
      <c r="B392" s="234"/>
      <c r="C392" s="235"/>
      <c r="D392" s="236" t="s">
        <v>341</v>
      </c>
      <c r="E392" s="237" t="s">
        <v>19</v>
      </c>
      <c r="F392" s="238" t="s">
        <v>1037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341</v>
      </c>
      <c r="AU392" s="244" t="s">
        <v>85</v>
      </c>
      <c r="AV392" s="13" t="s">
        <v>83</v>
      </c>
      <c r="AW392" s="13" t="s">
        <v>35</v>
      </c>
      <c r="AX392" s="13" t="s">
        <v>76</v>
      </c>
      <c r="AY392" s="244" t="s">
        <v>331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1038</v>
      </c>
      <c r="G393" s="246"/>
      <c r="H393" s="249">
        <v>479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83</v>
      </c>
      <c r="AY393" s="255" t="s">
        <v>331</v>
      </c>
    </row>
    <row r="394" s="12" customFormat="1" ht="22.8" customHeight="1">
      <c r="A394" s="12"/>
      <c r="B394" s="200"/>
      <c r="C394" s="201"/>
      <c r="D394" s="202" t="s">
        <v>75</v>
      </c>
      <c r="E394" s="214" t="s">
        <v>1039</v>
      </c>
      <c r="F394" s="214" t="s">
        <v>1040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SUM(P395:P544)</f>
        <v>0</v>
      </c>
      <c r="Q394" s="208"/>
      <c r="R394" s="209">
        <f>SUM(R395:R544)</f>
        <v>25.918257199999999</v>
      </c>
      <c r="S394" s="208"/>
      <c r="T394" s="210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83</v>
      </c>
      <c r="AT394" s="212" t="s">
        <v>75</v>
      </c>
      <c r="AU394" s="212" t="s">
        <v>83</v>
      </c>
      <c r="AY394" s="211" t="s">
        <v>331</v>
      </c>
      <c r="BK394" s="213">
        <f>SUM(BK395:BK544)</f>
        <v>0</v>
      </c>
    </row>
    <row r="395" s="2" customFormat="1" ht="16.5" customHeight="1">
      <c r="A395" s="40"/>
      <c r="B395" s="41"/>
      <c r="C395" s="216" t="s">
        <v>683</v>
      </c>
      <c r="D395" s="216" t="s">
        <v>333</v>
      </c>
      <c r="E395" s="217" t="s">
        <v>1041</v>
      </c>
      <c r="F395" s="218" t="s">
        <v>1042</v>
      </c>
      <c r="G395" s="219" t="s">
        <v>376</v>
      </c>
      <c r="H395" s="220">
        <v>796.38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126</v>
      </c>
      <c r="AT395" s="227" t="s">
        <v>333</v>
      </c>
      <c r="AU395" s="227" t="s">
        <v>85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126</v>
      </c>
      <c r="BM395" s="227" t="s">
        <v>1043</v>
      </c>
    </row>
    <row r="396" s="2" customFormat="1" ht="24.15" customHeight="1">
      <c r="A396" s="40"/>
      <c r="B396" s="41"/>
      <c r="C396" s="216" t="s">
        <v>1044</v>
      </c>
      <c r="D396" s="216" t="s">
        <v>333</v>
      </c>
      <c r="E396" s="217" t="s">
        <v>1045</v>
      </c>
      <c r="F396" s="218" t="s">
        <v>1046</v>
      </c>
      <c r="G396" s="219" t="s">
        <v>336</v>
      </c>
      <c r="H396" s="220">
        <v>62.259999999999998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1047</v>
      </c>
    </row>
    <row r="397" s="2" customFormat="1" ht="16.5" customHeight="1">
      <c r="A397" s="40"/>
      <c r="B397" s="41"/>
      <c r="C397" s="216" t="s">
        <v>1048</v>
      </c>
      <c r="D397" s="216" t="s">
        <v>333</v>
      </c>
      <c r="E397" s="217" t="s">
        <v>1049</v>
      </c>
      <c r="F397" s="218" t="s">
        <v>1050</v>
      </c>
      <c r="G397" s="219" t="s">
        <v>1051</v>
      </c>
      <c r="H397" s="220">
        <v>1593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1052</v>
      </c>
    </row>
    <row r="398" s="2" customFormat="1" ht="16.5" customHeight="1">
      <c r="A398" s="40"/>
      <c r="B398" s="41"/>
      <c r="C398" s="216" t="s">
        <v>1053</v>
      </c>
      <c r="D398" s="216" t="s">
        <v>333</v>
      </c>
      <c r="E398" s="217" t="s">
        <v>1054</v>
      </c>
      <c r="F398" s="218" t="s">
        <v>1055</v>
      </c>
      <c r="G398" s="219" t="s">
        <v>1056</v>
      </c>
      <c r="H398" s="220">
        <v>147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126</v>
      </c>
      <c r="AT398" s="227" t="s">
        <v>333</v>
      </c>
      <c r="AU398" s="227" t="s">
        <v>85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126</v>
      </c>
      <c r="BM398" s="227" t="s">
        <v>1057</v>
      </c>
    </row>
    <row r="399" s="2" customFormat="1" ht="16.5" customHeight="1">
      <c r="A399" s="40"/>
      <c r="B399" s="41"/>
      <c r="C399" s="216" t="s">
        <v>1058</v>
      </c>
      <c r="D399" s="216" t="s">
        <v>333</v>
      </c>
      <c r="E399" s="217" t="s">
        <v>1059</v>
      </c>
      <c r="F399" s="218" t="s">
        <v>1060</v>
      </c>
      <c r="G399" s="219" t="s">
        <v>336</v>
      </c>
      <c r="H399" s="220">
        <v>90.176000000000002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47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126</v>
      </c>
      <c r="AT399" s="227" t="s">
        <v>333</v>
      </c>
      <c r="AU399" s="227" t="s">
        <v>85</v>
      </c>
      <c r="AY399" s="19" t="s">
        <v>331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83</v>
      </c>
      <c r="BK399" s="228">
        <f>ROUND(I399*H399,2)</f>
        <v>0</v>
      </c>
      <c r="BL399" s="19" t="s">
        <v>126</v>
      </c>
      <c r="BM399" s="227" t="s">
        <v>1061</v>
      </c>
    </row>
    <row r="400" s="13" customFormat="1">
      <c r="A400" s="13"/>
      <c r="B400" s="234"/>
      <c r="C400" s="235"/>
      <c r="D400" s="236" t="s">
        <v>341</v>
      </c>
      <c r="E400" s="237" t="s">
        <v>19</v>
      </c>
      <c r="F400" s="238" t="s">
        <v>1062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341</v>
      </c>
      <c r="AU400" s="244" t="s">
        <v>85</v>
      </c>
      <c r="AV400" s="13" t="s">
        <v>83</v>
      </c>
      <c r="AW400" s="13" t="s">
        <v>35</v>
      </c>
      <c r="AX400" s="13" t="s">
        <v>76</v>
      </c>
      <c r="AY400" s="244" t="s">
        <v>331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1063</v>
      </c>
      <c r="G401" s="246"/>
      <c r="H401" s="249">
        <v>63.122999999999998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3" customFormat="1">
      <c r="A402" s="13"/>
      <c r="B402" s="234"/>
      <c r="C402" s="235"/>
      <c r="D402" s="236" t="s">
        <v>341</v>
      </c>
      <c r="E402" s="237" t="s">
        <v>19</v>
      </c>
      <c r="F402" s="238" t="s">
        <v>1064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341</v>
      </c>
      <c r="AU402" s="244" t="s">
        <v>85</v>
      </c>
      <c r="AV402" s="13" t="s">
        <v>83</v>
      </c>
      <c r="AW402" s="13" t="s">
        <v>35</v>
      </c>
      <c r="AX402" s="13" t="s">
        <v>76</v>
      </c>
      <c r="AY402" s="244" t="s">
        <v>331</v>
      </c>
    </row>
    <row r="403" s="14" customFormat="1">
      <c r="A403" s="14"/>
      <c r="B403" s="245"/>
      <c r="C403" s="246"/>
      <c r="D403" s="236" t="s">
        <v>341</v>
      </c>
      <c r="E403" s="247" t="s">
        <v>19</v>
      </c>
      <c r="F403" s="248" t="s">
        <v>1065</v>
      </c>
      <c r="G403" s="246"/>
      <c r="H403" s="249">
        <v>27.053000000000001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341</v>
      </c>
      <c r="AU403" s="255" t="s">
        <v>85</v>
      </c>
      <c r="AV403" s="14" t="s">
        <v>85</v>
      </c>
      <c r="AW403" s="14" t="s">
        <v>35</v>
      </c>
      <c r="AX403" s="14" t="s">
        <v>76</v>
      </c>
      <c r="AY403" s="255" t="s">
        <v>331</v>
      </c>
    </row>
    <row r="404" s="15" customFormat="1">
      <c r="A404" s="15"/>
      <c r="B404" s="256"/>
      <c r="C404" s="257"/>
      <c r="D404" s="236" t="s">
        <v>341</v>
      </c>
      <c r="E404" s="258" t="s">
        <v>19</v>
      </c>
      <c r="F404" s="259" t="s">
        <v>353</v>
      </c>
      <c r="G404" s="257"/>
      <c r="H404" s="260">
        <v>90.176000000000002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341</v>
      </c>
      <c r="AU404" s="266" t="s">
        <v>85</v>
      </c>
      <c r="AV404" s="15" t="s">
        <v>126</v>
      </c>
      <c r="AW404" s="15" t="s">
        <v>35</v>
      </c>
      <c r="AX404" s="15" t="s">
        <v>83</v>
      </c>
      <c r="AY404" s="266" t="s">
        <v>331</v>
      </c>
    </row>
    <row r="405" s="2" customFormat="1" ht="24.15" customHeight="1">
      <c r="A405" s="40"/>
      <c r="B405" s="41"/>
      <c r="C405" s="216" t="s">
        <v>1066</v>
      </c>
      <c r="D405" s="216" t="s">
        <v>333</v>
      </c>
      <c r="E405" s="217" t="s">
        <v>1067</v>
      </c>
      <c r="F405" s="218" t="s">
        <v>1068</v>
      </c>
      <c r="G405" s="219" t="s">
        <v>376</v>
      </c>
      <c r="H405" s="220">
        <v>137.30000000000001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47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126</v>
      </c>
      <c r="AT405" s="227" t="s">
        <v>333</v>
      </c>
      <c r="AU405" s="227" t="s">
        <v>85</v>
      </c>
      <c r="AY405" s="19" t="s">
        <v>331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83</v>
      </c>
      <c r="BK405" s="228">
        <f>ROUND(I405*H405,2)</f>
        <v>0</v>
      </c>
      <c r="BL405" s="19" t="s">
        <v>126</v>
      </c>
      <c r="BM405" s="227" t="s">
        <v>1069</v>
      </c>
    </row>
    <row r="406" s="2" customFormat="1" ht="21.75" customHeight="1">
      <c r="A406" s="40"/>
      <c r="B406" s="41"/>
      <c r="C406" s="216" t="s">
        <v>1070</v>
      </c>
      <c r="D406" s="216" t="s">
        <v>333</v>
      </c>
      <c r="E406" s="217" t="s">
        <v>1071</v>
      </c>
      <c r="F406" s="218" t="s">
        <v>1072</v>
      </c>
      <c r="G406" s="219" t="s">
        <v>376</v>
      </c>
      <c r="H406" s="220">
        <v>18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1073</v>
      </c>
    </row>
    <row r="407" s="2" customFormat="1" ht="16.5" customHeight="1">
      <c r="A407" s="40"/>
      <c r="B407" s="41"/>
      <c r="C407" s="216" t="s">
        <v>546</v>
      </c>
      <c r="D407" s="216" t="s">
        <v>333</v>
      </c>
      <c r="E407" s="217" t="s">
        <v>1074</v>
      </c>
      <c r="F407" s="218" t="s">
        <v>1075</v>
      </c>
      <c r="G407" s="219" t="s">
        <v>1076</v>
      </c>
      <c r="H407" s="220">
        <v>40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1077</v>
      </c>
    </row>
    <row r="408" s="2" customFormat="1" ht="16.5" customHeight="1">
      <c r="A408" s="40"/>
      <c r="B408" s="41"/>
      <c r="C408" s="216" t="s">
        <v>1078</v>
      </c>
      <c r="D408" s="216" t="s">
        <v>333</v>
      </c>
      <c r="E408" s="217" t="s">
        <v>1079</v>
      </c>
      <c r="F408" s="218" t="s">
        <v>1080</v>
      </c>
      <c r="G408" s="219" t="s">
        <v>1081</v>
      </c>
      <c r="H408" s="220">
        <v>30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47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126</v>
      </c>
      <c r="AT408" s="227" t="s">
        <v>333</v>
      </c>
      <c r="AU408" s="227" t="s">
        <v>85</v>
      </c>
      <c r="AY408" s="19" t="s">
        <v>331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83</v>
      </c>
      <c r="BK408" s="228">
        <f>ROUND(I408*H408,2)</f>
        <v>0</v>
      </c>
      <c r="BL408" s="19" t="s">
        <v>126</v>
      </c>
      <c r="BM408" s="227" t="s">
        <v>1082</v>
      </c>
    </row>
    <row r="409" s="2" customFormat="1" ht="16.5" customHeight="1">
      <c r="A409" s="40"/>
      <c r="B409" s="41"/>
      <c r="C409" s="216" t="s">
        <v>1083</v>
      </c>
      <c r="D409" s="216" t="s">
        <v>333</v>
      </c>
      <c r="E409" s="217" t="s">
        <v>1084</v>
      </c>
      <c r="F409" s="218" t="s">
        <v>1085</v>
      </c>
      <c r="G409" s="219" t="s">
        <v>336</v>
      </c>
      <c r="H409" s="220">
        <v>219.90700000000001</v>
      </c>
      <c r="I409" s="221"/>
      <c r="J409" s="222">
        <f>ROUND(I409*H409,2)</f>
        <v>0</v>
      </c>
      <c r="K409" s="218" t="s">
        <v>337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0.0080000000000000002</v>
      </c>
      <c r="R409" s="225">
        <f>Q409*H409</f>
        <v>1.7592560000000002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1086</v>
      </c>
    </row>
    <row r="410" s="2" customFormat="1">
      <c r="A410" s="40"/>
      <c r="B410" s="41"/>
      <c r="C410" s="42"/>
      <c r="D410" s="229" t="s">
        <v>339</v>
      </c>
      <c r="E410" s="42"/>
      <c r="F410" s="230" t="s">
        <v>1087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339</v>
      </c>
      <c r="AU410" s="19" t="s">
        <v>85</v>
      </c>
    </row>
    <row r="411" s="13" customFormat="1">
      <c r="A411" s="13"/>
      <c r="B411" s="234"/>
      <c r="C411" s="235"/>
      <c r="D411" s="236" t="s">
        <v>341</v>
      </c>
      <c r="E411" s="237" t="s">
        <v>19</v>
      </c>
      <c r="F411" s="238" t="s">
        <v>1088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341</v>
      </c>
      <c r="AU411" s="244" t="s">
        <v>85</v>
      </c>
      <c r="AV411" s="13" t="s">
        <v>83</v>
      </c>
      <c r="AW411" s="13" t="s">
        <v>35</v>
      </c>
      <c r="AX411" s="13" t="s">
        <v>76</v>
      </c>
      <c r="AY411" s="244" t="s">
        <v>331</v>
      </c>
    </row>
    <row r="412" s="13" customFormat="1">
      <c r="A412" s="13"/>
      <c r="B412" s="234"/>
      <c r="C412" s="235"/>
      <c r="D412" s="236" t="s">
        <v>341</v>
      </c>
      <c r="E412" s="237" t="s">
        <v>19</v>
      </c>
      <c r="F412" s="238" t="s">
        <v>1089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341</v>
      </c>
      <c r="AU412" s="244" t="s">
        <v>85</v>
      </c>
      <c r="AV412" s="13" t="s">
        <v>83</v>
      </c>
      <c r="AW412" s="13" t="s">
        <v>35</v>
      </c>
      <c r="AX412" s="13" t="s">
        <v>76</v>
      </c>
      <c r="AY412" s="244" t="s">
        <v>331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1090</v>
      </c>
      <c r="G413" s="246"/>
      <c r="H413" s="249">
        <v>83.180000000000007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1091</v>
      </c>
      <c r="G414" s="246"/>
      <c r="H414" s="249">
        <v>1.1399999999999999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1092</v>
      </c>
      <c r="G415" s="246"/>
      <c r="H415" s="249">
        <v>-47.180999999999997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85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3" customFormat="1">
      <c r="A416" s="13"/>
      <c r="B416" s="234"/>
      <c r="C416" s="235"/>
      <c r="D416" s="236" t="s">
        <v>341</v>
      </c>
      <c r="E416" s="237" t="s">
        <v>19</v>
      </c>
      <c r="F416" s="238" t="s">
        <v>1093</v>
      </c>
      <c r="G416" s="235"/>
      <c r="H416" s="237" t="s">
        <v>19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341</v>
      </c>
      <c r="AU416" s="244" t="s">
        <v>85</v>
      </c>
      <c r="AV416" s="13" t="s">
        <v>83</v>
      </c>
      <c r="AW416" s="13" t="s">
        <v>35</v>
      </c>
      <c r="AX416" s="13" t="s">
        <v>76</v>
      </c>
      <c r="AY416" s="244" t="s">
        <v>331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1094</v>
      </c>
      <c r="G417" s="246"/>
      <c r="H417" s="249">
        <v>9.9440000000000008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6" customFormat="1">
      <c r="A418" s="16"/>
      <c r="B418" s="273"/>
      <c r="C418" s="274"/>
      <c r="D418" s="236" t="s">
        <v>341</v>
      </c>
      <c r="E418" s="275" t="s">
        <v>19</v>
      </c>
      <c r="F418" s="276" t="s">
        <v>717</v>
      </c>
      <c r="G418" s="274"/>
      <c r="H418" s="277">
        <v>47.082999999999998</v>
      </c>
      <c r="I418" s="278"/>
      <c r="J418" s="274"/>
      <c r="K418" s="274"/>
      <c r="L418" s="279"/>
      <c r="M418" s="280"/>
      <c r="N418" s="281"/>
      <c r="O418" s="281"/>
      <c r="P418" s="281"/>
      <c r="Q418" s="281"/>
      <c r="R418" s="281"/>
      <c r="S418" s="281"/>
      <c r="T418" s="282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3" t="s">
        <v>341</v>
      </c>
      <c r="AU418" s="283" t="s">
        <v>85</v>
      </c>
      <c r="AV418" s="16" t="s">
        <v>92</v>
      </c>
      <c r="AW418" s="16" t="s">
        <v>35</v>
      </c>
      <c r="AX418" s="16" t="s">
        <v>76</v>
      </c>
      <c r="AY418" s="283" t="s">
        <v>331</v>
      </c>
    </row>
    <row r="419" s="13" customFormat="1">
      <c r="A419" s="13"/>
      <c r="B419" s="234"/>
      <c r="C419" s="235"/>
      <c r="D419" s="236" t="s">
        <v>341</v>
      </c>
      <c r="E419" s="237" t="s">
        <v>19</v>
      </c>
      <c r="F419" s="238" t="s">
        <v>1095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341</v>
      </c>
      <c r="AU419" s="244" t="s">
        <v>85</v>
      </c>
      <c r="AV419" s="13" t="s">
        <v>83</v>
      </c>
      <c r="AW419" s="13" t="s">
        <v>35</v>
      </c>
      <c r="AX419" s="13" t="s">
        <v>76</v>
      </c>
      <c r="AY419" s="244" t="s">
        <v>331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1096</v>
      </c>
      <c r="G420" s="246"/>
      <c r="H420" s="249">
        <v>129.44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3" customFormat="1">
      <c r="A421" s="13"/>
      <c r="B421" s="234"/>
      <c r="C421" s="235"/>
      <c r="D421" s="236" t="s">
        <v>341</v>
      </c>
      <c r="E421" s="237" t="s">
        <v>19</v>
      </c>
      <c r="F421" s="238" t="s">
        <v>1097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341</v>
      </c>
      <c r="AU421" s="244" t="s">
        <v>85</v>
      </c>
      <c r="AV421" s="13" t="s">
        <v>83</v>
      </c>
      <c r="AW421" s="13" t="s">
        <v>35</v>
      </c>
      <c r="AX421" s="13" t="s">
        <v>76</v>
      </c>
      <c r="AY421" s="244" t="s">
        <v>331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1098</v>
      </c>
      <c r="G422" s="246"/>
      <c r="H422" s="249">
        <v>-45.299999999999997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1099</v>
      </c>
      <c r="G423" s="246"/>
      <c r="H423" s="249">
        <v>-8.6999999999999993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3" customFormat="1">
      <c r="A424" s="13"/>
      <c r="B424" s="234"/>
      <c r="C424" s="235"/>
      <c r="D424" s="236" t="s">
        <v>341</v>
      </c>
      <c r="E424" s="237" t="s">
        <v>19</v>
      </c>
      <c r="F424" s="238" t="s">
        <v>1093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341</v>
      </c>
      <c r="AU424" s="244" t="s">
        <v>85</v>
      </c>
      <c r="AV424" s="13" t="s">
        <v>83</v>
      </c>
      <c r="AW424" s="13" t="s">
        <v>35</v>
      </c>
      <c r="AX424" s="13" t="s">
        <v>76</v>
      </c>
      <c r="AY424" s="244" t="s">
        <v>331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1100</v>
      </c>
      <c r="G425" s="246"/>
      <c r="H425" s="249">
        <v>16.059999999999999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1101</v>
      </c>
      <c r="G426" s="246"/>
      <c r="H426" s="249">
        <v>15.75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6" customFormat="1">
      <c r="A427" s="16"/>
      <c r="B427" s="273"/>
      <c r="C427" s="274"/>
      <c r="D427" s="236" t="s">
        <v>341</v>
      </c>
      <c r="E427" s="275" t="s">
        <v>19</v>
      </c>
      <c r="F427" s="276" t="s">
        <v>717</v>
      </c>
      <c r="G427" s="274"/>
      <c r="H427" s="277">
        <v>107.25</v>
      </c>
      <c r="I427" s="278"/>
      <c r="J427" s="274"/>
      <c r="K427" s="274"/>
      <c r="L427" s="279"/>
      <c r="M427" s="280"/>
      <c r="N427" s="281"/>
      <c r="O427" s="281"/>
      <c r="P427" s="281"/>
      <c r="Q427" s="281"/>
      <c r="R427" s="281"/>
      <c r="S427" s="281"/>
      <c r="T427" s="28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3" t="s">
        <v>341</v>
      </c>
      <c r="AU427" s="283" t="s">
        <v>85</v>
      </c>
      <c r="AV427" s="16" t="s">
        <v>92</v>
      </c>
      <c r="AW427" s="16" t="s">
        <v>35</v>
      </c>
      <c r="AX427" s="16" t="s">
        <v>76</v>
      </c>
      <c r="AY427" s="283" t="s">
        <v>331</v>
      </c>
    </row>
    <row r="428" s="13" customFormat="1">
      <c r="A428" s="13"/>
      <c r="B428" s="234"/>
      <c r="C428" s="235"/>
      <c r="D428" s="236" t="s">
        <v>341</v>
      </c>
      <c r="E428" s="237" t="s">
        <v>19</v>
      </c>
      <c r="F428" s="238" t="s">
        <v>1102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341</v>
      </c>
      <c r="AU428" s="244" t="s">
        <v>85</v>
      </c>
      <c r="AV428" s="13" t="s">
        <v>83</v>
      </c>
      <c r="AW428" s="13" t="s">
        <v>35</v>
      </c>
      <c r="AX428" s="13" t="s">
        <v>76</v>
      </c>
      <c r="AY428" s="244" t="s">
        <v>331</v>
      </c>
    </row>
    <row r="429" s="14" customFormat="1">
      <c r="A429" s="14"/>
      <c r="B429" s="245"/>
      <c r="C429" s="246"/>
      <c r="D429" s="236" t="s">
        <v>341</v>
      </c>
      <c r="E429" s="247" t="s">
        <v>19</v>
      </c>
      <c r="F429" s="248" t="s">
        <v>1103</v>
      </c>
      <c r="G429" s="246"/>
      <c r="H429" s="249">
        <v>82.920000000000002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341</v>
      </c>
      <c r="AU429" s="255" t="s">
        <v>85</v>
      </c>
      <c r="AV429" s="14" t="s">
        <v>85</v>
      </c>
      <c r="AW429" s="14" t="s">
        <v>35</v>
      </c>
      <c r="AX429" s="14" t="s">
        <v>76</v>
      </c>
      <c r="AY429" s="255" t="s">
        <v>331</v>
      </c>
    </row>
    <row r="430" s="13" customFormat="1">
      <c r="A430" s="13"/>
      <c r="B430" s="234"/>
      <c r="C430" s="235"/>
      <c r="D430" s="236" t="s">
        <v>341</v>
      </c>
      <c r="E430" s="237" t="s">
        <v>19</v>
      </c>
      <c r="F430" s="238" t="s">
        <v>1097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341</v>
      </c>
      <c r="AU430" s="244" t="s">
        <v>85</v>
      </c>
      <c r="AV430" s="13" t="s">
        <v>83</v>
      </c>
      <c r="AW430" s="13" t="s">
        <v>35</v>
      </c>
      <c r="AX430" s="13" t="s">
        <v>76</v>
      </c>
      <c r="AY430" s="244" t="s">
        <v>331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1104</v>
      </c>
      <c r="G431" s="246"/>
      <c r="H431" s="249">
        <v>-21.606000000000002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3" customFormat="1">
      <c r="A432" s="13"/>
      <c r="B432" s="234"/>
      <c r="C432" s="235"/>
      <c r="D432" s="236" t="s">
        <v>341</v>
      </c>
      <c r="E432" s="237" t="s">
        <v>19</v>
      </c>
      <c r="F432" s="238" t="s">
        <v>1093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341</v>
      </c>
      <c r="AU432" s="244" t="s">
        <v>85</v>
      </c>
      <c r="AV432" s="13" t="s">
        <v>83</v>
      </c>
      <c r="AW432" s="13" t="s">
        <v>35</v>
      </c>
      <c r="AX432" s="13" t="s">
        <v>76</v>
      </c>
      <c r="AY432" s="244" t="s">
        <v>331</v>
      </c>
    </row>
    <row r="433" s="14" customFormat="1">
      <c r="A433" s="14"/>
      <c r="B433" s="245"/>
      <c r="C433" s="246"/>
      <c r="D433" s="236" t="s">
        <v>341</v>
      </c>
      <c r="E433" s="247" t="s">
        <v>19</v>
      </c>
      <c r="F433" s="248" t="s">
        <v>1105</v>
      </c>
      <c r="G433" s="246"/>
      <c r="H433" s="249">
        <v>4.2599999999999998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341</v>
      </c>
      <c r="AU433" s="255" t="s">
        <v>85</v>
      </c>
      <c r="AV433" s="14" t="s">
        <v>85</v>
      </c>
      <c r="AW433" s="14" t="s">
        <v>35</v>
      </c>
      <c r="AX433" s="14" t="s">
        <v>76</v>
      </c>
      <c r="AY433" s="255" t="s">
        <v>331</v>
      </c>
    </row>
    <row r="434" s="16" customFormat="1">
      <c r="A434" s="16"/>
      <c r="B434" s="273"/>
      <c r="C434" s="274"/>
      <c r="D434" s="236" t="s">
        <v>341</v>
      </c>
      <c r="E434" s="275" t="s">
        <v>19</v>
      </c>
      <c r="F434" s="276" t="s">
        <v>717</v>
      </c>
      <c r="G434" s="274"/>
      <c r="H434" s="277">
        <v>65.573999999999998</v>
      </c>
      <c r="I434" s="278"/>
      <c r="J434" s="274"/>
      <c r="K434" s="274"/>
      <c r="L434" s="279"/>
      <c r="M434" s="280"/>
      <c r="N434" s="281"/>
      <c r="O434" s="281"/>
      <c r="P434" s="281"/>
      <c r="Q434" s="281"/>
      <c r="R434" s="281"/>
      <c r="S434" s="281"/>
      <c r="T434" s="28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3" t="s">
        <v>341</v>
      </c>
      <c r="AU434" s="283" t="s">
        <v>85</v>
      </c>
      <c r="AV434" s="16" t="s">
        <v>92</v>
      </c>
      <c r="AW434" s="16" t="s">
        <v>35</v>
      </c>
      <c r="AX434" s="16" t="s">
        <v>76</v>
      </c>
      <c r="AY434" s="283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219.90700000000001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24.15" customHeight="1">
      <c r="A436" s="40"/>
      <c r="B436" s="41"/>
      <c r="C436" s="216" t="s">
        <v>1106</v>
      </c>
      <c r="D436" s="216" t="s">
        <v>333</v>
      </c>
      <c r="E436" s="217" t="s">
        <v>1107</v>
      </c>
      <c r="F436" s="218" t="s">
        <v>1108</v>
      </c>
      <c r="G436" s="219" t="s">
        <v>336</v>
      </c>
      <c r="H436" s="220">
        <v>219.90700000000001</v>
      </c>
      <c r="I436" s="221"/>
      <c r="J436" s="222">
        <f>ROUND(I436*H436,2)</f>
        <v>0</v>
      </c>
      <c r="K436" s="218" t="s">
        <v>337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0.012</v>
      </c>
      <c r="R436" s="225">
        <f>Q436*H436</f>
        <v>2.638884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1109</v>
      </c>
    </row>
    <row r="437" s="2" customFormat="1">
      <c r="A437" s="40"/>
      <c r="B437" s="41"/>
      <c r="C437" s="42"/>
      <c r="D437" s="229" t="s">
        <v>339</v>
      </c>
      <c r="E437" s="42"/>
      <c r="F437" s="230" t="s">
        <v>1110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339</v>
      </c>
      <c r="AU437" s="19" t="s">
        <v>85</v>
      </c>
    </row>
    <row r="438" s="13" customFormat="1">
      <c r="A438" s="13"/>
      <c r="B438" s="234"/>
      <c r="C438" s="235"/>
      <c r="D438" s="236" t="s">
        <v>341</v>
      </c>
      <c r="E438" s="237" t="s">
        <v>19</v>
      </c>
      <c r="F438" s="238" t="s">
        <v>1088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341</v>
      </c>
      <c r="AU438" s="244" t="s">
        <v>85</v>
      </c>
      <c r="AV438" s="13" t="s">
        <v>83</v>
      </c>
      <c r="AW438" s="13" t="s">
        <v>35</v>
      </c>
      <c r="AX438" s="13" t="s">
        <v>76</v>
      </c>
      <c r="AY438" s="244" t="s">
        <v>331</v>
      </c>
    </row>
    <row r="439" s="13" customFormat="1">
      <c r="A439" s="13"/>
      <c r="B439" s="234"/>
      <c r="C439" s="235"/>
      <c r="D439" s="236" t="s">
        <v>341</v>
      </c>
      <c r="E439" s="237" t="s">
        <v>19</v>
      </c>
      <c r="F439" s="238" t="s">
        <v>1089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341</v>
      </c>
      <c r="AU439" s="244" t="s">
        <v>85</v>
      </c>
      <c r="AV439" s="13" t="s">
        <v>83</v>
      </c>
      <c r="AW439" s="13" t="s">
        <v>35</v>
      </c>
      <c r="AX439" s="13" t="s">
        <v>76</v>
      </c>
      <c r="AY439" s="244" t="s">
        <v>331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1090</v>
      </c>
      <c r="G440" s="246"/>
      <c r="H440" s="249">
        <v>83.180000000000007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4" customFormat="1">
      <c r="A441" s="14"/>
      <c r="B441" s="245"/>
      <c r="C441" s="246"/>
      <c r="D441" s="236" t="s">
        <v>341</v>
      </c>
      <c r="E441" s="247" t="s">
        <v>19</v>
      </c>
      <c r="F441" s="248" t="s">
        <v>1091</v>
      </c>
      <c r="G441" s="246"/>
      <c r="H441" s="249">
        <v>1.1399999999999999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341</v>
      </c>
      <c r="AU441" s="255" t="s">
        <v>85</v>
      </c>
      <c r="AV441" s="14" t="s">
        <v>85</v>
      </c>
      <c r="AW441" s="14" t="s">
        <v>35</v>
      </c>
      <c r="AX441" s="14" t="s">
        <v>76</v>
      </c>
      <c r="AY441" s="255" t="s">
        <v>331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1092</v>
      </c>
      <c r="G442" s="246"/>
      <c r="H442" s="249">
        <v>-47.180999999999997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3" customFormat="1">
      <c r="A443" s="13"/>
      <c r="B443" s="234"/>
      <c r="C443" s="235"/>
      <c r="D443" s="236" t="s">
        <v>341</v>
      </c>
      <c r="E443" s="237" t="s">
        <v>19</v>
      </c>
      <c r="F443" s="238" t="s">
        <v>1093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341</v>
      </c>
      <c r="AU443" s="244" t="s">
        <v>85</v>
      </c>
      <c r="AV443" s="13" t="s">
        <v>83</v>
      </c>
      <c r="AW443" s="13" t="s">
        <v>35</v>
      </c>
      <c r="AX443" s="13" t="s">
        <v>76</v>
      </c>
      <c r="AY443" s="244" t="s">
        <v>331</v>
      </c>
    </row>
    <row r="444" s="14" customFormat="1">
      <c r="A444" s="14"/>
      <c r="B444" s="245"/>
      <c r="C444" s="246"/>
      <c r="D444" s="236" t="s">
        <v>341</v>
      </c>
      <c r="E444" s="247" t="s">
        <v>19</v>
      </c>
      <c r="F444" s="248" t="s">
        <v>1094</v>
      </c>
      <c r="G444" s="246"/>
      <c r="H444" s="249">
        <v>9.9440000000000008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341</v>
      </c>
      <c r="AU444" s="255" t="s">
        <v>85</v>
      </c>
      <c r="AV444" s="14" t="s">
        <v>85</v>
      </c>
      <c r="AW444" s="14" t="s">
        <v>35</v>
      </c>
      <c r="AX444" s="14" t="s">
        <v>76</v>
      </c>
      <c r="AY444" s="255" t="s">
        <v>331</v>
      </c>
    </row>
    <row r="445" s="16" customFormat="1">
      <c r="A445" s="16"/>
      <c r="B445" s="273"/>
      <c r="C445" s="274"/>
      <c r="D445" s="236" t="s">
        <v>341</v>
      </c>
      <c r="E445" s="275" t="s">
        <v>19</v>
      </c>
      <c r="F445" s="276" t="s">
        <v>717</v>
      </c>
      <c r="G445" s="274"/>
      <c r="H445" s="277">
        <v>47.082999999999998</v>
      </c>
      <c r="I445" s="278"/>
      <c r="J445" s="274"/>
      <c r="K445" s="274"/>
      <c r="L445" s="279"/>
      <c r="M445" s="280"/>
      <c r="N445" s="281"/>
      <c r="O445" s="281"/>
      <c r="P445" s="281"/>
      <c r="Q445" s="281"/>
      <c r="R445" s="281"/>
      <c r="S445" s="281"/>
      <c r="T445" s="28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83" t="s">
        <v>341</v>
      </c>
      <c r="AU445" s="283" t="s">
        <v>85</v>
      </c>
      <c r="AV445" s="16" t="s">
        <v>92</v>
      </c>
      <c r="AW445" s="16" t="s">
        <v>35</v>
      </c>
      <c r="AX445" s="16" t="s">
        <v>76</v>
      </c>
      <c r="AY445" s="283" t="s">
        <v>331</v>
      </c>
    </row>
    <row r="446" s="13" customFormat="1">
      <c r="A446" s="13"/>
      <c r="B446" s="234"/>
      <c r="C446" s="235"/>
      <c r="D446" s="236" t="s">
        <v>341</v>
      </c>
      <c r="E446" s="237" t="s">
        <v>19</v>
      </c>
      <c r="F446" s="238" t="s">
        <v>1095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341</v>
      </c>
      <c r="AU446" s="244" t="s">
        <v>85</v>
      </c>
      <c r="AV446" s="13" t="s">
        <v>83</v>
      </c>
      <c r="AW446" s="13" t="s">
        <v>35</v>
      </c>
      <c r="AX446" s="13" t="s">
        <v>76</v>
      </c>
      <c r="AY446" s="244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1096</v>
      </c>
      <c r="G447" s="246"/>
      <c r="H447" s="249">
        <v>129.44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3" customFormat="1">
      <c r="A448" s="13"/>
      <c r="B448" s="234"/>
      <c r="C448" s="235"/>
      <c r="D448" s="236" t="s">
        <v>341</v>
      </c>
      <c r="E448" s="237" t="s">
        <v>19</v>
      </c>
      <c r="F448" s="238" t="s">
        <v>1097</v>
      </c>
      <c r="G448" s="235"/>
      <c r="H448" s="237" t="s">
        <v>19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341</v>
      </c>
      <c r="AU448" s="244" t="s">
        <v>85</v>
      </c>
      <c r="AV448" s="13" t="s">
        <v>83</v>
      </c>
      <c r="AW448" s="13" t="s">
        <v>35</v>
      </c>
      <c r="AX448" s="13" t="s">
        <v>76</v>
      </c>
      <c r="AY448" s="244" t="s">
        <v>331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1098</v>
      </c>
      <c r="G449" s="246"/>
      <c r="H449" s="249">
        <v>-45.299999999999997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4" customFormat="1">
      <c r="A450" s="14"/>
      <c r="B450" s="245"/>
      <c r="C450" s="246"/>
      <c r="D450" s="236" t="s">
        <v>341</v>
      </c>
      <c r="E450" s="247" t="s">
        <v>19</v>
      </c>
      <c r="F450" s="248" t="s">
        <v>1099</v>
      </c>
      <c r="G450" s="246"/>
      <c r="H450" s="249">
        <v>-8.6999999999999993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341</v>
      </c>
      <c r="AU450" s="255" t="s">
        <v>85</v>
      </c>
      <c r="AV450" s="14" t="s">
        <v>85</v>
      </c>
      <c r="AW450" s="14" t="s">
        <v>35</v>
      </c>
      <c r="AX450" s="14" t="s">
        <v>76</v>
      </c>
      <c r="AY450" s="255" t="s">
        <v>331</v>
      </c>
    </row>
    <row r="451" s="13" customFormat="1">
      <c r="A451" s="13"/>
      <c r="B451" s="234"/>
      <c r="C451" s="235"/>
      <c r="D451" s="236" t="s">
        <v>341</v>
      </c>
      <c r="E451" s="237" t="s">
        <v>19</v>
      </c>
      <c r="F451" s="238" t="s">
        <v>1093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341</v>
      </c>
      <c r="AU451" s="244" t="s">
        <v>85</v>
      </c>
      <c r="AV451" s="13" t="s">
        <v>83</v>
      </c>
      <c r="AW451" s="13" t="s">
        <v>35</v>
      </c>
      <c r="AX451" s="13" t="s">
        <v>76</v>
      </c>
      <c r="AY451" s="244" t="s">
        <v>331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1100</v>
      </c>
      <c r="G452" s="246"/>
      <c r="H452" s="249">
        <v>16.059999999999999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4" customFormat="1">
      <c r="A453" s="14"/>
      <c r="B453" s="245"/>
      <c r="C453" s="246"/>
      <c r="D453" s="236" t="s">
        <v>341</v>
      </c>
      <c r="E453" s="247" t="s">
        <v>19</v>
      </c>
      <c r="F453" s="248" t="s">
        <v>1101</v>
      </c>
      <c r="G453" s="246"/>
      <c r="H453" s="249">
        <v>15.75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341</v>
      </c>
      <c r="AU453" s="255" t="s">
        <v>85</v>
      </c>
      <c r="AV453" s="14" t="s">
        <v>85</v>
      </c>
      <c r="AW453" s="14" t="s">
        <v>35</v>
      </c>
      <c r="AX453" s="14" t="s">
        <v>76</v>
      </c>
      <c r="AY453" s="255" t="s">
        <v>331</v>
      </c>
    </row>
    <row r="454" s="16" customFormat="1">
      <c r="A454" s="16"/>
      <c r="B454" s="273"/>
      <c r="C454" s="274"/>
      <c r="D454" s="236" t="s">
        <v>341</v>
      </c>
      <c r="E454" s="275" t="s">
        <v>19</v>
      </c>
      <c r="F454" s="276" t="s">
        <v>717</v>
      </c>
      <c r="G454" s="274"/>
      <c r="H454" s="277">
        <v>107.25</v>
      </c>
      <c r="I454" s="278"/>
      <c r="J454" s="274"/>
      <c r="K454" s="274"/>
      <c r="L454" s="279"/>
      <c r="M454" s="280"/>
      <c r="N454" s="281"/>
      <c r="O454" s="281"/>
      <c r="P454" s="281"/>
      <c r="Q454" s="281"/>
      <c r="R454" s="281"/>
      <c r="S454" s="281"/>
      <c r="T454" s="28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3" t="s">
        <v>341</v>
      </c>
      <c r="AU454" s="283" t="s">
        <v>85</v>
      </c>
      <c r="AV454" s="16" t="s">
        <v>92</v>
      </c>
      <c r="AW454" s="16" t="s">
        <v>35</v>
      </c>
      <c r="AX454" s="16" t="s">
        <v>76</v>
      </c>
      <c r="AY454" s="283" t="s">
        <v>331</v>
      </c>
    </row>
    <row r="455" s="13" customFormat="1">
      <c r="A455" s="13"/>
      <c r="B455" s="234"/>
      <c r="C455" s="235"/>
      <c r="D455" s="236" t="s">
        <v>341</v>
      </c>
      <c r="E455" s="237" t="s">
        <v>19</v>
      </c>
      <c r="F455" s="238" t="s">
        <v>1102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341</v>
      </c>
      <c r="AU455" s="244" t="s">
        <v>85</v>
      </c>
      <c r="AV455" s="13" t="s">
        <v>83</v>
      </c>
      <c r="AW455" s="13" t="s">
        <v>35</v>
      </c>
      <c r="AX455" s="13" t="s">
        <v>76</v>
      </c>
      <c r="AY455" s="244" t="s">
        <v>331</v>
      </c>
    </row>
    <row r="456" s="14" customFormat="1">
      <c r="A456" s="14"/>
      <c r="B456" s="245"/>
      <c r="C456" s="246"/>
      <c r="D456" s="236" t="s">
        <v>341</v>
      </c>
      <c r="E456" s="247" t="s">
        <v>19</v>
      </c>
      <c r="F456" s="248" t="s">
        <v>1103</v>
      </c>
      <c r="G456" s="246"/>
      <c r="H456" s="249">
        <v>82.920000000000002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341</v>
      </c>
      <c r="AU456" s="255" t="s">
        <v>85</v>
      </c>
      <c r="AV456" s="14" t="s">
        <v>85</v>
      </c>
      <c r="AW456" s="14" t="s">
        <v>35</v>
      </c>
      <c r="AX456" s="14" t="s">
        <v>76</v>
      </c>
      <c r="AY456" s="255" t="s">
        <v>331</v>
      </c>
    </row>
    <row r="457" s="13" customFormat="1">
      <c r="A457" s="13"/>
      <c r="B457" s="234"/>
      <c r="C457" s="235"/>
      <c r="D457" s="236" t="s">
        <v>341</v>
      </c>
      <c r="E457" s="237" t="s">
        <v>19</v>
      </c>
      <c r="F457" s="238" t="s">
        <v>1097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341</v>
      </c>
      <c r="AU457" s="244" t="s">
        <v>85</v>
      </c>
      <c r="AV457" s="13" t="s">
        <v>83</v>
      </c>
      <c r="AW457" s="13" t="s">
        <v>35</v>
      </c>
      <c r="AX457" s="13" t="s">
        <v>76</v>
      </c>
      <c r="AY457" s="244" t="s">
        <v>331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1104</v>
      </c>
      <c r="G458" s="246"/>
      <c r="H458" s="249">
        <v>-21.606000000000002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3" customFormat="1">
      <c r="A459" s="13"/>
      <c r="B459" s="234"/>
      <c r="C459" s="235"/>
      <c r="D459" s="236" t="s">
        <v>341</v>
      </c>
      <c r="E459" s="237" t="s">
        <v>19</v>
      </c>
      <c r="F459" s="238" t="s">
        <v>1093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341</v>
      </c>
      <c r="AU459" s="244" t="s">
        <v>85</v>
      </c>
      <c r="AV459" s="13" t="s">
        <v>83</v>
      </c>
      <c r="AW459" s="13" t="s">
        <v>35</v>
      </c>
      <c r="AX459" s="13" t="s">
        <v>76</v>
      </c>
      <c r="AY459" s="244" t="s">
        <v>331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1105</v>
      </c>
      <c r="G460" s="246"/>
      <c r="H460" s="249">
        <v>4.2599999999999998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6" customFormat="1">
      <c r="A461" s="16"/>
      <c r="B461" s="273"/>
      <c r="C461" s="274"/>
      <c r="D461" s="236" t="s">
        <v>341</v>
      </c>
      <c r="E461" s="275" t="s">
        <v>19</v>
      </c>
      <c r="F461" s="276" t="s">
        <v>717</v>
      </c>
      <c r="G461" s="274"/>
      <c r="H461" s="277">
        <v>65.573999999999998</v>
      </c>
      <c r="I461" s="278"/>
      <c r="J461" s="274"/>
      <c r="K461" s="274"/>
      <c r="L461" s="279"/>
      <c r="M461" s="280"/>
      <c r="N461" s="281"/>
      <c r="O461" s="281"/>
      <c r="P461" s="281"/>
      <c r="Q461" s="281"/>
      <c r="R461" s="281"/>
      <c r="S461" s="281"/>
      <c r="T461" s="28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3" t="s">
        <v>341</v>
      </c>
      <c r="AU461" s="283" t="s">
        <v>85</v>
      </c>
      <c r="AV461" s="16" t="s">
        <v>92</v>
      </c>
      <c r="AW461" s="16" t="s">
        <v>35</v>
      </c>
      <c r="AX461" s="16" t="s">
        <v>76</v>
      </c>
      <c r="AY461" s="283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219.90700000000001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21.75" customHeight="1">
      <c r="A463" s="40"/>
      <c r="B463" s="41"/>
      <c r="C463" s="216" t="s">
        <v>1111</v>
      </c>
      <c r="D463" s="216" t="s">
        <v>333</v>
      </c>
      <c r="E463" s="217" t="s">
        <v>1112</v>
      </c>
      <c r="F463" s="218" t="s">
        <v>1113</v>
      </c>
      <c r="G463" s="219" t="s">
        <v>336</v>
      </c>
      <c r="H463" s="220">
        <v>219.90700000000001</v>
      </c>
      <c r="I463" s="221"/>
      <c r="J463" s="222">
        <f>ROUND(I463*H463,2)</f>
        <v>0</v>
      </c>
      <c r="K463" s="218" t="s">
        <v>337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0.016199999999999999</v>
      </c>
      <c r="R463" s="225">
        <f>Q463*H463</f>
        <v>3.5624934000000001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1114</v>
      </c>
    </row>
    <row r="464" s="2" customFormat="1">
      <c r="A464" s="40"/>
      <c r="B464" s="41"/>
      <c r="C464" s="42"/>
      <c r="D464" s="229" t="s">
        <v>339</v>
      </c>
      <c r="E464" s="42"/>
      <c r="F464" s="230" t="s">
        <v>1115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339</v>
      </c>
      <c r="AU464" s="19" t="s">
        <v>85</v>
      </c>
    </row>
    <row r="465" s="13" customFormat="1">
      <c r="A465" s="13"/>
      <c r="B465" s="234"/>
      <c r="C465" s="235"/>
      <c r="D465" s="236" t="s">
        <v>341</v>
      </c>
      <c r="E465" s="237" t="s">
        <v>19</v>
      </c>
      <c r="F465" s="238" t="s">
        <v>1088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341</v>
      </c>
      <c r="AU465" s="244" t="s">
        <v>85</v>
      </c>
      <c r="AV465" s="13" t="s">
        <v>83</v>
      </c>
      <c r="AW465" s="13" t="s">
        <v>35</v>
      </c>
      <c r="AX465" s="13" t="s">
        <v>76</v>
      </c>
      <c r="AY465" s="244" t="s">
        <v>331</v>
      </c>
    </row>
    <row r="466" s="13" customFormat="1">
      <c r="A466" s="13"/>
      <c r="B466" s="234"/>
      <c r="C466" s="235"/>
      <c r="D466" s="236" t="s">
        <v>341</v>
      </c>
      <c r="E466" s="237" t="s">
        <v>19</v>
      </c>
      <c r="F466" s="238" t="s">
        <v>1089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341</v>
      </c>
      <c r="AU466" s="244" t="s">
        <v>85</v>
      </c>
      <c r="AV466" s="13" t="s">
        <v>83</v>
      </c>
      <c r="AW466" s="13" t="s">
        <v>35</v>
      </c>
      <c r="AX466" s="13" t="s">
        <v>76</v>
      </c>
      <c r="AY466" s="244" t="s">
        <v>331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1090</v>
      </c>
      <c r="G467" s="246"/>
      <c r="H467" s="249">
        <v>83.180000000000007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4" customFormat="1">
      <c r="A468" s="14"/>
      <c r="B468" s="245"/>
      <c r="C468" s="246"/>
      <c r="D468" s="236" t="s">
        <v>341</v>
      </c>
      <c r="E468" s="247" t="s">
        <v>19</v>
      </c>
      <c r="F468" s="248" t="s">
        <v>1091</v>
      </c>
      <c r="G468" s="246"/>
      <c r="H468" s="249">
        <v>1.1399999999999999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341</v>
      </c>
      <c r="AU468" s="255" t="s">
        <v>85</v>
      </c>
      <c r="AV468" s="14" t="s">
        <v>85</v>
      </c>
      <c r="AW468" s="14" t="s">
        <v>35</v>
      </c>
      <c r="AX468" s="14" t="s">
        <v>76</v>
      </c>
      <c r="AY468" s="255" t="s">
        <v>331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1092</v>
      </c>
      <c r="G469" s="246"/>
      <c r="H469" s="249">
        <v>-47.180999999999997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85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3" customFormat="1">
      <c r="A470" s="13"/>
      <c r="B470" s="234"/>
      <c r="C470" s="235"/>
      <c r="D470" s="236" t="s">
        <v>341</v>
      </c>
      <c r="E470" s="237" t="s">
        <v>19</v>
      </c>
      <c r="F470" s="238" t="s">
        <v>1093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341</v>
      </c>
      <c r="AU470" s="244" t="s">
        <v>85</v>
      </c>
      <c r="AV470" s="13" t="s">
        <v>83</v>
      </c>
      <c r="AW470" s="13" t="s">
        <v>35</v>
      </c>
      <c r="AX470" s="13" t="s">
        <v>76</v>
      </c>
      <c r="AY470" s="244" t="s">
        <v>331</v>
      </c>
    </row>
    <row r="471" s="14" customFormat="1">
      <c r="A471" s="14"/>
      <c r="B471" s="245"/>
      <c r="C471" s="246"/>
      <c r="D471" s="236" t="s">
        <v>341</v>
      </c>
      <c r="E471" s="247" t="s">
        <v>19</v>
      </c>
      <c r="F471" s="248" t="s">
        <v>1094</v>
      </c>
      <c r="G471" s="246"/>
      <c r="H471" s="249">
        <v>9.9440000000000008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341</v>
      </c>
      <c r="AU471" s="255" t="s">
        <v>85</v>
      </c>
      <c r="AV471" s="14" t="s">
        <v>85</v>
      </c>
      <c r="AW471" s="14" t="s">
        <v>35</v>
      </c>
      <c r="AX471" s="14" t="s">
        <v>76</v>
      </c>
      <c r="AY471" s="255" t="s">
        <v>331</v>
      </c>
    </row>
    <row r="472" s="16" customFormat="1">
      <c r="A472" s="16"/>
      <c r="B472" s="273"/>
      <c r="C472" s="274"/>
      <c r="D472" s="236" t="s">
        <v>341</v>
      </c>
      <c r="E472" s="275" t="s">
        <v>19</v>
      </c>
      <c r="F472" s="276" t="s">
        <v>717</v>
      </c>
      <c r="G472" s="274"/>
      <c r="H472" s="277">
        <v>47.082999999999998</v>
      </c>
      <c r="I472" s="278"/>
      <c r="J472" s="274"/>
      <c r="K472" s="274"/>
      <c r="L472" s="279"/>
      <c r="M472" s="280"/>
      <c r="N472" s="281"/>
      <c r="O472" s="281"/>
      <c r="P472" s="281"/>
      <c r="Q472" s="281"/>
      <c r="R472" s="281"/>
      <c r="S472" s="281"/>
      <c r="T472" s="282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3" t="s">
        <v>341</v>
      </c>
      <c r="AU472" s="283" t="s">
        <v>85</v>
      </c>
      <c r="AV472" s="16" t="s">
        <v>92</v>
      </c>
      <c r="AW472" s="16" t="s">
        <v>35</v>
      </c>
      <c r="AX472" s="16" t="s">
        <v>76</v>
      </c>
      <c r="AY472" s="283" t="s">
        <v>331</v>
      </c>
    </row>
    <row r="473" s="13" customFormat="1">
      <c r="A473" s="13"/>
      <c r="B473" s="234"/>
      <c r="C473" s="235"/>
      <c r="D473" s="236" t="s">
        <v>341</v>
      </c>
      <c r="E473" s="237" t="s">
        <v>19</v>
      </c>
      <c r="F473" s="238" t="s">
        <v>1095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341</v>
      </c>
      <c r="AU473" s="244" t="s">
        <v>85</v>
      </c>
      <c r="AV473" s="13" t="s">
        <v>83</v>
      </c>
      <c r="AW473" s="13" t="s">
        <v>35</v>
      </c>
      <c r="AX473" s="13" t="s">
        <v>76</v>
      </c>
      <c r="AY473" s="244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1096</v>
      </c>
      <c r="G474" s="246"/>
      <c r="H474" s="249">
        <v>129.44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3" customFormat="1">
      <c r="A475" s="13"/>
      <c r="B475" s="234"/>
      <c r="C475" s="235"/>
      <c r="D475" s="236" t="s">
        <v>341</v>
      </c>
      <c r="E475" s="237" t="s">
        <v>19</v>
      </c>
      <c r="F475" s="238" t="s">
        <v>1097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341</v>
      </c>
      <c r="AU475" s="244" t="s">
        <v>85</v>
      </c>
      <c r="AV475" s="13" t="s">
        <v>83</v>
      </c>
      <c r="AW475" s="13" t="s">
        <v>35</v>
      </c>
      <c r="AX475" s="13" t="s">
        <v>76</v>
      </c>
      <c r="AY475" s="244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1098</v>
      </c>
      <c r="G476" s="246"/>
      <c r="H476" s="249">
        <v>-45.299999999999997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4" customFormat="1">
      <c r="A477" s="14"/>
      <c r="B477" s="245"/>
      <c r="C477" s="246"/>
      <c r="D477" s="236" t="s">
        <v>341</v>
      </c>
      <c r="E477" s="247" t="s">
        <v>19</v>
      </c>
      <c r="F477" s="248" t="s">
        <v>1099</v>
      </c>
      <c r="G477" s="246"/>
      <c r="H477" s="249">
        <v>-8.6999999999999993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341</v>
      </c>
      <c r="AU477" s="255" t="s">
        <v>85</v>
      </c>
      <c r="AV477" s="14" t="s">
        <v>85</v>
      </c>
      <c r="AW477" s="14" t="s">
        <v>35</v>
      </c>
      <c r="AX477" s="14" t="s">
        <v>76</v>
      </c>
      <c r="AY477" s="255" t="s">
        <v>331</v>
      </c>
    </row>
    <row r="478" s="13" customFormat="1">
      <c r="A478" s="13"/>
      <c r="B478" s="234"/>
      <c r="C478" s="235"/>
      <c r="D478" s="236" t="s">
        <v>341</v>
      </c>
      <c r="E478" s="237" t="s">
        <v>19</v>
      </c>
      <c r="F478" s="238" t="s">
        <v>1093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341</v>
      </c>
      <c r="AU478" s="244" t="s">
        <v>85</v>
      </c>
      <c r="AV478" s="13" t="s">
        <v>83</v>
      </c>
      <c r="AW478" s="13" t="s">
        <v>35</v>
      </c>
      <c r="AX478" s="13" t="s">
        <v>76</v>
      </c>
      <c r="AY478" s="244" t="s">
        <v>331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1100</v>
      </c>
      <c r="G479" s="246"/>
      <c r="H479" s="249">
        <v>16.059999999999999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4" customFormat="1">
      <c r="A480" s="14"/>
      <c r="B480" s="245"/>
      <c r="C480" s="246"/>
      <c r="D480" s="236" t="s">
        <v>341</v>
      </c>
      <c r="E480" s="247" t="s">
        <v>19</v>
      </c>
      <c r="F480" s="248" t="s">
        <v>1101</v>
      </c>
      <c r="G480" s="246"/>
      <c r="H480" s="249">
        <v>15.75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341</v>
      </c>
      <c r="AU480" s="255" t="s">
        <v>85</v>
      </c>
      <c r="AV480" s="14" t="s">
        <v>85</v>
      </c>
      <c r="AW480" s="14" t="s">
        <v>35</v>
      </c>
      <c r="AX480" s="14" t="s">
        <v>76</v>
      </c>
      <c r="AY480" s="255" t="s">
        <v>331</v>
      </c>
    </row>
    <row r="481" s="16" customFormat="1">
      <c r="A481" s="16"/>
      <c r="B481" s="273"/>
      <c r="C481" s="274"/>
      <c r="D481" s="236" t="s">
        <v>341</v>
      </c>
      <c r="E481" s="275" t="s">
        <v>19</v>
      </c>
      <c r="F481" s="276" t="s">
        <v>717</v>
      </c>
      <c r="G481" s="274"/>
      <c r="H481" s="277">
        <v>107.25</v>
      </c>
      <c r="I481" s="278"/>
      <c r="J481" s="274"/>
      <c r="K481" s="274"/>
      <c r="L481" s="279"/>
      <c r="M481" s="280"/>
      <c r="N481" s="281"/>
      <c r="O481" s="281"/>
      <c r="P481" s="281"/>
      <c r="Q481" s="281"/>
      <c r="R481" s="281"/>
      <c r="S481" s="281"/>
      <c r="T481" s="28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3" t="s">
        <v>341</v>
      </c>
      <c r="AU481" s="283" t="s">
        <v>85</v>
      </c>
      <c r="AV481" s="16" t="s">
        <v>92</v>
      </c>
      <c r="AW481" s="16" t="s">
        <v>35</v>
      </c>
      <c r="AX481" s="16" t="s">
        <v>76</v>
      </c>
      <c r="AY481" s="283" t="s">
        <v>331</v>
      </c>
    </row>
    <row r="482" s="13" customFormat="1">
      <c r="A482" s="13"/>
      <c r="B482" s="234"/>
      <c r="C482" s="235"/>
      <c r="D482" s="236" t="s">
        <v>341</v>
      </c>
      <c r="E482" s="237" t="s">
        <v>19</v>
      </c>
      <c r="F482" s="238" t="s">
        <v>1102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341</v>
      </c>
      <c r="AU482" s="244" t="s">
        <v>85</v>
      </c>
      <c r="AV482" s="13" t="s">
        <v>83</v>
      </c>
      <c r="AW482" s="13" t="s">
        <v>35</v>
      </c>
      <c r="AX482" s="13" t="s">
        <v>76</v>
      </c>
      <c r="AY482" s="244" t="s">
        <v>331</v>
      </c>
    </row>
    <row r="483" s="14" customFormat="1">
      <c r="A483" s="14"/>
      <c r="B483" s="245"/>
      <c r="C483" s="246"/>
      <c r="D483" s="236" t="s">
        <v>341</v>
      </c>
      <c r="E483" s="247" t="s">
        <v>19</v>
      </c>
      <c r="F483" s="248" t="s">
        <v>1103</v>
      </c>
      <c r="G483" s="246"/>
      <c r="H483" s="249">
        <v>82.920000000000002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341</v>
      </c>
      <c r="AU483" s="255" t="s">
        <v>85</v>
      </c>
      <c r="AV483" s="14" t="s">
        <v>85</v>
      </c>
      <c r="AW483" s="14" t="s">
        <v>35</v>
      </c>
      <c r="AX483" s="14" t="s">
        <v>76</v>
      </c>
      <c r="AY483" s="255" t="s">
        <v>331</v>
      </c>
    </row>
    <row r="484" s="13" customFormat="1">
      <c r="A484" s="13"/>
      <c r="B484" s="234"/>
      <c r="C484" s="235"/>
      <c r="D484" s="236" t="s">
        <v>341</v>
      </c>
      <c r="E484" s="237" t="s">
        <v>19</v>
      </c>
      <c r="F484" s="238" t="s">
        <v>1097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341</v>
      </c>
      <c r="AU484" s="244" t="s">
        <v>85</v>
      </c>
      <c r="AV484" s="13" t="s">
        <v>83</v>
      </c>
      <c r="AW484" s="13" t="s">
        <v>35</v>
      </c>
      <c r="AX484" s="13" t="s">
        <v>76</v>
      </c>
      <c r="AY484" s="244" t="s">
        <v>331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1104</v>
      </c>
      <c r="G485" s="246"/>
      <c r="H485" s="249">
        <v>-21.606000000000002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3" customFormat="1">
      <c r="A486" s="13"/>
      <c r="B486" s="234"/>
      <c r="C486" s="235"/>
      <c r="D486" s="236" t="s">
        <v>341</v>
      </c>
      <c r="E486" s="237" t="s">
        <v>19</v>
      </c>
      <c r="F486" s="238" t="s">
        <v>1093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341</v>
      </c>
      <c r="AU486" s="244" t="s">
        <v>85</v>
      </c>
      <c r="AV486" s="13" t="s">
        <v>83</v>
      </c>
      <c r="AW486" s="13" t="s">
        <v>35</v>
      </c>
      <c r="AX486" s="13" t="s">
        <v>76</v>
      </c>
      <c r="AY486" s="244" t="s">
        <v>331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1105</v>
      </c>
      <c r="G487" s="246"/>
      <c r="H487" s="249">
        <v>4.2599999999999998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85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6" customFormat="1">
      <c r="A488" s="16"/>
      <c r="B488" s="273"/>
      <c r="C488" s="274"/>
      <c r="D488" s="236" t="s">
        <v>341</v>
      </c>
      <c r="E488" s="275" t="s">
        <v>19</v>
      </c>
      <c r="F488" s="276" t="s">
        <v>717</v>
      </c>
      <c r="G488" s="274"/>
      <c r="H488" s="277">
        <v>65.573999999999998</v>
      </c>
      <c r="I488" s="278"/>
      <c r="J488" s="274"/>
      <c r="K488" s="274"/>
      <c r="L488" s="279"/>
      <c r="M488" s="280"/>
      <c r="N488" s="281"/>
      <c r="O488" s="281"/>
      <c r="P488" s="281"/>
      <c r="Q488" s="281"/>
      <c r="R488" s="281"/>
      <c r="S488" s="281"/>
      <c r="T488" s="282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3" t="s">
        <v>341</v>
      </c>
      <c r="AU488" s="283" t="s">
        <v>85</v>
      </c>
      <c r="AV488" s="16" t="s">
        <v>92</v>
      </c>
      <c r="AW488" s="16" t="s">
        <v>35</v>
      </c>
      <c r="AX488" s="16" t="s">
        <v>76</v>
      </c>
      <c r="AY488" s="283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219.90700000000001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495</v>
      </c>
      <c r="D490" s="216" t="s">
        <v>333</v>
      </c>
      <c r="E490" s="217" t="s">
        <v>1116</v>
      </c>
      <c r="F490" s="218" t="s">
        <v>1117</v>
      </c>
      <c r="G490" s="219" t="s">
        <v>336</v>
      </c>
      <c r="H490" s="220">
        <v>237.196</v>
      </c>
      <c r="I490" s="221"/>
      <c r="J490" s="222">
        <f>ROUND(I490*H490,2)</f>
        <v>0</v>
      </c>
      <c r="K490" s="218" t="s">
        <v>337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0.0089999999999999993</v>
      </c>
      <c r="R490" s="225">
        <f>Q490*H490</f>
        <v>2.1347639999999997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1118</v>
      </c>
    </row>
    <row r="491" s="2" customFormat="1">
      <c r="A491" s="40"/>
      <c r="B491" s="41"/>
      <c r="C491" s="42"/>
      <c r="D491" s="229" t="s">
        <v>339</v>
      </c>
      <c r="E491" s="42"/>
      <c r="F491" s="230" t="s">
        <v>1119</v>
      </c>
      <c r="G491" s="42"/>
      <c r="H491" s="42"/>
      <c r="I491" s="231"/>
      <c r="J491" s="42"/>
      <c r="K491" s="42"/>
      <c r="L491" s="46"/>
      <c r="M491" s="232"/>
      <c r="N491" s="23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339</v>
      </c>
      <c r="AU491" s="19" t="s">
        <v>85</v>
      </c>
    </row>
    <row r="492" s="13" customFormat="1">
      <c r="A492" s="13"/>
      <c r="B492" s="234"/>
      <c r="C492" s="235"/>
      <c r="D492" s="236" t="s">
        <v>341</v>
      </c>
      <c r="E492" s="237" t="s">
        <v>19</v>
      </c>
      <c r="F492" s="238" t="s">
        <v>1062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341</v>
      </c>
      <c r="AU492" s="244" t="s">
        <v>85</v>
      </c>
      <c r="AV492" s="13" t="s">
        <v>83</v>
      </c>
      <c r="AW492" s="13" t="s">
        <v>35</v>
      </c>
      <c r="AX492" s="13" t="s">
        <v>76</v>
      </c>
      <c r="AY492" s="244" t="s">
        <v>331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1063</v>
      </c>
      <c r="G493" s="246"/>
      <c r="H493" s="249">
        <v>63.122999999999998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85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3" customFormat="1">
      <c r="A494" s="13"/>
      <c r="B494" s="234"/>
      <c r="C494" s="235"/>
      <c r="D494" s="236" t="s">
        <v>341</v>
      </c>
      <c r="E494" s="237" t="s">
        <v>19</v>
      </c>
      <c r="F494" s="238" t="s">
        <v>1064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341</v>
      </c>
      <c r="AU494" s="244" t="s">
        <v>85</v>
      </c>
      <c r="AV494" s="13" t="s">
        <v>83</v>
      </c>
      <c r="AW494" s="13" t="s">
        <v>35</v>
      </c>
      <c r="AX494" s="13" t="s">
        <v>76</v>
      </c>
      <c r="AY494" s="244" t="s">
        <v>331</v>
      </c>
    </row>
    <row r="495" s="14" customFormat="1">
      <c r="A495" s="14"/>
      <c r="B495" s="245"/>
      <c r="C495" s="246"/>
      <c r="D495" s="236" t="s">
        <v>341</v>
      </c>
      <c r="E495" s="247" t="s">
        <v>19</v>
      </c>
      <c r="F495" s="248" t="s">
        <v>1065</v>
      </c>
      <c r="G495" s="246"/>
      <c r="H495" s="249">
        <v>27.053000000000001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341</v>
      </c>
      <c r="AU495" s="255" t="s">
        <v>85</v>
      </c>
      <c r="AV495" s="14" t="s">
        <v>85</v>
      </c>
      <c r="AW495" s="14" t="s">
        <v>35</v>
      </c>
      <c r="AX495" s="14" t="s">
        <v>76</v>
      </c>
      <c r="AY495" s="255" t="s">
        <v>331</v>
      </c>
    </row>
    <row r="496" s="13" customFormat="1">
      <c r="A496" s="13"/>
      <c r="B496" s="234"/>
      <c r="C496" s="235"/>
      <c r="D496" s="236" t="s">
        <v>341</v>
      </c>
      <c r="E496" s="237" t="s">
        <v>19</v>
      </c>
      <c r="F496" s="238" t="s">
        <v>1120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341</v>
      </c>
      <c r="AU496" s="244" t="s">
        <v>85</v>
      </c>
      <c r="AV496" s="13" t="s">
        <v>83</v>
      </c>
      <c r="AW496" s="13" t="s">
        <v>35</v>
      </c>
      <c r="AX496" s="13" t="s">
        <v>76</v>
      </c>
      <c r="AY496" s="244" t="s">
        <v>331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1121</v>
      </c>
      <c r="G497" s="246"/>
      <c r="H497" s="249">
        <v>153.297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4" customFormat="1">
      <c r="A498" s="14"/>
      <c r="B498" s="245"/>
      <c r="C498" s="246"/>
      <c r="D498" s="236" t="s">
        <v>341</v>
      </c>
      <c r="E498" s="247" t="s">
        <v>19</v>
      </c>
      <c r="F498" s="248" t="s">
        <v>1122</v>
      </c>
      <c r="G498" s="246"/>
      <c r="H498" s="249">
        <v>-21.039999999999999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341</v>
      </c>
      <c r="AU498" s="255" t="s">
        <v>85</v>
      </c>
      <c r="AV498" s="14" t="s">
        <v>85</v>
      </c>
      <c r="AW498" s="14" t="s">
        <v>35</v>
      </c>
      <c r="AX498" s="14" t="s">
        <v>76</v>
      </c>
      <c r="AY498" s="255" t="s">
        <v>331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1123</v>
      </c>
      <c r="G499" s="246"/>
      <c r="H499" s="249">
        <v>-15.875999999999999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85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1124</v>
      </c>
      <c r="G500" s="246"/>
      <c r="H500" s="249">
        <v>3.98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4" customFormat="1">
      <c r="A501" s="14"/>
      <c r="B501" s="245"/>
      <c r="C501" s="246"/>
      <c r="D501" s="236" t="s">
        <v>341</v>
      </c>
      <c r="E501" s="247" t="s">
        <v>19</v>
      </c>
      <c r="F501" s="248" t="s">
        <v>1125</v>
      </c>
      <c r="G501" s="246"/>
      <c r="H501" s="249">
        <v>8.6590000000000007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341</v>
      </c>
      <c r="AU501" s="255" t="s">
        <v>85</v>
      </c>
      <c r="AV501" s="14" t="s">
        <v>85</v>
      </c>
      <c r="AW501" s="14" t="s">
        <v>35</v>
      </c>
      <c r="AX501" s="14" t="s">
        <v>76</v>
      </c>
      <c r="AY501" s="255" t="s">
        <v>331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1126</v>
      </c>
      <c r="G502" s="246"/>
      <c r="H502" s="249">
        <v>18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85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237.196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85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16.5" customHeight="1">
      <c r="A504" s="40"/>
      <c r="B504" s="41"/>
      <c r="C504" s="216" t="s">
        <v>1127</v>
      </c>
      <c r="D504" s="216" t="s">
        <v>333</v>
      </c>
      <c r="E504" s="217" t="s">
        <v>1128</v>
      </c>
      <c r="F504" s="218" t="s">
        <v>1129</v>
      </c>
      <c r="G504" s="219" t="s">
        <v>336</v>
      </c>
      <c r="H504" s="220">
        <v>237.196</v>
      </c>
      <c r="I504" s="221"/>
      <c r="J504" s="222">
        <f>ROUND(I504*H504,2)</f>
        <v>0</v>
      </c>
      <c r="K504" s="218" t="s">
        <v>337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0.012080000000000001</v>
      </c>
      <c r="R504" s="225">
        <f>Q504*H504</f>
        <v>2.86532768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126</v>
      </c>
      <c r="AT504" s="227" t="s">
        <v>333</v>
      </c>
      <c r="AU504" s="227" t="s">
        <v>85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126</v>
      </c>
      <c r="BM504" s="227" t="s">
        <v>1130</v>
      </c>
    </row>
    <row r="505" s="2" customFormat="1">
      <c r="A505" s="40"/>
      <c r="B505" s="41"/>
      <c r="C505" s="42"/>
      <c r="D505" s="229" t="s">
        <v>339</v>
      </c>
      <c r="E505" s="42"/>
      <c r="F505" s="230" t="s">
        <v>1131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339</v>
      </c>
      <c r="AU505" s="19" t="s">
        <v>85</v>
      </c>
    </row>
    <row r="506" s="13" customFormat="1">
      <c r="A506" s="13"/>
      <c r="B506" s="234"/>
      <c r="C506" s="235"/>
      <c r="D506" s="236" t="s">
        <v>341</v>
      </c>
      <c r="E506" s="237" t="s">
        <v>19</v>
      </c>
      <c r="F506" s="238" t="s">
        <v>1062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341</v>
      </c>
      <c r="AU506" s="244" t="s">
        <v>85</v>
      </c>
      <c r="AV506" s="13" t="s">
        <v>83</v>
      </c>
      <c r="AW506" s="13" t="s">
        <v>35</v>
      </c>
      <c r="AX506" s="13" t="s">
        <v>76</v>
      </c>
      <c r="AY506" s="244" t="s">
        <v>331</v>
      </c>
    </row>
    <row r="507" s="14" customFormat="1">
      <c r="A507" s="14"/>
      <c r="B507" s="245"/>
      <c r="C507" s="246"/>
      <c r="D507" s="236" t="s">
        <v>341</v>
      </c>
      <c r="E507" s="247" t="s">
        <v>19</v>
      </c>
      <c r="F507" s="248" t="s">
        <v>1063</v>
      </c>
      <c r="G507" s="246"/>
      <c r="H507" s="249">
        <v>63.122999999999998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341</v>
      </c>
      <c r="AU507" s="255" t="s">
        <v>85</v>
      </c>
      <c r="AV507" s="14" t="s">
        <v>85</v>
      </c>
      <c r="AW507" s="14" t="s">
        <v>35</v>
      </c>
      <c r="AX507" s="14" t="s">
        <v>76</v>
      </c>
      <c r="AY507" s="255" t="s">
        <v>331</v>
      </c>
    </row>
    <row r="508" s="13" customFormat="1">
      <c r="A508" s="13"/>
      <c r="B508" s="234"/>
      <c r="C508" s="235"/>
      <c r="D508" s="236" t="s">
        <v>341</v>
      </c>
      <c r="E508" s="237" t="s">
        <v>19</v>
      </c>
      <c r="F508" s="238" t="s">
        <v>1064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341</v>
      </c>
      <c r="AU508" s="244" t="s">
        <v>85</v>
      </c>
      <c r="AV508" s="13" t="s">
        <v>83</v>
      </c>
      <c r="AW508" s="13" t="s">
        <v>35</v>
      </c>
      <c r="AX508" s="13" t="s">
        <v>76</v>
      </c>
      <c r="AY508" s="244" t="s">
        <v>331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1065</v>
      </c>
      <c r="G509" s="246"/>
      <c r="H509" s="249">
        <v>27.053000000000001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3" customFormat="1">
      <c r="A510" s="13"/>
      <c r="B510" s="234"/>
      <c r="C510" s="235"/>
      <c r="D510" s="236" t="s">
        <v>341</v>
      </c>
      <c r="E510" s="237" t="s">
        <v>19</v>
      </c>
      <c r="F510" s="238" t="s">
        <v>1120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341</v>
      </c>
      <c r="AU510" s="244" t="s">
        <v>85</v>
      </c>
      <c r="AV510" s="13" t="s">
        <v>83</v>
      </c>
      <c r="AW510" s="13" t="s">
        <v>35</v>
      </c>
      <c r="AX510" s="13" t="s">
        <v>76</v>
      </c>
      <c r="AY510" s="244" t="s">
        <v>331</v>
      </c>
    </row>
    <row r="511" s="14" customFormat="1">
      <c r="A511" s="14"/>
      <c r="B511" s="245"/>
      <c r="C511" s="246"/>
      <c r="D511" s="236" t="s">
        <v>341</v>
      </c>
      <c r="E511" s="247" t="s">
        <v>19</v>
      </c>
      <c r="F511" s="248" t="s">
        <v>1121</v>
      </c>
      <c r="G511" s="246"/>
      <c r="H511" s="249">
        <v>153.297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341</v>
      </c>
      <c r="AU511" s="255" t="s">
        <v>85</v>
      </c>
      <c r="AV511" s="14" t="s">
        <v>85</v>
      </c>
      <c r="AW511" s="14" t="s">
        <v>35</v>
      </c>
      <c r="AX511" s="14" t="s">
        <v>76</v>
      </c>
      <c r="AY511" s="255" t="s">
        <v>331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1122</v>
      </c>
      <c r="G512" s="246"/>
      <c r="H512" s="249">
        <v>-21.039999999999999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4" customFormat="1">
      <c r="A513" s="14"/>
      <c r="B513" s="245"/>
      <c r="C513" s="246"/>
      <c r="D513" s="236" t="s">
        <v>341</v>
      </c>
      <c r="E513" s="247" t="s">
        <v>19</v>
      </c>
      <c r="F513" s="248" t="s">
        <v>1123</v>
      </c>
      <c r="G513" s="246"/>
      <c r="H513" s="249">
        <v>-15.875999999999999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341</v>
      </c>
      <c r="AU513" s="255" t="s">
        <v>85</v>
      </c>
      <c r="AV513" s="14" t="s">
        <v>85</v>
      </c>
      <c r="AW513" s="14" t="s">
        <v>35</v>
      </c>
      <c r="AX513" s="14" t="s">
        <v>76</v>
      </c>
      <c r="AY513" s="255" t="s">
        <v>331</v>
      </c>
    </row>
    <row r="514" s="14" customFormat="1">
      <c r="A514" s="14"/>
      <c r="B514" s="245"/>
      <c r="C514" s="246"/>
      <c r="D514" s="236" t="s">
        <v>341</v>
      </c>
      <c r="E514" s="247" t="s">
        <v>19</v>
      </c>
      <c r="F514" s="248" t="s">
        <v>1124</v>
      </c>
      <c r="G514" s="246"/>
      <c r="H514" s="249">
        <v>3.98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341</v>
      </c>
      <c r="AU514" s="255" t="s">
        <v>85</v>
      </c>
      <c r="AV514" s="14" t="s">
        <v>85</v>
      </c>
      <c r="AW514" s="14" t="s">
        <v>35</v>
      </c>
      <c r="AX514" s="14" t="s">
        <v>76</v>
      </c>
      <c r="AY514" s="255" t="s">
        <v>331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1125</v>
      </c>
      <c r="G515" s="246"/>
      <c r="H515" s="249">
        <v>8.6590000000000007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4" customFormat="1">
      <c r="A516" s="14"/>
      <c r="B516" s="245"/>
      <c r="C516" s="246"/>
      <c r="D516" s="236" t="s">
        <v>341</v>
      </c>
      <c r="E516" s="247" t="s">
        <v>19</v>
      </c>
      <c r="F516" s="248" t="s">
        <v>1126</v>
      </c>
      <c r="G516" s="246"/>
      <c r="H516" s="249">
        <v>18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341</v>
      </c>
      <c r="AU516" s="255" t="s">
        <v>85</v>
      </c>
      <c r="AV516" s="14" t="s">
        <v>85</v>
      </c>
      <c r="AW516" s="14" t="s">
        <v>35</v>
      </c>
      <c r="AX516" s="14" t="s">
        <v>76</v>
      </c>
      <c r="AY516" s="255" t="s">
        <v>331</v>
      </c>
    </row>
    <row r="517" s="15" customFormat="1">
      <c r="A517" s="15"/>
      <c r="B517" s="256"/>
      <c r="C517" s="257"/>
      <c r="D517" s="236" t="s">
        <v>341</v>
      </c>
      <c r="E517" s="258" t="s">
        <v>19</v>
      </c>
      <c r="F517" s="259" t="s">
        <v>353</v>
      </c>
      <c r="G517" s="257"/>
      <c r="H517" s="260">
        <v>237.196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341</v>
      </c>
      <c r="AU517" s="266" t="s">
        <v>85</v>
      </c>
      <c r="AV517" s="15" t="s">
        <v>126</v>
      </c>
      <c r="AW517" s="15" t="s">
        <v>35</v>
      </c>
      <c r="AX517" s="15" t="s">
        <v>83</v>
      </c>
      <c r="AY517" s="266" t="s">
        <v>331</v>
      </c>
    </row>
    <row r="518" s="2" customFormat="1" ht="33" customHeight="1">
      <c r="A518" s="40"/>
      <c r="B518" s="41"/>
      <c r="C518" s="216" t="s">
        <v>1132</v>
      </c>
      <c r="D518" s="216" t="s">
        <v>333</v>
      </c>
      <c r="E518" s="217" t="s">
        <v>1133</v>
      </c>
      <c r="F518" s="218" t="s">
        <v>1134</v>
      </c>
      <c r="G518" s="219" t="s">
        <v>336</v>
      </c>
      <c r="H518" s="220">
        <v>315.613</v>
      </c>
      <c r="I518" s="221"/>
      <c r="J518" s="222">
        <f>ROUND(I518*H518,2)</f>
        <v>0</v>
      </c>
      <c r="K518" s="218" t="s">
        <v>337</v>
      </c>
      <c r="L518" s="46"/>
      <c r="M518" s="223" t="s">
        <v>19</v>
      </c>
      <c r="N518" s="224" t="s">
        <v>47</v>
      </c>
      <c r="O518" s="86"/>
      <c r="P518" s="225">
        <f>O518*H518</f>
        <v>0</v>
      </c>
      <c r="Q518" s="225">
        <v>0.0060400000000000002</v>
      </c>
      <c r="R518" s="225">
        <f>Q518*H518</f>
        <v>1.9063025200000001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126</v>
      </c>
      <c r="AT518" s="227" t="s">
        <v>333</v>
      </c>
      <c r="AU518" s="227" t="s">
        <v>85</v>
      </c>
      <c r="AY518" s="19" t="s">
        <v>331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83</v>
      </c>
      <c r="BK518" s="228">
        <f>ROUND(I518*H518,2)</f>
        <v>0</v>
      </c>
      <c r="BL518" s="19" t="s">
        <v>126</v>
      </c>
      <c r="BM518" s="227" t="s">
        <v>1135</v>
      </c>
    </row>
    <row r="519" s="2" customFormat="1">
      <c r="A519" s="40"/>
      <c r="B519" s="41"/>
      <c r="C519" s="42"/>
      <c r="D519" s="229" t="s">
        <v>339</v>
      </c>
      <c r="E519" s="42"/>
      <c r="F519" s="230" t="s">
        <v>1136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339</v>
      </c>
      <c r="AU519" s="19" t="s">
        <v>85</v>
      </c>
    </row>
    <row r="520" s="13" customFormat="1">
      <c r="A520" s="13"/>
      <c r="B520" s="234"/>
      <c r="C520" s="235"/>
      <c r="D520" s="236" t="s">
        <v>341</v>
      </c>
      <c r="E520" s="237" t="s">
        <v>19</v>
      </c>
      <c r="F520" s="238" t="s">
        <v>1062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341</v>
      </c>
      <c r="AU520" s="244" t="s">
        <v>85</v>
      </c>
      <c r="AV520" s="13" t="s">
        <v>83</v>
      </c>
      <c r="AW520" s="13" t="s">
        <v>35</v>
      </c>
      <c r="AX520" s="13" t="s">
        <v>76</v>
      </c>
      <c r="AY520" s="244" t="s">
        <v>331</v>
      </c>
    </row>
    <row r="521" s="13" customFormat="1">
      <c r="A521" s="13"/>
      <c r="B521" s="234"/>
      <c r="C521" s="235"/>
      <c r="D521" s="236" t="s">
        <v>341</v>
      </c>
      <c r="E521" s="237" t="s">
        <v>19</v>
      </c>
      <c r="F521" s="238" t="s">
        <v>1137</v>
      </c>
      <c r="G521" s="235"/>
      <c r="H521" s="237" t="s">
        <v>19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341</v>
      </c>
      <c r="AU521" s="244" t="s">
        <v>85</v>
      </c>
      <c r="AV521" s="13" t="s">
        <v>83</v>
      </c>
      <c r="AW521" s="13" t="s">
        <v>35</v>
      </c>
      <c r="AX521" s="13" t="s">
        <v>76</v>
      </c>
      <c r="AY521" s="244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1138</v>
      </c>
      <c r="G522" s="246"/>
      <c r="H522" s="249">
        <v>315.613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83</v>
      </c>
      <c r="AY522" s="255" t="s">
        <v>331</v>
      </c>
    </row>
    <row r="523" s="2" customFormat="1" ht="16.5" customHeight="1">
      <c r="A523" s="40"/>
      <c r="B523" s="41"/>
      <c r="C523" s="216" t="s">
        <v>1139</v>
      </c>
      <c r="D523" s="216" t="s">
        <v>333</v>
      </c>
      <c r="E523" s="217" t="s">
        <v>1140</v>
      </c>
      <c r="F523" s="218" t="s">
        <v>1141</v>
      </c>
      <c r="G523" s="219" t="s">
        <v>336</v>
      </c>
      <c r="H523" s="220">
        <v>174.07300000000001</v>
      </c>
      <c r="I523" s="221"/>
      <c r="J523" s="222">
        <f>ROUND(I523*H523,2)</f>
        <v>0</v>
      </c>
      <c r="K523" s="218" t="s">
        <v>337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0.016199999999999999</v>
      </c>
      <c r="R523" s="225">
        <f>Q523*H523</f>
        <v>2.8199825999999999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1142</v>
      </c>
    </row>
    <row r="524" s="2" customFormat="1">
      <c r="A524" s="40"/>
      <c r="B524" s="41"/>
      <c r="C524" s="42"/>
      <c r="D524" s="229" t="s">
        <v>339</v>
      </c>
      <c r="E524" s="42"/>
      <c r="F524" s="230" t="s">
        <v>1143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339</v>
      </c>
      <c r="AU524" s="19" t="s">
        <v>85</v>
      </c>
    </row>
    <row r="525" s="13" customFormat="1">
      <c r="A525" s="13"/>
      <c r="B525" s="234"/>
      <c r="C525" s="235"/>
      <c r="D525" s="236" t="s">
        <v>341</v>
      </c>
      <c r="E525" s="237" t="s">
        <v>19</v>
      </c>
      <c r="F525" s="238" t="s">
        <v>1064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341</v>
      </c>
      <c r="AU525" s="244" t="s">
        <v>85</v>
      </c>
      <c r="AV525" s="13" t="s">
        <v>83</v>
      </c>
      <c r="AW525" s="13" t="s">
        <v>35</v>
      </c>
      <c r="AX525" s="13" t="s">
        <v>76</v>
      </c>
      <c r="AY525" s="244" t="s">
        <v>331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1065</v>
      </c>
      <c r="G526" s="246"/>
      <c r="H526" s="249">
        <v>27.053000000000001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85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6" customFormat="1">
      <c r="A527" s="16"/>
      <c r="B527" s="273"/>
      <c r="C527" s="274"/>
      <c r="D527" s="236" t="s">
        <v>341</v>
      </c>
      <c r="E527" s="275" t="s">
        <v>19</v>
      </c>
      <c r="F527" s="276" t="s">
        <v>717</v>
      </c>
      <c r="G527" s="274"/>
      <c r="H527" s="277">
        <v>27.053000000000001</v>
      </c>
      <c r="I527" s="278"/>
      <c r="J527" s="274"/>
      <c r="K527" s="274"/>
      <c r="L527" s="279"/>
      <c r="M527" s="280"/>
      <c r="N527" s="281"/>
      <c r="O527" s="281"/>
      <c r="P527" s="281"/>
      <c r="Q527" s="281"/>
      <c r="R527" s="281"/>
      <c r="S527" s="281"/>
      <c r="T527" s="282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3" t="s">
        <v>341</v>
      </c>
      <c r="AU527" s="283" t="s">
        <v>85</v>
      </c>
      <c r="AV527" s="16" t="s">
        <v>92</v>
      </c>
      <c r="AW527" s="16" t="s">
        <v>35</v>
      </c>
      <c r="AX527" s="16" t="s">
        <v>76</v>
      </c>
      <c r="AY527" s="283" t="s">
        <v>331</v>
      </c>
    </row>
    <row r="528" s="13" customFormat="1">
      <c r="A528" s="13"/>
      <c r="B528" s="234"/>
      <c r="C528" s="235"/>
      <c r="D528" s="236" t="s">
        <v>341</v>
      </c>
      <c r="E528" s="237" t="s">
        <v>19</v>
      </c>
      <c r="F528" s="238" t="s">
        <v>1120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341</v>
      </c>
      <c r="AU528" s="244" t="s">
        <v>85</v>
      </c>
      <c r="AV528" s="13" t="s">
        <v>83</v>
      </c>
      <c r="AW528" s="13" t="s">
        <v>35</v>
      </c>
      <c r="AX528" s="13" t="s">
        <v>76</v>
      </c>
      <c r="AY528" s="244" t="s">
        <v>331</v>
      </c>
    </row>
    <row r="529" s="14" customFormat="1">
      <c r="A529" s="14"/>
      <c r="B529" s="245"/>
      <c r="C529" s="246"/>
      <c r="D529" s="236" t="s">
        <v>341</v>
      </c>
      <c r="E529" s="247" t="s">
        <v>19</v>
      </c>
      <c r="F529" s="248" t="s">
        <v>1121</v>
      </c>
      <c r="G529" s="246"/>
      <c r="H529" s="249">
        <v>153.297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341</v>
      </c>
      <c r="AU529" s="255" t="s">
        <v>85</v>
      </c>
      <c r="AV529" s="14" t="s">
        <v>85</v>
      </c>
      <c r="AW529" s="14" t="s">
        <v>35</v>
      </c>
      <c r="AX529" s="14" t="s">
        <v>76</v>
      </c>
      <c r="AY529" s="255" t="s">
        <v>331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1122</v>
      </c>
      <c r="G530" s="246"/>
      <c r="H530" s="249">
        <v>-21.039999999999999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1123</v>
      </c>
      <c r="G531" s="246"/>
      <c r="H531" s="249">
        <v>-15.875999999999999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1124</v>
      </c>
      <c r="G532" s="246"/>
      <c r="H532" s="249">
        <v>3.98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1125</v>
      </c>
      <c r="G533" s="246"/>
      <c r="H533" s="249">
        <v>8.6590000000000007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4" customFormat="1">
      <c r="A534" s="14"/>
      <c r="B534" s="245"/>
      <c r="C534" s="246"/>
      <c r="D534" s="236" t="s">
        <v>341</v>
      </c>
      <c r="E534" s="247" t="s">
        <v>19</v>
      </c>
      <c r="F534" s="248" t="s">
        <v>1126</v>
      </c>
      <c r="G534" s="246"/>
      <c r="H534" s="249">
        <v>18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341</v>
      </c>
      <c r="AU534" s="255" t="s">
        <v>85</v>
      </c>
      <c r="AV534" s="14" t="s">
        <v>85</v>
      </c>
      <c r="AW534" s="14" t="s">
        <v>35</v>
      </c>
      <c r="AX534" s="14" t="s">
        <v>76</v>
      </c>
      <c r="AY534" s="255" t="s">
        <v>331</v>
      </c>
    </row>
    <row r="535" s="16" customFormat="1">
      <c r="A535" s="16"/>
      <c r="B535" s="273"/>
      <c r="C535" s="274"/>
      <c r="D535" s="236" t="s">
        <v>341</v>
      </c>
      <c r="E535" s="275" t="s">
        <v>19</v>
      </c>
      <c r="F535" s="276" t="s">
        <v>717</v>
      </c>
      <c r="G535" s="274"/>
      <c r="H535" s="277">
        <v>147.02000000000001</v>
      </c>
      <c r="I535" s="278"/>
      <c r="J535" s="274"/>
      <c r="K535" s="274"/>
      <c r="L535" s="279"/>
      <c r="M535" s="280"/>
      <c r="N535" s="281"/>
      <c r="O535" s="281"/>
      <c r="P535" s="281"/>
      <c r="Q535" s="281"/>
      <c r="R535" s="281"/>
      <c r="S535" s="281"/>
      <c r="T535" s="282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83" t="s">
        <v>341</v>
      </c>
      <c r="AU535" s="283" t="s">
        <v>85</v>
      </c>
      <c r="AV535" s="16" t="s">
        <v>92</v>
      </c>
      <c r="AW535" s="16" t="s">
        <v>35</v>
      </c>
      <c r="AX535" s="16" t="s">
        <v>76</v>
      </c>
      <c r="AY535" s="283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174.07300000000001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85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1144</v>
      </c>
      <c r="D537" s="216" t="s">
        <v>333</v>
      </c>
      <c r="E537" s="217" t="s">
        <v>1145</v>
      </c>
      <c r="F537" s="218" t="s">
        <v>1146</v>
      </c>
      <c r="G537" s="219" t="s">
        <v>336</v>
      </c>
      <c r="H537" s="220">
        <v>1524.3050000000001</v>
      </c>
      <c r="I537" s="221"/>
      <c r="J537" s="222">
        <f>ROUND(I537*H537,2)</f>
        <v>0</v>
      </c>
      <c r="K537" s="218" t="s">
        <v>337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0.0054000000000000003</v>
      </c>
      <c r="R537" s="225">
        <f>Q537*H537</f>
        <v>8.2312470000000015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85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1147</v>
      </c>
    </row>
    <row r="538" s="2" customFormat="1">
      <c r="A538" s="40"/>
      <c r="B538" s="41"/>
      <c r="C538" s="42"/>
      <c r="D538" s="229" t="s">
        <v>339</v>
      </c>
      <c r="E538" s="42"/>
      <c r="F538" s="230" t="s">
        <v>1148</v>
      </c>
      <c r="G538" s="42"/>
      <c r="H538" s="42"/>
      <c r="I538" s="231"/>
      <c r="J538" s="42"/>
      <c r="K538" s="42"/>
      <c r="L538" s="46"/>
      <c r="M538" s="232"/>
      <c r="N538" s="23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339</v>
      </c>
      <c r="AU538" s="19" t="s">
        <v>85</v>
      </c>
    </row>
    <row r="539" s="13" customFormat="1">
      <c r="A539" s="13"/>
      <c r="B539" s="234"/>
      <c r="C539" s="235"/>
      <c r="D539" s="236" t="s">
        <v>341</v>
      </c>
      <c r="E539" s="237" t="s">
        <v>19</v>
      </c>
      <c r="F539" s="238" t="s">
        <v>1149</v>
      </c>
      <c r="G539" s="235"/>
      <c r="H539" s="237" t="s">
        <v>19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341</v>
      </c>
      <c r="AU539" s="244" t="s">
        <v>85</v>
      </c>
      <c r="AV539" s="13" t="s">
        <v>83</v>
      </c>
      <c r="AW539" s="13" t="s">
        <v>35</v>
      </c>
      <c r="AX539" s="13" t="s">
        <v>76</v>
      </c>
      <c r="AY539" s="244" t="s">
        <v>331</v>
      </c>
    </row>
    <row r="540" s="13" customFormat="1">
      <c r="A540" s="13"/>
      <c r="B540" s="234"/>
      <c r="C540" s="235"/>
      <c r="D540" s="236" t="s">
        <v>341</v>
      </c>
      <c r="E540" s="237" t="s">
        <v>19</v>
      </c>
      <c r="F540" s="238" t="s">
        <v>1064</v>
      </c>
      <c r="G540" s="235"/>
      <c r="H540" s="237" t="s">
        <v>19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4" t="s">
        <v>341</v>
      </c>
      <c r="AU540" s="244" t="s">
        <v>85</v>
      </c>
      <c r="AV540" s="13" t="s">
        <v>83</v>
      </c>
      <c r="AW540" s="13" t="s">
        <v>35</v>
      </c>
      <c r="AX540" s="13" t="s">
        <v>76</v>
      </c>
      <c r="AY540" s="244" t="s">
        <v>331</v>
      </c>
    </row>
    <row r="541" s="14" customFormat="1">
      <c r="A541" s="14"/>
      <c r="B541" s="245"/>
      <c r="C541" s="246"/>
      <c r="D541" s="236" t="s">
        <v>341</v>
      </c>
      <c r="E541" s="247" t="s">
        <v>19</v>
      </c>
      <c r="F541" s="248" t="s">
        <v>1150</v>
      </c>
      <c r="G541" s="246"/>
      <c r="H541" s="249">
        <v>54.104999999999997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341</v>
      </c>
      <c r="AU541" s="255" t="s">
        <v>85</v>
      </c>
      <c r="AV541" s="14" t="s">
        <v>85</v>
      </c>
      <c r="AW541" s="14" t="s">
        <v>35</v>
      </c>
      <c r="AX541" s="14" t="s">
        <v>76</v>
      </c>
      <c r="AY541" s="255" t="s">
        <v>331</v>
      </c>
    </row>
    <row r="542" s="13" customFormat="1">
      <c r="A542" s="13"/>
      <c r="B542" s="234"/>
      <c r="C542" s="235"/>
      <c r="D542" s="236" t="s">
        <v>341</v>
      </c>
      <c r="E542" s="237" t="s">
        <v>19</v>
      </c>
      <c r="F542" s="238" t="s">
        <v>1120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341</v>
      </c>
      <c r="AU542" s="244" t="s">
        <v>85</v>
      </c>
      <c r="AV542" s="13" t="s">
        <v>83</v>
      </c>
      <c r="AW542" s="13" t="s">
        <v>35</v>
      </c>
      <c r="AX542" s="13" t="s">
        <v>76</v>
      </c>
      <c r="AY542" s="244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1151</v>
      </c>
      <c r="G543" s="246"/>
      <c r="H543" s="249">
        <v>1470.2000000000001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1524.3050000000001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12" customFormat="1" ht="22.8" customHeight="1">
      <c r="A545" s="12"/>
      <c r="B545" s="200"/>
      <c r="C545" s="201"/>
      <c r="D545" s="202" t="s">
        <v>75</v>
      </c>
      <c r="E545" s="214" t="s">
        <v>1152</v>
      </c>
      <c r="F545" s="214" t="s">
        <v>1153</v>
      </c>
      <c r="G545" s="201"/>
      <c r="H545" s="201"/>
      <c r="I545" s="204"/>
      <c r="J545" s="215">
        <f>BK545</f>
        <v>0</v>
      </c>
      <c r="K545" s="201"/>
      <c r="L545" s="206"/>
      <c r="M545" s="207"/>
      <c r="N545" s="208"/>
      <c r="O545" s="208"/>
      <c r="P545" s="209">
        <f>SUM(P546:P699)</f>
        <v>0</v>
      </c>
      <c r="Q545" s="208"/>
      <c r="R545" s="209">
        <f>SUM(R546:R699)</f>
        <v>9.7770459859999992</v>
      </c>
      <c r="S545" s="208"/>
      <c r="T545" s="210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1" t="s">
        <v>83</v>
      </c>
      <c r="AT545" s="212" t="s">
        <v>75</v>
      </c>
      <c r="AU545" s="212" t="s">
        <v>83</v>
      </c>
      <c r="AY545" s="211" t="s">
        <v>331</v>
      </c>
      <c r="BK545" s="213">
        <f>SUM(BK546:BK699)</f>
        <v>0</v>
      </c>
    </row>
    <row r="546" s="2" customFormat="1" ht="21.75" customHeight="1">
      <c r="A546" s="40"/>
      <c r="B546" s="41"/>
      <c r="C546" s="216" t="s">
        <v>1154</v>
      </c>
      <c r="D546" s="216" t="s">
        <v>333</v>
      </c>
      <c r="E546" s="217" t="s">
        <v>1155</v>
      </c>
      <c r="F546" s="218" t="s">
        <v>1156</v>
      </c>
      <c r="G546" s="219" t="s">
        <v>336</v>
      </c>
      <c r="H546" s="220">
        <v>343.27499999999998</v>
      </c>
      <c r="I546" s="221"/>
      <c r="J546" s="222">
        <f>ROUND(I546*H546,2)</f>
        <v>0</v>
      </c>
      <c r="K546" s="218" t="s">
        <v>337</v>
      </c>
      <c r="L546" s="46"/>
      <c r="M546" s="223" t="s">
        <v>19</v>
      </c>
      <c r="N546" s="224" t="s">
        <v>47</v>
      </c>
      <c r="O546" s="86"/>
      <c r="P546" s="225">
        <f>O546*H546</f>
        <v>0</v>
      </c>
      <c r="Q546" s="225">
        <v>0.0073499999999999998</v>
      </c>
      <c r="R546" s="225">
        <f>Q546*H546</f>
        <v>2.5230712499999997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126</v>
      </c>
      <c r="AT546" s="227" t="s">
        <v>333</v>
      </c>
      <c r="AU546" s="227" t="s">
        <v>85</v>
      </c>
      <c r="AY546" s="19" t="s">
        <v>331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83</v>
      </c>
      <c r="BK546" s="228">
        <f>ROUND(I546*H546,2)</f>
        <v>0</v>
      </c>
      <c r="BL546" s="19" t="s">
        <v>126</v>
      </c>
      <c r="BM546" s="227" t="s">
        <v>1157</v>
      </c>
    </row>
    <row r="547" s="2" customFormat="1">
      <c r="A547" s="40"/>
      <c r="B547" s="41"/>
      <c r="C547" s="42"/>
      <c r="D547" s="229" t="s">
        <v>339</v>
      </c>
      <c r="E547" s="42"/>
      <c r="F547" s="230" t="s">
        <v>1158</v>
      </c>
      <c r="G547" s="42"/>
      <c r="H547" s="42"/>
      <c r="I547" s="231"/>
      <c r="J547" s="42"/>
      <c r="K547" s="42"/>
      <c r="L547" s="46"/>
      <c r="M547" s="232"/>
      <c r="N547" s="23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339</v>
      </c>
      <c r="AU547" s="19" t="s">
        <v>85</v>
      </c>
    </row>
    <row r="548" s="13" customFormat="1">
      <c r="A548" s="13"/>
      <c r="B548" s="234"/>
      <c r="C548" s="235"/>
      <c r="D548" s="236" t="s">
        <v>341</v>
      </c>
      <c r="E548" s="237" t="s">
        <v>19</v>
      </c>
      <c r="F548" s="238" t="s">
        <v>1089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341</v>
      </c>
      <c r="AU548" s="244" t="s">
        <v>85</v>
      </c>
      <c r="AV548" s="13" t="s">
        <v>83</v>
      </c>
      <c r="AW548" s="13" t="s">
        <v>35</v>
      </c>
      <c r="AX548" s="13" t="s">
        <v>76</v>
      </c>
      <c r="AY548" s="244" t="s">
        <v>331</v>
      </c>
    </row>
    <row r="549" s="14" customFormat="1">
      <c r="A549" s="14"/>
      <c r="B549" s="245"/>
      <c r="C549" s="246"/>
      <c r="D549" s="236" t="s">
        <v>341</v>
      </c>
      <c r="E549" s="247" t="s">
        <v>19</v>
      </c>
      <c r="F549" s="248" t="s">
        <v>1159</v>
      </c>
      <c r="G549" s="246"/>
      <c r="H549" s="249">
        <v>146.39699999999999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341</v>
      </c>
      <c r="AU549" s="255" t="s">
        <v>85</v>
      </c>
      <c r="AV549" s="14" t="s">
        <v>85</v>
      </c>
      <c r="AW549" s="14" t="s">
        <v>35</v>
      </c>
      <c r="AX549" s="14" t="s">
        <v>76</v>
      </c>
      <c r="AY549" s="255" t="s">
        <v>331</v>
      </c>
    </row>
    <row r="550" s="13" customFormat="1">
      <c r="A550" s="13"/>
      <c r="B550" s="234"/>
      <c r="C550" s="235"/>
      <c r="D550" s="236" t="s">
        <v>341</v>
      </c>
      <c r="E550" s="237" t="s">
        <v>19</v>
      </c>
      <c r="F550" s="238" t="s">
        <v>1097</v>
      </c>
      <c r="G550" s="235"/>
      <c r="H550" s="237" t="s">
        <v>19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341</v>
      </c>
      <c r="AU550" s="244" t="s">
        <v>85</v>
      </c>
      <c r="AV550" s="13" t="s">
        <v>83</v>
      </c>
      <c r="AW550" s="13" t="s">
        <v>35</v>
      </c>
      <c r="AX550" s="13" t="s">
        <v>76</v>
      </c>
      <c r="AY550" s="244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1160</v>
      </c>
      <c r="G551" s="246"/>
      <c r="H551" s="249">
        <v>-22.422000000000001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3" customFormat="1">
      <c r="A552" s="13"/>
      <c r="B552" s="234"/>
      <c r="C552" s="235"/>
      <c r="D552" s="236" t="s">
        <v>341</v>
      </c>
      <c r="E552" s="237" t="s">
        <v>19</v>
      </c>
      <c r="F552" s="238" t="s">
        <v>1093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341</v>
      </c>
      <c r="AU552" s="244" t="s">
        <v>85</v>
      </c>
      <c r="AV552" s="13" t="s">
        <v>83</v>
      </c>
      <c r="AW552" s="13" t="s">
        <v>35</v>
      </c>
      <c r="AX552" s="13" t="s">
        <v>76</v>
      </c>
      <c r="AY552" s="244" t="s">
        <v>331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1161</v>
      </c>
      <c r="G553" s="246"/>
      <c r="H553" s="249">
        <v>3.016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85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1162</v>
      </c>
      <c r="G554" s="246"/>
      <c r="H554" s="249">
        <v>9.3330000000000002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1163</v>
      </c>
      <c r="G555" s="246"/>
      <c r="H555" s="249">
        <v>3.3700000000000001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6" customFormat="1">
      <c r="A556" s="16"/>
      <c r="B556" s="273"/>
      <c r="C556" s="274"/>
      <c r="D556" s="236" t="s">
        <v>341</v>
      </c>
      <c r="E556" s="275" t="s">
        <v>19</v>
      </c>
      <c r="F556" s="276" t="s">
        <v>717</v>
      </c>
      <c r="G556" s="274"/>
      <c r="H556" s="277">
        <v>139.69399999999999</v>
      </c>
      <c r="I556" s="278"/>
      <c r="J556" s="274"/>
      <c r="K556" s="274"/>
      <c r="L556" s="279"/>
      <c r="M556" s="280"/>
      <c r="N556" s="281"/>
      <c r="O556" s="281"/>
      <c r="P556" s="281"/>
      <c r="Q556" s="281"/>
      <c r="R556" s="281"/>
      <c r="S556" s="281"/>
      <c r="T556" s="282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3" t="s">
        <v>341</v>
      </c>
      <c r="AU556" s="283" t="s">
        <v>85</v>
      </c>
      <c r="AV556" s="16" t="s">
        <v>92</v>
      </c>
      <c r="AW556" s="16" t="s">
        <v>35</v>
      </c>
      <c r="AX556" s="16" t="s">
        <v>76</v>
      </c>
      <c r="AY556" s="283" t="s">
        <v>331</v>
      </c>
    </row>
    <row r="557" s="13" customFormat="1">
      <c r="A557" s="13"/>
      <c r="B557" s="234"/>
      <c r="C557" s="235"/>
      <c r="D557" s="236" t="s">
        <v>341</v>
      </c>
      <c r="E557" s="237" t="s">
        <v>19</v>
      </c>
      <c r="F557" s="238" t="s">
        <v>1095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341</v>
      </c>
      <c r="AU557" s="244" t="s">
        <v>85</v>
      </c>
      <c r="AV557" s="13" t="s">
        <v>83</v>
      </c>
      <c r="AW557" s="13" t="s">
        <v>35</v>
      </c>
      <c r="AX557" s="13" t="s">
        <v>76</v>
      </c>
      <c r="AY557" s="244" t="s">
        <v>331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1164</v>
      </c>
      <c r="G558" s="246"/>
      <c r="H558" s="249">
        <v>222.94300000000001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3" customFormat="1">
      <c r="A559" s="13"/>
      <c r="B559" s="234"/>
      <c r="C559" s="235"/>
      <c r="D559" s="236" t="s">
        <v>341</v>
      </c>
      <c r="E559" s="237" t="s">
        <v>19</v>
      </c>
      <c r="F559" s="238" t="s">
        <v>1097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341</v>
      </c>
      <c r="AU559" s="244" t="s">
        <v>85</v>
      </c>
      <c r="AV559" s="13" t="s">
        <v>83</v>
      </c>
      <c r="AW559" s="13" t="s">
        <v>35</v>
      </c>
      <c r="AX559" s="13" t="s">
        <v>76</v>
      </c>
      <c r="AY559" s="244" t="s">
        <v>331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1165</v>
      </c>
      <c r="G560" s="246"/>
      <c r="H560" s="249">
        <v>-16.925000000000001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85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4" customFormat="1">
      <c r="A561" s="14"/>
      <c r="B561" s="245"/>
      <c r="C561" s="246"/>
      <c r="D561" s="236" t="s">
        <v>341</v>
      </c>
      <c r="E561" s="247" t="s">
        <v>19</v>
      </c>
      <c r="F561" s="248" t="s">
        <v>1166</v>
      </c>
      <c r="G561" s="246"/>
      <c r="H561" s="249">
        <v>-13.159000000000001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341</v>
      </c>
      <c r="AU561" s="255" t="s">
        <v>85</v>
      </c>
      <c r="AV561" s="14" t="s">
        <v>85</v>
      </c>
      <c r="AW561" s="14" t="s">
        <v>35</v>
      </c>
      <c r="AX561" s="14" t="s">
        <v>76</v>
      </c>
      <c r="AY561" s="255" t="s">
        <v>331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1167</v>
      </c>
      <c r="G562" s="246"/>
      <c r="H562" s="249">
        <v>-14.574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1168</v>
      </c>
      <c r="G563" s="246"/>
      <c r="H563" s="249">
        <v>-6.6550000000000002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85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4" customFormat="1">
      <c r="A564" s="14"/>
      <c r="B564" s="245"/>
      <c r="C564" s="246"/>
      <c r="D564" s="236" t="s">
        <v>341</v>
      </c>
      <c r="E564" s="247" t="s">
        <v>19</v>
      </c>
      <c r="F564" s="248" t="s">
        <v>1169</v>
      </c>
      <c r="G564" s="246"/>
      <c r="H564" s="249">
        <v>-25.654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341</v>
      </c>
      <c r="AU564" s="255" t="s">
        <v>85</v>
      </c>
      <c r="AV564" s="14" t="s">
        <v>85</v>
      </c>
      <c r="AW564" s="14" t="s">
        <v>35</v>
      </c>
      <c r="AX564" s="14" t="s">
        <v>76</v>
      </c>
      <c r="AY564" s="255" t="s">
        <v>331</v>
      </c>
    </row>
    <row r="565" s="13" customFormat="1">
      <c r="A565" s="13"/>
      <c r="B565" s="234"/>
      <c r="C565" s="235"/>
      <c r="D565" s="236" t="s">
        <v>341</v>
      </c>
      <c r="E565" s="237" t="s">
        <v>19</v>
      </c>
      <c r="F565" s="238" t="s">
        <v>1093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341</v>
      </c>
      <c r="AU565" s="244" t="s">
        <v>85</v>
      </c>
      <c r="AV565" s="13" t="s">
        <v>83</v>
      </c>
      <c r="AW565" s="13" t="s">
        <v>35</v>
      </c>
      <c r="AX565" s="13" t="s">
        <v>76</v>
      </c>
      <c r="AY565" s="244" t="s">
        <v>331</v>
      </c>
    </row>
    <row r="566" s="14" customFormat="1">
      <c r="A566" s="14"/>
      <c r="B566" s="245"/>
      <c r="C566" s="246"/>
      <c r="D566" s="236" t="s">
        <v>341</v>
      </c>
      <c r="E566" s="247" t="s">
        <v>19</v>
      </c>
      <c r="F566" s="248" t="s">
        <v>1170</v>
      </c>
      <c r="G566" s="246"/>
      <c r="H566" s="249">
        <v>16.042999999999999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341</v>
      </c>
      <c r="AU566" s="255" t="s">
        <v>85</v>
      </c>
      <c r="AV566" s="14" t="s">
        <v>85</v>
      </c>
      <c r="AW566" s="14" t="s">
        <v>35</v>
      </c>
      <c r="AX566" s="14" t="s">
        <v>76</v>
      </c>
      <c r="AY566" s="255" t="s">
        <v>331</v>
      </c>
    </row>
    <row r="567" s="14" customFormat="1">
      <c r="A567" s="14"/>
      <c r="B567" s="245"/>
      <c r="C567" s="246"/>
      <c r="D567" s="236" t="s">
        <v>341</v>
      </c>
      <c r="E567" s="247" t="s">
        <v>19</v>
      </c>
      <c r="F567" s="248" t="s">
        <v>1171</v>
      </c>
      <c r="G567" s="246"/>
      <c r="H567" s="249">
        <v>12.272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341</v>
      </c>
      <c r="AU567" s="255" t="s">
        <v>85</v>
      </c>
      <c r="AV567" s="14" t="s">
        <v>85</v>
      </c>
      <c r="AW567" s="14" t="s">
        <v>35</v>
      </c>
      <c r="AX567" s="14" t="s">
        <v>76</v>
      </c>
      <c r="AY567" s="255" t="s">
        <v>331</v>
      </c>
    </row>
    <row r="568" s="16" customFormat="1">
      <c r="A568" s="16"/>
      <c r="B568" s="273"/>
      <c r="C568" s="274"/>
      <c r="D568" s="236" t="s">
        <v>341</v>
      </c>
      <c r="E568" s="275" t="s">
        <v>19</v>
      </c>
      <c r="F568" s="276" t="s">
        <v>717</v>
      </c>
      <c r="G568" s="274"/>
      <c r="H568" s="277">
        <v>174.291</v>
      </c>
      <c r="I568" s="278"/>
      <c r="J568" s="274"/>
      <c r="K568" s="274"/>
      <c r="L568" s="279"/>
      <c r="M568" s="280"/>
      <c r="N568" s="281"/>
      <c r="O568" s="281"/>
      <c r="P568" s="281"/>
      <c r="Q568" s="281"/>
      <c r="R568" s="281"/>
      <c r="S568" s="281"/>
      <c r="T568" s="282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3" t="s">
        <v>341</v>
      </c>
      <c r="AU568" s="283" t="s">
        <v>85</v>
      </c>
      <c r="AV568" s="16" t="s">
        <v>92</v>
      </c>
      <c r="AW568" s="16" t="s">
        <v>35</v>
      </c>
      <c r="AX568" s="16" t="s">
        <v>76</v>
      </c>
      <c r="AY568" s="283" t="s">
        <v>331</v>
      </c>
    </row>
    <row r="569" s="13" customFormat="1">
      <c r="A569" s="13"/>
      <c r="B569" s="234"/>
      <c r="C569" s="235"/>
      <c r="D569" s="236" t="s">
        <v>341</v>
      </c>
      <c r="E569" s="237" t="s">
        <v>19</v>
      </c>
      <c r="F569" s="238" t="s">
        <v>1102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341</v>
      </c>
      <c r="AU569" s="244" t="s">
        <v>85</v>
      </c>
      <c r="AV569" s="13" t="s">
        <v>83</v>
      </c>
      <c r="AW569" s="13" t="s">
        <v>35</v>
      </c>
      <c r="AX569" s="13" t="s">
        <v>76</v>
      </c>
      <c r="AY569" s="244" t="s">
        <v>331</v>
      </c>
    </row>
    <row r="570" s="14" customFormat="1">
      <c r="A570" s="14"/>
      <c r="B570" s="245"/>
      <c r="C570" s="246"/>
      <c r="D570" s="236" t="s">
        <v>341</v>
      </c>
      <c r="E570" s="247" t="s">
        <v>19</v>
      </c>
      <c r="F570" s="248" t="s">
        <v>1172</v>
      </c>
      <c r="G570" s="246"/>
      <c r="H570" s="249">
        <v>145.93899999999999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341</v>
      </c>
      <c r="AU570" s="255" t="s">
        <v>85</v>
      </c>
      <c r="AV570" s="14" t="s">
        <v>85</v>
      </c>
      <c r="AW570" s="14" t="s">
        <v>35</v>
      </c>
      <c r="AX570" s="14" t="s">
        <v>76</v>
      </c>
      <c r="AY570" s="255" t="s">
        <v>331</v>
      </c>
    </row>
    <row r="571" s="13" customFormat="1">
      <c r="A571" s="13"/>
      <c r="B571" s="234"/>
      <c r="C571" s="235"/>
      <c r="D571" s="236" t="s">
        <v>341</v>
      </c>
      <c r="E571" s="237" t="s">
        <v>19</v>
      </c>
      <c r="F571" s="238" t="s">
        <v>1097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341</v>
      </c>
      <c r="AU571" s="244" t="s">
        <v>85</v>
      </c>
      <c r="AV571" s="13" t="s">
        <v>83</v>
      </c>
      <c r="AW571" s="13" t="s">
        <v>35</v>
      </c>
      <c r="AX571" s="13" t="s">
        <v>76</v>
      </c>
      <c r="AY571" s="244" t="s">
        <v>331</v>
      </c>
    </row>
    <row r="572" s="14" customFormat="1">
      <c r="A572" s="14"/>
      <c r="B572" s="245"/>
      <c r="C572" s="246"/>
      <c r="D572" s="236" t="s">
        <v>341</v>
      </c>
      <c r="E572" s="247" t="s">
        <v>19</v>
      </c>
      <c r="F572" s="248" t="s">
        <v>1173</v>
      </c>
      <c r="G572" s="246"/>
      <c r="H572" s="249">
        <v>-10.725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341</v>
      </c>
      <c r="AU572" s="255" t="s">
        <v>85</v>
      </c>
      <c r="AV572" s="14" t="s">
        <v>85</v>
      </c>
      <c r="AW572" s="14" t="s">
        <v>35</v>
      </c>
      <c r="AX572" s="14" t="s">
        <v>76</v>
      </c>
      <c r="AY572" s="255" t="s">
        <v>331</v>
      </c>
    </row>
    <row r="573" s="14" customFormat="1">
      <c r="A573" s="14"/>
      <c r="B573" s="245"/>
      <c r="C573" s="246"/>
      <c r="D573" s="236" t="s">
        <v>341</v>
      </c>
      <c r="E573" s="247" t="s">
        <v>19</v>
      </c>
      <c r="F573" s="248" t="s">
        <v>1174</v>
      </c>
      <c r="G573" s="246"/>
      <c r="H573" s="249">
        <v>-18.759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341</v>
      </c>
      <c r="AU573" s="255" t="s">
        <v>85</v>
      </c>
      <c r="AV573" s="14" t="s">
        <v>85</v>
      </c>
      <c r="AW573" s="14" t="s">
        <v>35</v>
      </c>
      <c r="AX573" s="14" t="s">
        <v>76</v>
      </c>
      <c r="AY573" s="255" t="s">
        <v>331</v>
      </c>
    </row>
    <row r="574" s="13" customFormat="1">
      <c r="A574" s="13"/>
      <c r="B574" s="234"/>
      <c r="C574" s="235"/>
      <c r="D574" s="236" t="s">
        <v>341</v>
      </c>
      <c r="E574" s="237" t="s">
        <v>19</v>
      </c>
      <c r="F574" s="238" t="s">
        <v>1093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341</v>
      </c>
      <c r="AU574" s="244" t="s">
        <v>85</v>
      </c>
      <c r="AV574" s="13" t="s">
        <v>83</v>
      </c>
      <c r="AW574" s="13" t="s">
        <v>35</v>
      </c>
      <c r="AX574" s="13" t="s">
        <v>76</v>
      </c>
      <c r="AY574" s="244" t="s">
        <v>331</v>
      </c>
    </row>
    <row r="575" s="14" customFormat="1">
      <c r="A575" s="14"/>
      <c r="B575" s="245"/>
      <c r="C575" s="246"/>
      <c r="D575" s="236" t="s">
        <v>341</v>
      </c>
      <c r="E575" s="247" t="s">
        <v>19</v>
      </c>
      <c r="F575" s="248" t="s">
        <v>1175</v>
      </c>
      <c r="G575" s="246"/>
      <c r="H575" s="249">
        <v>5.9219999999999997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341</v>
      </c>
      <c r="AU575" s="255" t="s">
        <v>85</v>
      </c>
      <c r="AV575" s="14" t="s">
        <v>85</v>
      </c>
      <c r="AW575" s="14" t="s">
        <v>35</v>
      </c>
      <c r="AX575" s="14" t="s">
        <v>76</v>
      </c>
      <c r="AY575" s="255" t="s">
        <v>331</v>
      </c>
    </row>
    <row r="576" s="14" customFormat="1">
      <c r="A576" s="14"/>
      <c r="B576" s="245"/>
      <c r="C576" s="246"/>
      <c r="D576" s="236" t="s">
        <v>341</v>
      </c>
      <c r="E576" s="247" t="s">
        <v>19</v>
      </c>
      <c r="F576" s="248" t="s">
        <v>1176</v>
      </c>
      <c r="G576" s="246"/>
      <c r="H576" s="249">
        <v>7.3840000000000003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341</v>
      </c>
      <c r="AU576" s="255" t="s">
        <v>85</v>
      </c>
      <c r="AV576" s="14" t="s">
        <v>85</v>
      </c>
      <c r="AW576" s="14" t="s">
        <v>35</v>
      </c>
      <c r="AX576" s="14" t="s">
        <v>76</v>
      </c>
      <c r="AY576" s="255" t="s">
        <v>331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1177</v>
      </c>
      <c r="G577" s="246"/>
      <c r="H577" s="249">
        <v>2.016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6" customFormat="1">
      <c r="A578" s="16"/>
      <c r="B578" s="273"/>
      <c r="C578" s="274"/>
      <c r="D578" s="236" t="s">
        <v>341</v>
      </c>
      <c r="E578" s="275" t="s">
        <v>19</v>
      </c>
      <c r="F578" s="276" t="s">
        <v>717</v>
      </c>
      <c r="G578" s="274"/>
      <c r="H578" s="277">
        <v>131.77699999999999</v>
      </c>
      <c r="I578" s="278"/>
      <c r="J578" s="274"/>
      <c r="K578" s="274"/>
      <c r="L578" s="279"/>
      <c r="M578" s="280"/>
      <c r="N578" s="281"/>
      <c r="O578" s="281"/>
      <c r="P578" s="281"/>
      <c r="Q578" s="281"/>
      <c r="R578" s="281"/>
      <c r="S578" s="281"/>
      <c r="T578" s="282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3" t="s">
        <v>341</v>
      </c>
      <c r="AU578" s="283" t="s">
        <v>85</v>
      </c>
      <c r="AV578" s="16" t="s">
        <v>92</v>
      </c>
      <c r="AW578" s="16" t="s">
        <v>35</v>
      </c>
      <c r="AX578" s="16" t="s">
        <v>76</v>
      </c>
      <c r="AY578" s="283" t="s">
        <v>331</v>
      </c>
    </row>
    <row r="579" s="13" customFormat="1">
      <c r="A579" s="13"/>
      <c r="B579" s="234"/>
      <c r="C579" s="235"/>
      <c r="D579" s="236" t="s">
        <v>341</v>
      </c>
      <c r="E579" s="237" t="s">
        <v>19</v>
      </c>
      <c r="F579" s="238" t="s">
        <v>1178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341</v>
      </c>
      <c r="AU579" s="244" t="s">
        <v>85</v>
      </c>
      <c r="AV579" s="13" t="s">
        <v>83</v>
      </c>
      <c r="AW579" s="13" t="s">
        <v>35</v>
      </c>
      <c r="AX579" s="13" t="s">
        <v>76</v>
      </c>
      <c r="AY579" s="244" t="s">
        <v>331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1179</v>
      </c>
      <c r="G580" s="246"/>
      <c r="H580" s="249">
        <v>-219.90700000000001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3" customFormat="1">
      <c r="A581" s="13"/>
      <c r="B581" s="234"/>
      <c r="C581" s="235"/>
      <c r="D581" s="236" t="s">
        <v>341</v>
      </c>
      <c r="E581" s="237" t="s">
        <v>19</v>
      </c>
      <c r="F581" s="238" t="s">
        <v>912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341</v>
      </c>
      <c r="AU581" s="244" t="s">
        <v>85</v>
      </c>
      <c r="AV581" s="13" t="s">
        <v>83</v>
      </c>
      <c r="AW581" s="13" t="s">
        <v>35</v>
      </c>
      <c r="AX581" s="13" t="s">
        <v>76</v>
      </c>
      <c r="AY581" s="244" t="s">
        <v>331</v>
      </c>
    </row>
    <row r="582" s="13" customFormat="1">
      <c r="A582" s="13"/>
      <c r="B582" s="234"/>
      <c r="C582" s="235"/>
      <c r="D582" s="236" t="s">
        <v>341</v>
      </c>
      <c r="E582" s="237" t="s">
        <v>19</v>
      </c>
      <c r="F582" s="238" t="s">
        <v>1180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341</v>
      </c>
      <c r="AU582" s="244" t="s">
        <v>85</v>
      </c>
      <c r="AV582" s="13" t="s">
        <v>83</v>
      </c>
      <c r="AW582" s="13" t="s">
        <v>35</v>
      </c>
      <c r="AX582" s="13" t="s">
        <v>76</v>
      </c>
      <c r="AY582" s="244" t="s">
        <v>331</v>
      </c>
    </row>
    <row r="583" s="14" customFormat="1">
      <c r="A583" s="14"/>
      <c r="B583" s="245"/>
      <c r="C583" s="246"/>
      <c r="D583" s="236" t="s">
        <v>341</v>
      </c>
      <c r="E583" s="247" t="s">
        <v>19</v>
      </c>
      <c r="F583" s="248" t="s">
        <v>1181</v>
      </c>
      <c r="G583" s="246"/>
      <c r="H583" s="249">
        <v>13.759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341</v>
      </c>
      <c r="AU583" s="255" t="s">
        <v>85</v>
      </c>
      <c r="AV583" s="14" t="s">
        <v>85</v>
      </c>
      <c r="AW583" s="14" t="s">
        <v>35</v>
      </c>
      <c r="AX583" s="14" t="s">
        <v>76</v>
      </c>
      <c r="AY583" s="255" t="s">
        <v>331</v>
      </c>
    </row>
    <row r="584" s="13" customFormat="1">
      <c r="A584" s="13"/>
      <c r="B584" s="234"/>
      <c r="C584" s="235"/>
      <c r="D584" s="236" t="s">
        <v>341</v>
      </c>
      <c r="E584" s="237" t="s">
        <v>19</v>
      </c>
      <c r="F584" s="238" t="s">
        <v>1182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341</v>
      </c>
      <c r="AU584" s="244" t="s">
        <v>85</v>
      </c>
      <c r="AV584" s="13" t="s">
        <v>83</v>
      </c>
      <c r="AW584" s="13" t="s">
        <v>35</v>
      </c>
      <c r="AX584" s="13" t="s">
        <v>76</v>
      </c>
      <c r="AY584" s="244" t="s">
        <v>331</v>
      </c>
    </row>
    <row r="585" s="14" customFormat="1">
      <c r="A585" s="14"/>
      <c r="B585" s="245"/>
      <c r="C585" s="246"/>
      <c r="D585" s="236" t="s">
        <v>341</v>
      </c>
      <c r="E585" s="247" t="s">
        <v>19</v>
      </c>
      <c r="F585" s="248" t="s">
        <v>1183</v>
      </c>
      <c r="G585" s="246"/>
      <c r="H585" s="249">
        <v>28.984000000000002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341</v>
      </c>
      <c r="AU585" s="255" t="s">
        <v>85</v>
      </c>
      <c r="AV585" s="14" t="s">
        <v>85</v>
      </c>
      <c r="AW585" s="14" t="s">
        <v>35</v>
      </c>
      <c r="AX585" s="14" t="s">
        <v>76</v>
      </c>
      <c r="AY585" s="255" t="s">
        <v>331</v>
      </c>
    </row>
    <row r="586" s="13" customFormat="1">
      <c r="A586" s="13"/>
      <c r="B586" s="234"/>
      <c r="C586" s="235"/>
      <c r="D586" s="236" t="s">
        <v>341</v>
      </c>
      <c r="E586" s="237" t="s">
        <v>19</v>
      </c>
      <c r="F586" s="238" t="s">
        <v>1093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341</v>
      </c>
      <c r="AU586" s="244" t="s">
        <v>85</v>
      </c>
      <c r="AV586" s="13" t="s">
        <v>83</v>
      </c>
      <c r="AW586" s="13" t="s">
        <v>35</v>
      </c>
      <c r="AX586" s="13" t="s">
        <v>76</v>
      </c>
      <c r="AY586" s="244" t="s">
        <v>331</v>
      </c>
    </row>
    <row r="587" s="14" customFormat="1">
      <c r="A587" s="14"/>
      <c r="B587" s="245"/>
      <c r="C587" s="246"/>
      <c r="D587" s="236" t="s">
        <v>341</v>
      </c>
      <c r="E587" s="247" t="s">
        <v>19</v>
      </c>
      <c r="F587" s="248" t="s">
        <v>1184</v>
      </c>
      <c r="G587" s="246"/>
      <c r="H587" s="249">
        <v>17.765000000000001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341</v>
      </c>
      <c r="AU587" s="255" t="s">
        <v>85</v>
      </c>
      <c r="AV587" s="14" t="s">
        <v>85</v>
      </c>
      <c r="AW587" s="14" t="s">
        <v>35</v>
      </c>
      <c r="AX587" s="14" t="s">
        <v>76</v>
      </c>
      <c r="AY587" s="255" t="s">
        <v>331</v>
      </c>
    </row>
    <row r="588" s="13" customFormat="1">
      <c r="A588" s="13"/>
      <c r="B588" s="234"/>
      <c r="C588" s="235"/>
      <c r="D588" s="236" t="s">
        <v>341</v>
      </c>
      <c r="E588" s="237" t="s">
        <v>19</v>
      </c>
      <c r="F588" s="238" t="s">
        <v>1185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341</v>
      </c>
      <c r="AU588" s="244" t="s">
        <v>85</v>
      </c>
      <c r="AV588" s="13" t="s">
        <v>83</v>
      </c>
      <c r="AW588" s="13" t="s">
        <v>35</v>
      </c>
      <c r="AX588" s="13" t="s">
        <v>76</v>
      </c>
      <c r="AY588" s="244" t="s">
        <v>331</v>
      </c>
    </row>
    <row r="589" s="14" customFormat="1">
      <c r="A589" s="14"/>
      <c r="B589" s="245"/>
      <c r="C589" s="246"/>
      <c r="D589" s="236" t="s">
        <v>341</v>
      </c>
      <c r="E589" s="247" t="s">
        <v>19</v>
      </c>
      <c r="F589" s="248" t="s">
        <v>1186</v>
      </c>
      <c r="G589" s="246"/>
      <c r="H589" s="249">
        <v>40.128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341</v>
      </c>
      <c r="AU589" s="255" t="s">
        <v>85</v>
      </c>
      <c r="AV589" s="14" t="s">
        <v>85</v>
      </c>
      <c r="AW589" s="14" t="s">
        <v>35</v>
      </c>
      <c r="AX589" s="14" t="s">
        <v>76</v>
      </c>
      <c r="AY589" s="255" t="s">
        <v>331</v>
      </c>
    </row>
    <row r="590" s="13" customFormat="1">
      <c r="A590" s="13"/>
      <c r="B590" s="234"/>
      <c r="C590" s="235"/>
      <c r="D590" s="236" t="s">
        <v>341</v>
      </c>
      <c r="E590" s="237" t="s">
        <v>19</v>
      </c>
      <c r="F590" s="238" t="s">
        <v>1187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341</v>
      </c>
      <c r="AU590" s="244" t="s">
        <v>85</v>
      </c>
      <c r="AV590" s="13" t="s">
        <v>83</v>
      </c>
      <c r="AW590" s="13" t="s">
        <v>35</v>
      </c>
      <c r="AX590" s="13" t="s">
        <v>76</v>
      </c>
      <c r="AY590" s="244" t="s">
        <v>331</v>
      </c>
    </row>
    <row r="591" s="14" customFormat="1">
      <c r="A591" s="14"/>
      <c r="B591" s="245"/>
      <c r="C591" s="246"/>
      <c r="D591" s="236" t="s">
        <v>341</v>
      </c>
      <c r="E591" s="247" t="s">
        <v>19</v>
      </c>
      <c r="F591" s="248" t="s">
        <v>1188</v>
      </c>
      <c r="G591" s="246"/>
      <c r="H591" s="249">
        <v>16.783999999999999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341</v>
      </c>
      <c r="AU591" s="255" t="s">
        <v>85</v>
      </c>
      <c r="AV591" s="14" t="s">
        <v>85</v>
      </c>
      <c r="AW591" s="14" t="s">
        <v>35</v>
      </c>
      <c r="AX591" s="14" t="s">
        <v>76</v>
      </c>
      <c r="AY591" s="255" t="s">
        <v>331</v>
      </c>
    </row>
    <row r="592" s="16" customFormat="1">
      <c r="A592" s="16"/>
      <c r="B592" s="273"/>
      <c r="C592" s="274"/>
      <c r="D592" s="236" t="s">
        <v>341</v>
      </c>
      <c r="E592" s="275" t="s">
        <v>19</v>
      </c>
      <c r="F592" s="276" t="s">
        <v>717</v>
      </c>
      <c r="G592" s="274"/>
      <c r="H592" s="277">
        <v>-102.487</v>
      </c>
      <c r="I592" s="278"/>
      <c r="J592" s="274"/>
      <c r="K592" s="274"/>
      <c r="L592" s="279"/>
      <c r="M592" s="280"/>
      <c r="N592" s="281"/>
      <c r="O592" s="281"/>
      <c r="P592" s="281"/>
      <c r="Q592" s="281"/>
      <c r="R592" s="281"/>
      <c r="S592" s="281"/>
      <c r="T592" s="282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83" t="s">
        <v>341</v>
      </c>
      <c r="AU592" s="283" t="s">
        <v>85</v>
      </c>
      <c r="AV592" s="16" t="s">
        <v>92</v>
      </c>
      <c r="AW592" s="16" t="s">
        <v>35</v>
      </c>
      <c r="AX592" s="16" t="s">
        <v>76</v>
      </c>
      <c r="AY592" s="283" t="s">
        <v>331</v>
      </c>
    </row>
    <row r="593" s="15" customFormat="1">
      <c r="A593" s="15"/>
      <c r="B593" s="256"/>
      <c r="C593" s="257"/>
      <c r="D593" s="236" t="s">
        <v>341</v>
      </c>
      <c r="E593" s="258" t="s">
        <v>19</v>
      </c>
      <c r="F593" s="259" t="s">
        <v>353</v>
      </c>
      <c r="G593" s="257"/>
      <c r="H593" s="260">
        <v>343.27499999999998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341</v>
      </c>
      <c r="AU593" s="266" t="s">
        <v>85</v>
      </c>
      <c r="AV593" s="15" t="s">
        <v>126</v>
      </c>
      <c r="AW593" s="15" t="s">
        <v>35</v>
      </c>
      <c r="AX593" s="15" t="s">
        <v>83</v>
      </c>
      <c r="AY593" s="266" t="s">
        <v>331</v>
      </c>
    </row>
    <row r="594" s="2" customFormat="1" ht="16.5" customHeight="1">
      <c r="A594" s="40"/>
      <c r="B594" s="41"/>
      <c r="C594" s="216" t="s">
        <v>1189</v>
      </c>
      <c r="D594" s="216" t="s">
        <v>333</v>
      </c>
      <c r="E594" s="217" t="s">
        <v>1190</v>
      </c>
      <c r="F594" s="218" t="s">
        <v>1191</v>
      </c>
      <c r="G594" s="219" t="s">
        <v>336</v>
      </c>
      <c r="H594" s="220">
        <v>219.90700000000001</v>
      </c>
      <c r="I594" s="221"/>
      <c r="J594" s="222">
        <f>ROUND(I594*H594,2)</f>
        <v>0</v>
      </c>
      <c r="K594" s="218" t="s">
        <v>337</v>
      </c>
      <c r="L594" s="46"/>
      <c r="M594" s="223" t="s">
        <v>19</v>
      </c>
      <c r="N594" s="224" t="s">
        <v>47</v>
      </c>
      <c r="O594" s="86"/>
      <c r="P594" s="225">
        <f>O594*H594</f>
        <v>0</v>
      </c>
      <c r="Q594" s="225">
        <v>0.0040000000000000001</v>
      </c>
      <c r="R594" s="225">
        <f>Q594*H594</f>
        <v>0.87962800000000008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126</v>
      </c>
      <c r="AT594" s="227" t="s">
        <v>333</v>
      </c>
      <c r="AU594" s="227" t="s">
        <v>85</v>
      </c>
      <c r="AY594" s="19" t="s">
        <v>331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83</v>
      </c>
      <c r="BK594" s="228">
        <f>ROUND(I594*H594,2)</f>
        <v>0</v>
      </c>
      <c r="BL594" s="19" t="s">
        <v>126</v>
      </c>
      <c r="BM594" s="227" t="s">
        <v>1192</v>
      </c>
    </row>
    <row r="595" s="2" customFormat="1">
      <c r="A595" s="40"/>
      <c r="B595" s="41"/>
      <c r="C595" s="42"/>
      <c r="D595" s="229" t="s">
        <v>339</v>
      </c>
      <c r="E595" s="42"/>
      <c r="F595" s="230" t="s">
        <v>1193</v>
      </c>
      <c r="G595" s="42"/>
      <c r="H595" s="42"/>
      <c r="I595" s="231"/>
      <c r="J595" s="42"/>
      <c r="K595" s="42"/>
      <c r="L595" s="46"/>
      <c r="M595" s="232"/>
      <c r="N595" s="23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339</v>
      </c>
      <c r="AU595" s="19" t="s">
        <v>85</v>
      </c>
    </row>
    <row r="596" s="13" customFormat="1">
      <c r="A596" s="13"/>
      <c r="B596" s="234"/>
      <c r="C596" s="235"/>
      <c r="D596" s="236" t="s">
        <v>341</v>
      </c>
      <c r="E596" s="237" t="s">
        <v>19</v>
      </c>
      <c r="F596" s="238" t="s">
        <v>1194</v>
      </c>
      <c r="G596" s="235"/>
      <c r="H596" s="237" t="s">
        <v>19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341</v>
      </c>
      <c r="AU596" s="244" t="s">
        <v>85</v>
      </c>
      <c r="AV596" s="13" t="s">
        <v>83</v>
      </c>
      <c r="AW596" s="13" t="s">
        <v>35</v>
      </c>
      <c r="AX596" s="13" t="s">
        <v>76</v>
      </c>
      <c r="AY596" s="244" t="s">
        <v>331</v>
      </c>
    </row>
    <row r="597" s="14" customFormat="1">
      <c r="A597" s="14"/>
      <c r="B597" s="245"/>
      <c r="C597" s="246"/>
      <c r="D597" s="236" t="s">
        <v>341</v>
      </c>
      <c r="E597" s="247" t="s">
        <v>19</v>
      </c>
      <c r="F597" s="248" t="s">
        <v>1195</v>
      </c>
      <c r="G597" s="246"/>
      <c r="H597" s="249">
        <v>219.90700000000001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341</v>
      </c>
      <c r="AU597" s="255" t="s">
        <v>85</v>
      </c>
      <c r="AV597" s="14" t="s">
        <v>85</v>
      </c>
      <c r="AW597" s="14" t="s">
        <v>35</v>
      </c>
      <c r="AX597" s="14" t="s">
        <v>83</v>
      </c>
      <c r="AY597" s="255" t="s">
        <v>331</v>
      </c>
    </row>
    <row r="598" s="2" customFormat="1" ht="24.15" customHeight="1">
      <c r="A598" s="40"/>
      <c r="B598" s="41"/>
      <c r="C598" s="216" t="s">
        <v>1196</v>
      </c>
      <c r="D598" s="216" t="s">
        <v>333</v>
      </c>
      <c r="E598" s="217" t="s">
        <v>1197</v>
      </c>
      <c r="F598" s="218" t="s">
        <v>1198</v>
      </c>
      <c r="G598" s="219" t="s">
        <v>336</v>
      </c>
      <c r="H598" s="220">
        <v>343.27499999999998</v>
      </c>
      <c r="I598" s="221"/>
      <c r="J598" s="222">
        <f>ROUND(I598*H598,2)</f>
        <v>0</v>
      </c>
      <c r="K598" s="218" t="s">
        <v>337</v>
      </c>
      <c r="L598" s="46"/>
      <c r="M598" s="223" t="s">
        <v>19</v>
      </c>
      <c r="N598" s="224" t="s">
        <v>47</v>
      </c>
      <c r="O598" s="86"/>
      <c r="P598" s="225">
        <f>O598*H598</f>
        <v>0</v>
      </c>
      <c r="Q598" s="225">
        <v>0.018380000000000001</v>
      </c>
      <c r="R598" s="225">
        <f>Q598*H598</f>
        <v>6.3093944999999998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126</v>
      </c>
      <c r="AT598" s="227" t="s">
        <v>333</v>
      </c>
      <c r="AU598" s="227" t="s">
        <v>85</v>
      </c>
      <c r="AY598" s="19" t="s">
        <v>331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83</v>
      </c>
      <c r="BK598" s="228">
        <f>ROUND(I598*H598,2)</f>
        <v>0</v>
      </c>
      <c r="BL598" s="19" t="s">
        <v>126</v>
      </c>
      <c r="BM598" s="227" t="s">
        <v>1199</v>
      </c>
    </row>
    <row r="599" s="2" customFormat="1">
      <c r="A599" s="40"/>
      <c r="B599" s="41"/>
      <c r="C599" s="42"/>
      <c r="D599" s="229" t="s">
        <v>339</v>
      </c>
      <c r="E599" s="42"/>
      <c r="F599" s="230" t="s">
        <v>1200</v>
      </c>
      <c r="G599" s="42"/>
      <c r="H599" s="42"/>
      <c r="I599" s="231"/>
      <c r="J599" s="42"/>
      <c r="K599" s="42"/>
      <c r="L599" s="46"/>
      <c r="M599" s="232"/>
      <c r="N599" s="23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339</v>
      </c>
      <c r="AU599" s="19" t="s">
        <v>85</v>
      </c>
    </row>
    <row r="600" s="13" customFormat="1">
      <c r="A600" s="13"/>
      <c r="B600" s="234"/>
      <c r="C600" s="235"/>
      <c r="D600" s="236" t="s">
        <v>341</v>
      </c>
      <c r="E600" s="237" t="s">
        <v>19</v>
      </c>
      <c r="F600" s="238" t="s">
        <v>1089</v>
      </c>
      <c r="G600" s="235"/>
      <c r="H600" s="237" t="s">
        <v>19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341</v>
      </c>
      <c r="AU600" s="244" t="s">
        <v>85</v>
      </c>
      <c r="AV600" s="13" t="s">
        <v>83</v>
      </c>
      <c r="AW600" s="13" t="s">
        <v>35</v>
      </c>
      <c r="AX600" s="13" t="s">
        <v>76</v>
      </c>
      <c r="AY600" s="244" t="s">
        <v>331</v>
      </c>
    </row>
    <row r="601" s="14" customFormat="1">
      <c r="A601" s="14"/>
      <c r="B601" s="245"/>
      <c r="C601" s="246"/>
      <c r="D601" s="236" t="s">
        <v>341</v>
      </c>
      <c r="E601" s="247" t="s">
        <v>19</v>
      </c>
      <c r="F601" s="248" t="s">
        <v>1159</v>
      </c>
      <c r="G601" s="246"/>
      <c r="H601" s="249">
        <v>146.39699999999999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341</v>
      </c>
      <c r="AU601" s="255" t="s">
        <v>85</v>
      </c>
      <c r="AV601" s="14" t="s">
        <v>85</v>
      </c>
      <c r="AW601" s="14" t="s">
        <v>35</v>
      </c>
      <c r="AX601" s="14" t="s">
        <v>76</v>
      </c>
      <c r="AY601" s="255" t="s">
        <v>331</v>
      </c>
    </row>
    <row r="602" s="13" customFormat="1">
      <c r="A602" s="13"/>
      <c r="B602" s="234"/>
      <c r="C602" s="235"/>
      <c r="D602" s="236" t="s">
        <v>341</v>
      </c>
      <c r="E602" s="237" t="s">
        <v>19</v>
      </c>
      <c r="F602" s="238" t="s">
        <v>1097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341</v>
      </c>
      <c r="AU602" s="244" t="s">
        <v>85</v>
      </c>
      <c r="AV602" s="13" t="s">
        <v>83</v>
      </c>
      <c r="AW602" s="13" t="s">
        <v>35</v>
      </c>
      <c r="AX602" s="13" t="s">
        <v>76</v>
      </c>
      <c r="AY602" s="244" t="s">
        <v>331</v>
      </c>
    </row>
    <row r="603" s="14" customFormat="1">
      <c r="A603" s="14"/>
      <c r="B603" s="245"/>
      <c r="C603" s="246"/>
      <c r="D603" s="236" t="s">
        <v>341</v>
      </c>
      <c r="E603" s="247" t="s">
        <v>19</v>
      </c>
      <c r="F603" s="248" t="s">
        <v>1160</v>
      </c>
      <c r="G603" s="246"/>
      <c r="H603" s="249">
        <v>-22.422000000000001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341</v>
      </c>
      <c r="AU603" s="255" t="s">
        <v>85</v>
      </c>
      <c r="AV603" s="14" t="s">
        <v>85</v>
      </c>
      <c r="AW603" s="14" t="s">
        <v>35</v>
      </c>
      <c r="AX603" s="14" t="s">
        <v>76</v>
      </c>
      <c r="AY603" s="255" t="s">
        <v>331</v>
      </c>
    </row>
    <row r="604" s="13" customFormat="1">
      <c r="A604" s="13"/>
      <c r="B604" s="234"/>
      <c r="C604" s="235"/>
      <c r="D604" s="236" t="s">
        <v>341</v>
      </c>
      <c r="E604" s="237" t="s">
        <v>19</v>
      </c>
      <c r="F604" s="238" t="s">
        <v>1093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341</v>
      </c>
      <c r="AU604" s="244" t="s">
        <v>85</v>
      </c>
      <c r="AV604" s="13" t="s">
        <v>83</v>
      </c>
      <c r="AW604" s="13" t="s">
        <v>35</v>
      </c>
      <c r="AX604" s="13" t="s">
        <v>76</v>
      </c>
      <c r="AY604" s="244" t="s">
        <v>331</v>
      </c>
    </row>
    <row r="605" s="14" customFormat="1">
      <c r="A605" s="14"/>
      <c r="B605" s="245"/>
      <c r="C605" s="246"/>
      <c r="D605" s="236" t="s">
        <v>341</v>
      </c>
      <c r="E605" s="247" t="s">
        <v>19</v>
      </c>
      <c r="F605" s="248" t="s">
        <v>1161</v>
      </c>
      <c r="G605" s="246"/>
      <c r="H605" s="249">
        <v>3.016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341</v>
      </c>
      <c r="AU605" s="255" t="s">
        <v>85</v>
      </c>
      <c r="AV605" s="14" t="s">
        <v>85</v>
      </c>
      <c r="AW605" s="14" t="s">
        <v>35</v>
      </c>
      <c r="AX605" s="14" t="s">
        <v>76</v>
      </c>
      <c r="AY605" s="255" t="s">
        <v>331</v>
      </c>
    </row>
    <row r="606" s="14" customFormat="1">
      <c r="A606" s="14"/>
      <c r="B606" s="245"/>
      <c r="C606" s="246"/>
      <c r="D606" s="236" t="s">
        <v>341</v>
      </c>
      <c r="E606" s="247" t="s">
        <v>19</v>
      </c>
      <c r="F606" s="248" t="s">
        <v>1162</v>
      </c>
      <c r="G606" s="246"/>
      <c r="H606" s="249">
        <v>9.3330000000000002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341</v>
      </c>
      <c r="AU606" s="255" t="s">
        <v>85</v>
      </c>
      <c r="AV606" s="14" t="s">
        <v>85</v>
      </c>
      <c r="AW606" s="14" t="s">
        <v>35</v>
      </c>
      <c r="AX606" s="14" t="s">
        <v>76</v>
      </c>
      <c r="AY606" s="255" t="s">
        <v>331</v>
      </c>
    </row>
    <row r="607" s="14" customFormat="1">
      <c r="A607" s="14"/>
      <c r="B607" s="245"/>
      <c r="C607" s="246"/>
      <c r="D607" s="236" t="s">
        <v>341</v>
      </c>
      <c r="E607" s="247" t="s">
        <v>19</v>
      </c>
      <c r="F607" s="248" t="s">
        <v>1163</v>
      </c>
      <c r="G607" s="246"/>
      <c r="H607" s="249">
        <v>3.3700000000000001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341</v>
      </c>
      <c r="AU607" s="255" t="s">
        <v>85</v>
      </c>
      <c r="AV607" s="14" t="s">
        <v>85</v>
      </c>
      <c r="AW607" s="14" t="s">
        <v>35</v>
      </c>
      <c r="AX607" s="14" t="s">
        <v>76</v>
      </c>
      <c r="AY607" s="255" t="s">
        <v>331</v>
      </c>
    </row>
    <row r="608" s="16" customFormat="1">
      <c r="A608" s="16"/>
      <c r="B608" s="273"/>
      <c r="C608" s="274"/>
      <c r="D608" s="236" t="s">
        <v>341</v>
      </c>
      <c r="E608" s="275" t="s">
        <v>19</v>
      </c>
      <c r="F608" s="276" t="s">
        <v>717</v>
      </c>
      <c r="G608" s="274"/>
      <c r="H608" s="277">
        <v>139.69399999999999</v>
      </c>
      <c r="I608" s="278"/>
      <c r="J608" s="274"/>
      <c r="K608" s="274"/>
      <c r="L608" s="279"/>
      <c r="M608" s="280"/>
      <c r="N608" s="281"/>
      <c r="O608" s="281"/>
      <c r="P608" s="281"/>
      <c r="Q608" s="281"/>
      <c r="R608" s="281"/>
      <c r="S608" s="281"/>
      <c r="T608" s="282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83" t="s">
        <v>341</v>
      </c>
      <c r="AU608" s="283" t="s">
        <v>85</v>
      </c>
      <c r="AV608" s="16" t="s">
        <v>92</v>
      </c>
      <c r="AW608" s="16" t="s">
        <v>35</v>
      </c>
      <c r="AX608" s="16" t="s">
        <v>76</v>
      </c>
      <c r="AY608" s="283" t="s">
        <v>331</v>
      </c>
    </row>
    <row r="609" s="13" customFormat="1">
      <c r="A609" s="13"/>
      <c r="B609" s="234"/>
      <c r="C609" s="235"/>
      <c r="D609" s="236" t="s">
        <v>341</v>
      </c>
      <c r="E609" s="237" t="s">
        <v>19</v>
      </c>
      <c r="F609" s="238" t="s">
        <v>1095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341</v>
      </c>
      <c r="AU609" s="244" t="s">
        <v>85</v>
      </c>
      <c r="AV609" s="13" t="s">
        <v>83</v>
      </c>
      <c r="AW609" s="13" t="s">
        <v>35</v>
      </c>
      <c r="AX609" s="13" t="s">
        <v>76</v>
      </c>
      <c r="AY609" s="244" t="s">
        <v>331</v>
      </c>
    </row>
    <row r="610" s="14" customFormat="1">
      <c r="A610" s="14"/>
      <c r="B610" s="245"/>
      <c r="C610" s="246"/>
      <c r="D610" s="236" t="s">
        <v>341</v>
      </c>
      <c r="E610" s="247" t="s">
        <v>19</v>
      </c>
      <c r="F610" s="248" t="s">
        <v>1164</v>
      </c>
      <c r="G610" s="246"/>
      <c r="H610" s="249">
        <v>222.94300000000001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341</v>
      </c>
      <c r="AU610" s="255" t="s">
        <v>85</v>
      </c>
      <c r="AV610" s="14" t="s">
        <v>85</v>
      </c>
      <c r="AW610" s="14" t="s">
        <v>35</v>
      </c>
      <c r="AX610" s="14" t="s">
        <v>76</v>
      </c>
      <c r="AY610" s="255" t="s">
        <v>331</v>
      </c>
    </row>
    <row r="611" s="13" customFormat="1">
      <c r="A611" s="13"/>
      <c r="B611" s="234"/>
      <c r="C611" s="235"/>
      <c r="D611" s="236" t="s">
        <v>341</v>
      </c>
      <c r="E611" s="237" t="s">
        <v>19</v>
      </c>
      <c r="F611" s="238" t="s">
        <v>1097</v>
      </c>
      <c r="G611" s="235"/>
      <c r="H611" s="237" t="s">
        <v>19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341</v>
      </c>
      <c r="AU611" s="244" t="s">
        <v>85</v>
      </c>
      <c r="AV611" s="13" t="s">
        <v>83</v>
      </c>
      <c r="AW611" s="13" t="s">
        <v>35</v>
      </c>
      <c r="AX611" s="13" t="s">
        <v>76</v>
      </c>
      <c r="AY611" s="244" t="s">
        <v>331</v>
      </c>
    </row>
    <row r="612" s="14" customFormat="1">
      <c r="A612" s="14"/>
      <c r="B612" s="245"/>
      <c r="C612" s="246"/>
      <c r="D612" s="236" t="s">
        <v>341</v>
      </c>
      <c r="E612" s="247" t="s">
        <v>19</v>
      </c>
      <c r="F612" s="248" t="s">
        <v>1165</v>
      </c>
      <c r="G612" s="246"/>
      <c r="H612" s="249">
        <v>-16.925000000000001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341</v>
      </c>
      <c r="AU612" s="255" t="s">
        <v>85</v>
      </c>
      <c r="AV612" s="14" t="s">
        <v>85</v>
      </c>
      <c r="AW612" s="14" t="s">
        <v>35</v>
      </c>
      <c r="AX612" s="14" t="s">
        <v>76</v>
      </c>
      <c r="AY612" s="255" t="s">
        <v>331</v>
      </c>
    </row>
    <row r="613" s="14" customFormat="1">
      <c r="A613" s="14"/>
      <c r="B613" s="245"/>
      <c r="C613" s="246"/>
      <c r="D613" s="236" t="s">
        <v>341</v>
      </c>
      <c r="E613" s="247" t="s">
        <v>19</v>
      </c>
      <c r="F613" s="248" t="s">
        <v>1166</v>
      </c>
      <c r="G613" s="246"/>
      <c r="H613" s="249">
        <v>-13.159000000000001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341</v>
      </c>
      <c r="AU613" s="255" t="s">
        <v>85</v>
      </c>
      <c r="AV613" s="14" t="s">
        <v>85</v>
      </c>
      <c r="AW613" s="14" t="s">
        <v>35</v>
      </c>
      <c r="AX613" s="14" t="s">
        <v>76</v>
      </c>
      <c r="AY613" s="255" t="s">
        <v>331</v>
      </c>
    </row>
    <row r="614" s="14" customFormat="1">
      <c r="A614" s="14"/>
      <c r="B614" s="245"/>
      <c r="C614" s="246"/>
      <c r="D614" s="236" t="s">
        <v>341</v>
      </c>
      <c r="E614" s="247" t="s">
        <v>19</v>
      </c>
      <c r="F614" s="248" t="s">
        <v>1167</v>
      </c>
      <c r="G614" s="246"/>
      <c r="H614" s="249">
        <v>-14.574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341</v>
      </c>
      <c r="AU614" s="255" t="s">
        <v>85</v>
      </c>
      <c r="AV614" s="14" t="s">
        <v>85</v>
      </c>
      <c r="AW614" s="14" t="s">
        <v>35</v>
      </c>
      <c r="AX614" s="14" t="s">
        <v>76</v>
      </c>
      <c r="AY614" s="255" t="s">
        <v>331</v>
      </c>
    </row>
    <row r="615" s="14" customFormat="1">
      <c r="A615" s="14"/>
      <c r="B615" s="245"/>
      <c r="C615" s="246"/>
      <c r="D615" s="236" t="s">
        <v>341</v>
      </c>
      <c r="E615" s="247" t="s">
        <v>19</v>
      </c>
      <c r="F615" s="248" t="s">
        <v>1168</v>
      </c>
      <c r="G615" s="246"/>
      <c r="H615" s="249">
        <v>-6.6550000000000002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341</v>
      </c>
      <c r="AU615" s="255" t="s">
        <v>85</v>
      </c>
      <c r="AV615" s="14" t="s">
        <v>85</v>
      </c>
      <c r="AW615" s="14" t="s">
        <v>35</v>
      </c>
      <c r="AX615" s="14" t="s">
        <v>76</v>
      </c>
      <c r="AY615" s="255" t="s">
        <v>331</v>
      </c>
    </row>
    <row r="616" s="14" customFormat="1">
      <c r="A616" s="14"/>
      <c r="B616" s="245"/>
      <c r="C616" s="246"/>
      <c r="D616" s="236" t="s">
        <v>341</v>
      </c>
      <c r="E616" s="247" t="s">
        <v>19</v>
      </c>
      <c r="F616" s="248" t="s">
        <v>1169</v>
      </c>
      <c r="G616" s="246"/>
      <c r="H616" s="249">
        <v>-25.654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341</v>
      </c>
      <c r="AU616" s="255" t="s">
        <v>85</v>
      </c>
      <c r="AV616" s="14" t="s">
        <v>85</v>
      </c>
      <c r="AW616" s="14" t="s">
        <v>35</v>
      </c>
      <c r="AX616" s="14" t="s">
        <v>76</v>
      </c>
      <c r="AY616" s="255" t="s">
        <v>331</v>
      </c>
    </row>
    <row r="617" s="13" customFormat="1">
      <c r="A617" s="13"/>
      <c r="B617" s="234"/>
      <c r="C617" s="235"/>
      <c r="D617" s="236" t="s">
        <v>341</v>
      </c>
      <c r="E617" s="237" t="s">
        <v>19</v>
      </c>
      <c r="F617" s="238" t="s">
        <v>1093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341</v>
      </c>
      <c r="AU617" s="244" t="s">
        <v>85</v>
      </c>
      <c r="AV617" s="13" t="s">
        <v>83</v>
      </c>
      <c r="AW617" s="13" t="s">
        <v>35</v>
      </c>
      <c r="AX617" s="13" t="s">
        <v>76</v>
      </c>
      <c r="AY617" s="244" t="s">
        <v>331</v>
      </c>
    </row>
    <row r="618" s="14" customFormat="1">
      <c r="A618" s="14"/>
      <c r="B618" s="245"/>
      <c r="C618" s="246"/>
      <c r="D618" s="236" t="s">
        <v>341</v>
      </c>
      <c r="E618" s="247" t="s">
        <v>19</v>
      </c>
      <c r="F618" s="248" t="s">
        <v>1170</v>
      </c>
      <c r="G618" s="246"/>
      <c r="H618" s="249">
        <v>16.042999999999999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341</v>
      </c>
      <c r="AU618" s="255" t="s">
        <v>85</v>
      </c>
      <c r="AV618" s="14" t="s">
        <v>85</v>
      </c>
      <c r="AW618" s="14" t="s">
        <v>35</v>
      </c>
      <c r="AX618" s="14" t="s">
        <v>76</v>
      </c>
      <c r="AY618" s="255" t="s">
        <v>331</v>
      </c>
    </row>
    <row r="619" s="14" customFormat="1">
      <c r="A619" s="14"/>
      <c r="B619" s="245"/>
      <c r="C619" s="246"/>
      <c r="D619" s="236" t="s">
        <v>341</v>
      </c>
      <c r="E619" s="247" t="s">
        <v>19</v>
      </c>
      <c r="F619" s="248" t="s">
        <v>1171</v>
      </c>
      <c r="G619" s="246"/>
      <c r="H619" s="249">
        <v>12.272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341</v>
      </c>
      <c r="AU619" s="255" t="s">
        <v>85</v>
      </c>
      <c r="AV619" s="14" t="s">
        <v>85</v>
      </c>
      <c r="AW619" s="14" t="s">
        <v>35</v>
      </c>
      <c r="AX619" s="14" t="s">
        <v>76</v>
      </c>
      <c r="AY619" s="255" t="s">
        <v>331</v>
      </c>
    </row>
    <row r="620" s="16" customFormat="1">
      <c r="A620" s="16"/>
      <c r="B620" s="273"/>
      <c r="C620" s="274"/>
      <c r="D620" s="236" t="s">
        <v>341</v>
      </c>
      <c r="E620" s="275" t="s">
        <v>19</v>
      </c>
      <c r="F620" s="276" t="s">
        <v>717</v>
      </c>
      <c r="G620" s="274"/>
      <c r="H620" s="277">
        <v>174.291</v>
      </c>
      <c r="I620" s="278"/>
      <c r="J620" s="274"/>
      <c r="K620" s="274"/>
      <c r="L620" s="279"/>
      <c r="M620" s="280"/>
      <c r="N620" s="281"/>
      <c r="O620" s="281"/>
      <c r="P620" s="281"/>
      <c r="Q620" s="281"/>
      <c r="R620" s="281"/>
      <c r="S620" s="281"/>
      <c r="T620" s="282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83" t="s">
        <v>341</v>
      </c>
      <c r="AU620" s="283" t="s">
        <v>85</v>
      </c>
      <c r="AV620" s="16" t="s">
        <v>92</v>
      </c>
      <c r="AW620" s="16" t="s">
        <v>35</v>
      </c>
      <c r="AX620" s="16" t="s">
        <v>76</v>
      </c>
      <c r="AY620" s="283" t="s">
        <v>331</v>
      </c>
    </row>
    <row r="621" s="13" customFormat="1">
      <c r="A621" s="13"/>
      <c r="B621" s="234"/>
      <c r="C621" s="235"/>
      <c r="D621" s="236" t="s">
        <v>341</v>
      </c>
      <c r="E621" s="237" t="s">
        <v>19</v>
      </c>
      <c r="F621" s="238" t="s">
        <v>1102</v>
      </c>
      <c r="G621" s="235"/>
      <c r="H621" s="237" t="s">
        <v>19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341</v>
      </c>
      <c r="AU621" s="244" t="s">
        <v>85</v>
      </c>
      <c r="AV621" s="13" t="s">
        <v>83</v>
      </c>
      <c r="AW621" s="13" t="s">
        <v>35</v>
      </c>
      <c r="AX621" s="13" t="s">
        <v>76</v>
      </c>
      <c r="AY621" s="244" t="s">
        <v>331</v>
      </c>
    </row>
    <row r="622" s="14" customFormat="1">
      <c r="A622" s="14"/>
      <c r="B622" s="245"/>
      <c r="C622" s="246"/>
      <c r="D622" s="236" t="s">
        <v>341</v>
      </c>
      <c r="E622" s="247" t="s">
        <v>19</v>
      </c>
      <c r="F622" s="248" t="s">
        <v>1172</v>
      </c>
      <c r="G622" s="246"/>
      <c r="H622" s="249">
        <v>145.93899999999999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341</v>
      </c>
      <c r="AU622" s="255" t="s">
        <v>85</v>
      </c>
      <c r="AV622" s="14" t="s">
        <v>85</v>
      </c>
      <c r="AW622" s="14" t="s">
        <v>35</v>
      </c>
      <c r="AX622" s="14" t="s">
        <v>76</v>
      </c>
      <c r="AY622" s="255" t="s">
        <v>331</v>
      </c>
    </row>
    <row r="623" s="13" customFormat="1">
      <c r="A623" s="13"/>
      <c r="B623" s="234"/>
      <c r="C623" s="235"/>
      <c r="D623" s="236" t="s">
        <v>341</v>
      </c>
      <c r="E623" s="237" t="s">
        <v>19</v>
      </c>
      <c r="F623" s="238" t="s">
        <v>1097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341</v>
      </c>
      <c r="AU623" s="244" t="s">
        <v>85</v>
      </c>
      <c r="AV623" s="13" t="s">
        <v>83</v>
      </c>
      <c r="AW623" s="13" t="s">
        <v>35</v>
      </c>
      <c r="AX623" s="13" t="s">
        <v>76</v>
      </c>
      <c r="AY623" s="244" t="s">
        <v>331</v>
      </c>
    </row>
    <row r="624" s="14" customFormat="1">
      <c r="A624" s="14"/>
      <c r="B624" s="245"/>
      <c r="C624" s="246"/>
      <c r="D624" s="236" t="s">
        <v>341</v>
      </c>
      <c r="E624" s="247" t="s">
        <v>19</v>
      </c>
      <c r="F624" s="248" t="s">
        <v>1173</v>
      </c>
      <c r="G624" s="246"/>
      <c r="H624" s="249">
        <v>-10.725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341</v>
      </c>
      <c r="AU624" s="255" t="s">
        <v>85</v>
      </c>
      <c r="AV624" s="14" t="s">
        <v>85</v>
      </c>
      <c r="AW624" s="14" t="s">
        <v>35</v>
      </c>
      <c r="AX624" s="14" t="s">
        <v>76</v>
      </c>
      <c r="AY624" s="255" t="s">
        <v>331</v>
      </c>
    </row>
    <row r="625" s="14" customFormat="1">
      <c r="A625" s="14"/>
      <c r="B625" s="245"/>
      <c r="C625" s="246"/>
      <c r="D625" s="236" t="s">
        <v>341</v>
      </c>
      <c r="E625" s="247" t="s">
        <v>19</v>
      </c>
      <c r="F625" s="248" t="s">
        <v>1174</v>
      </c>
      <c r="G625" s="246"/>
      <c r="H625" s="249">
        <v>-18.759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341</v>
      </c>
      <c r="AU625" s="255" t="s">
        <v>85</v>
      </c>
      <c r="AV625" s="14" t="s">
        <v>85</v>
      </c>
      <c r="AW625" s="14" t="s">
        <v>35</v>
      </c>
      <c r="AX625" s="14" t="s">
        <v>76</v>
      </c>
      <c r="AY625" s="255" t="s">
        <v>331</v>
      </c>
    </row>
    <row r="626" s="13" customFormat="1">
      <c r="A626" s="13"/>
      <c r="B626" s="234"/>
      <c r="C626" s="235"/>
      <c r="D626" s="236" t="s">
        <v>341</v>
      </c>
      <c r="E626" s="237" t="s">
        <v>19</v>
      </c>
      <c r="F626" s="238" t="s">
        <v>1093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341</v>
      </c>
      <c r="AU626" s="244" t="s">
        <v>85</v>
      </c>
      <c r="AV626" s="13" t="s">
        <v>83</v>
      </c>
      <c r="AW626" s="13" t="s">
        <v>35</v>
      </c>
      <c r="AX626" s="13" t="s">
        <v>76</v>
      </c>
      <c r="AY626" s="244" t="s">
        <v>331</v>
      </c>
    </row>
    <row r="627" s="14" customFormat="1">
      <c r="A627" s="14"/>
      <c r="B627" s="245"/>
      <c r="C627" s="246"/>
      <c r="D627" s="236" t="s">
        <v>341</v>
      </c>
      <c r="E627" s="247" t="s">
        <v>19</v>
      </c>
      <c r="F627" s="248" t="s">
        <v>1175</v>
      </c>
      <c r="G627" s="246"/>
      <c r="H627" s="249">
        <v>5.9219999999999997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341</v>
      </c>
      <c r="AU627" s="255" t="s">
        <v>85</v>
      </c>
      <c r="AV627" s="14" t="s">
        <v>85</v>
      </c>
      <c r="AW627" s="14" t="s">
        <v>35</v>
      </c>
      <c r="AX627" s="14" t="s">
        <v>76</v>
      </c>
      <c r="AY627" s="255" t="s">
        <v>331</v>
      </c>
    </row>
    <row r="628" s="14" customFormat="1">
      <c r="A628" s="14"/>
      <c r="B628" s="245"/>
      <c r="C628" s="246"/>
      <c r="D628" s="236" t="s">
        <v>341</v>
      </c>
      <c r="E628" s="247" t="s">
        <v>19</v>
      </c>
      <c r="F628" s="248" t="s">
        <v>1176</v>
      </c>
      <c r="G628" s="246"/>
      <c r="H628" s="249">
        <v>7.3840000000000003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341</v>
      </c>
      <c r="AU628" s="255" t="s">
        <v>85</v>
      </c>
      <c r="AV628" s="14" t="s">
        <v>85</v>
      </c>
      <c r="AW628" s="14" t="s">
        <v>35</v>
      </c>
      <c r="AX628" s="14" t="s">
        <v>76</v>
      </c>
      <c r="AY628" s="255" t="s">
        <v>331</v>
      </c>
    </row>
    <row r="629" s="14" customFormat="1">
      <c r="A629" s="14"/>
      <c r="B629" s="245"/>
      <c r="C629" s="246"/>
      <c r="D629" s="236" t="s">
        <v>341</v>
      </c>
      <c r="E629" s="247" t="s">
        <v>19</v>
      </c>
      <c r="F629" s="248" t="s">
        <v>1177</v>
      </c>
      <c r="G629" s="246"/>
      <c r="H629" s="249">
        <v>2.016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341</v>
      </c>
      <c r="AU629" s="255" t="s">
        <v>85</v>
      </c>
      <c r="AV629" s="14" t="s">
        <v>85</v>
      </c>
      <c r="AW629" s="14" t="s">
        <v>35</v>
      </c>
      <c r="AX629" s="14" t="s">
        <v>76</v>
      </c>
      <c r="AY629" s="255" t="s">
        <v>331</v>
      </c>
    </row>
    <row r="630" s="16" customFormat="1">
      <c r="A630" s="16"/>
      <c r="B630" s="273"/>
      <c r="C630" s="274"/>
      <c r="D630" s="236" t="s">
        <v>341</v>
      </c>
      <c r="E630" s="275" t="s">
        <v>19</v>
      </c>
      <c r="F630" s="276" t="s">
        <v>717</v>
      </c>
      <c r="G630" s="274"/>
      <c r="H630" s="277">
        <v>131.77699999999999</v>
      </c>
      <c r="I630" s="278"/>
      <c r="J630" s="274"/>
      <c r="K630" s="274"/>
      <c r="L630" s="279"/>
      <c r="M630" s="280"/>
      <c r="N630" s="281"/>
      <c r="O630" s="281"/>
      <c r="P630" s="281"/>
      <c r="Q630" s="281"/>
      <c r="R630" s="281"/>
      <c r="S630" s="281"/>
      <c r="T630" s="28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83" t="s">
        <v>341</v>
      </c>
      <c r="AU630" s="283" t="s">
        <v>85</v>
      </c>
      <c r="AV630" s="16" t="s">
        <v>92</v>
      </c>
      <c r="AW630" s="16" t="s">
        <v>35</v>
      </c>
      <c r="AX630" s="16" t="s">
        <v>76</v>
      </c>
      <c r="AY630" s="283" t="s">
        <v>331</v>
      </c>
    </row>
    <row r="631" s="13" customFormat="1">
      <c r="A631" s="13"/>
      <c r="B631" s="234"/>
      <c r="C631" s="235"/>
      <c r="D631" s="236" t="s">
        <v>341</v>
      </c>
      <c r="E631" s="237" t="s">
        <v>19</v>
      </c>
      <c r="F631" s="238" t="s">
        <v>1178</v>
      </c>
      <c r="G631" s="235"/>
      <c r="H631" s="237" t="s">
        <v>19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341</v>
      </c>
      <c r="AU631" s="244" t="s">
        <v>85</v>
      </c>
      <c r="AV631" s="13" t="s">
        <v>83</v>
      </c>
      <c r="AW631" s="13" t="s">
        <v>35</v>
      </c>
      <c r="AX631" s="13" t="s">
        <v>76</v>
      </c>
      <c r="AY631" s="244" t="s">
        <v>331</v>
      </c>
    </row>
    <row r="632" s="14" customFormat="1">
      <c r="A632" s="14"/>
      <c r="B632" s="245"/>
      <c r="C632" s="246"/>
      <c r="D632" s="236" t="s">
        <v>341</v>
      </c>
      <c r="E632" s="247" t="s">
        <v>19</v>
      </c>
      <c r="F632" s="248" t="s">
        <v>1179</v>
      </c>
      <c r="G632" s="246"/>
      <c r="H632" s="249">
        <v>-219.90700000000001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341</v>
      </c>
      <c r="AU632" s="255" t="s">
        <v>85</v>
      </c>
      <c r="AV632" s="14" t="s">
        <v>85</v>
      </c>
      <c r="AW632" s="14" t="s">
        <v>35</v>
      </c>
      <c r="AX632" s="14" t="s">
        <v>76</v>
      </c>
      <c r="AY632" s="255" t="s">
        <v>331</v>
      </c>
    </row>
    <row r="633" s="13" customFormat="1">
      <c r="A633" s="13"/>
      <c r="B633" s="234"/>
      <c r="C633" s="235"/>
      <c r="D633" s="236" t="s">
        <v>341</v>
      </c>
      <c r="E633" s="237" t="s">
        <v>19</v>
      </c>
      <c r="F633" s="238" t="s">
        <v>912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341</v>
      </c>
      <c r="AU633" s="244" t="s">
        <v>85</v>
      </c>
      <c r="AV633" s="13" t="s">
        <v>83</v>
      </c>
      <c r="AW633" s="13" t="s">
        <v>35</v>
      </c>
      <c r="AX633" s="13" t="s">
        <v>76</v>
      </c>
      <c r="AY633" s="244" t="s">
        <v>331</v>
      </c>
    </row>
    <row r="634" s="13" customFormat="1">
      <c r="A634" s="13"/>
      <c r="B634" s="234"/>
      <c r="C634" s="235"/>
      <c r="D634" s="236" t="s">
        <v>341</v>
      </c>
      <c r="E634" s="237" t="s">
        <v>19</v>
      </c>
      <c r="F634" s="238" t="s">
        <v>1180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341</v>
      </c>
      <c r="AU634" s="244" t="s">
        <v>85</v>
      </c>
      <c r="AV634" s="13" t="s">
        <v>83</v>
      </c>
      <c r="AW634" s="13" t="s">
        <v>35</v>
      </c>
      <c r="AX634" s="13" t="s">
        <v>76</v>
      </c>
      <c r="AY634" s="244" t="s">
        <v>331</v>
      </c>
    </row>
    <row r="635" s="14" customFormat="1">
      <c r="A635" s="14"/>
      <c r="B635" s="245"/>
      <c r="C635" s="246"/>
      <c r="D635" s="236" t="s">
        <v>341</v>
      </c>
      <c r="E635" s="247" t="s">
        <v>19</v>
      </c>
      <c r="F635" s="248" t="s">
        <v>1181</v>
      </c>
      <c r="G635" s="246"/>
      <c r="H635" s="249">
        <v>13.759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341</v>
      </c>
      <c r="AU635" s="255" t="s">
        <v>85</v>
      </c>
      <c r="AV635" s="14" t="s">
        <v>85</v>
      </c>
      <c r="AW635" s="14" t="s">
        <v>35</v>
      </c>
      <c r="AX635" s="14" t="s">
        <v>76</v>
      </c>
      <c r="AY635" s="255" t="s">
        <v>331</v>
      </c>
    </row>
    <row r="636" s="13" customFormat="1">
      <c r="A636" s="13"/>
      <c r="B636" s="234"/>
      <c r="C636" s="235"/>
      <c r="D636" s="236" t="s">
        <v>341</v>
      </c>
      <c r="E636" s="237" t="s">
        <v>19</v>
      </c>
      <c r="F636" s="238" t="s">
        <v>1182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341</v>
      </c>
      <c r="AU636" s="244" t="s">
        <v>85</v>
      </c>
      <c r="AV636" s="13" t="s">
        <v>83</v>
      </c>
      <c r="AW636" s="13" t="s">
        <v>35</v>
      </c>
      <c r="AX636" s="13" t="s">
        <v>76</v>
      </c>
      <c r="AY636" s="244" t="s">
        <v>331</v>
      </c>
    </row>
    <row r="637" s="14" customFormat="1">
      <c r="A637" s="14"/>
      <c r="B637" s="245"/>
      <c r="C637" s="246"/>
      <c r="D637" s="236" t="s">
        <v>341</v>
      </c>
      <c r="E637" s="247" t="s">
        <v>19</v>
      </c>
      <c r="F637" s="248" t="s">
        <v>1183</v>
      </c>
      <c r="G637" s="246"/>
      <c r="H637" s="249">
        <v>28.984000000000002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341</v>
      </c>
      <c r="AU637" s="255" t="s">
        <v>85</v>
      </c>
      <c r="AV637" s="14" t="s">
        <v>85</v>
      </c>
      <c r="AW637" s="14" t="s">
        <v>35</v>
      </c>
      <c r="AX637" s="14" t="s">
        <v>76</v>
      </c>
      <c r="AY637" s="255" t="s">
        <v>331</v>
      </c>
    </row>
    <row r="638" s="13" customFormat="1">
      <c r="A638" s="13"/>
      <c r="B638" s="234"/>
      <c r="C638" s="235"/>
      <c r="D638" s="236" t="s">
        <v>341</v>
      </c>
      <c r="E638" s="237" t="s">
        <v>19</v>
      </c>
      <c r="F638" s="238" t="s">
        <v>1093</v>
      </c>
      <c r="G638" s="235"/>
      <c r="H638" s="237" t="s">
        <v>19</v>
      </c>
      <c r="I638" s="239"/>
      <c r="J638" s="235"/>
      <c r="K638" s="235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341</v>
      </c>
      <c r="AU638" s="244" t="s">
        <v>85</v>
      </c>
      <c r="AV638" s="13" t="s">
        <v>83</v>
      </c>
      <c r="AW638" s="13" t="s">
        <v>35</v>
      </c>
      <c r="AX638" s="13" t="s">
        <v>76</v>
      </c>
      <c r="AY638" s="244" t="s">
        <v>331</v>
      </c>
    </row>
    <row r="639" s="14" customFormat="1">
      <c r="A639" s="14"/>
      <c r="B639" s="245"/>
      <c r="C639" s="246"/>
      <c r="D639" s="236" t="s">
        <v>341</v>
      </c>
      <c r="E639" s="247" t="s">
        <v>19</v>
      </c>
      <c r="F639" s="248" t="s">
        <v>1184</v>
      </c>
      <c r="G639" s="246"/>
      <c r="H639" s="249">
        <v>17.765000000000001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341</v>
      </c>
      <c r="AU639" s="255" t="s">
        <v>85</v>
      </c>
      <c r="AV639" s="14" t="s">
        <v>85</v>
      </c>
      <c r="AW639" s="14" t="s">
        <v>35</v>
      </c>
      <c r="AX639" s="14" t="s">
        <v>76</v>
      </c>
      <c r="AY639" s="255" t="s">
        <v>331</v>
      </c>
    </row>
    <row r="640" s="13" customFormat="1">
      <c r="A640" s="13"/>
      <c r="B640" s="234"/>
      <c r="C640" s="235"/>
      <c r="D640" s="236" t="s">
        <v>341</v>
      </c>
      <c r="E640" s="237" t="s">
        <v>19</v>
      </c>
      <c r="F640" s="238" t="s">
        <v>1185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341</v>
      </c>
      <c r="AU640" s="244" t="s">
        <v>85</v>
      </c>
      <c r="AV640" s="13" t="s">
        <v>83</v>
      </c>
      <c r="AW640" s="13" t="s">
        <v>35</v>
      </c>
      <c r="AX640" s="13" t="s">
        <v>76</v>
      </c>
      <c r="AY640" s="244" t="s">
        <v>331</v>
      </c>
    </row>
    <row r="641" s="14" customFormat="1">
      <c r="A641" s="14"/>
      <c r="B641" s="245"/>
      <c r="C641" s="246"/>
      <c r="D641" s="236" t="s">
        <v>341</v>
      </c>
      <c r="E641" s="247" t="s">
        <v>19</v>
      </c>
      <c r="F641" s="248" t="s">
        <v>1186</v>
      </c>
      <c r="G641" s="246"/>
      <c r="H641" s="249">
        <v>40.128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341</v>
      </c>
      <c r="AU641" s="255" t="s">
        <v>85</v>
      </c>
      <c r="AV641" s="14" t="s">
        <v>85</v>
      </c>
      <c r="AW641" s="14" t="s">
        <v>35</v>
      </c>
      <c r="AX641" s="14" t="s">
        <v>76</v>
      </c>
      <c r="AY641" s="255" t="s">
        <v>331</v>
      </c>
    </row>
    <row r="642" s="13" customFormat="1">
      <c r="A642" s="13"/>
      <c r="B642" s="234"/>
      <c r="C642" s="235"/>
      <c r="D642" s="236" t="s">
        <v>341</v>
      </c>
      <c r="E642" s="237" t="s">
        <v>19</v>
      </c>
      <c r="F642" s="238" t="s">
        <v>1187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341</v>
      </c>
      <c r="AU642" s="244" t="s">
        <v>85</v>
      </c>
      <c r="AV642" s="13" t="s">
        <v>83</v>
      </c>
      <c r="AW642" s="13" t="s">
        <v>35</v>
      </c>
      <c r="AX642" s="13" t="s">
        <v>76</v>
      </c>
      <c r="AY642" s="244" t="s">
        <v>331</v>
      </c>
    </row>
    <row r="643" s="14" customFormat="1">
      <c r="A643" s="14"/>
      <c r="B643" s="245"/>
      <c r="C643" s="246"/>
      <c r="D643" s="236" t="s">
        <v>341</v>
      </c>
      <c r="E643" s="247" t="s">
        <v>19</v>
      </c>
      <c r="F643" s="248" t="s">
        <v>1188</v>
      </c>
      <c r="G643" s="246"/>
      <c r="H643" s="249">
        <v>16.783999999999999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341</v>
      </c>
      <c r="AU643" s="255" t="s">
        <v>85</v>
      </c>
      <c r="AV643" s="14" t="s">
        <v>85</v>
      </c>
      <c r="AW643" s="14" t="s">
        <v>35</v>
      </c>
      <c r="AX643" s="14" t="s">
        <v>76</v>
      </c>
      <c r="AY643" s="255" t="s">
        <v>331</v>
      </c>
    </row>
    <row r="644" s="16" customFormat="1">
      <c r="A644" s="16"/>
      <c r="B644" s="273"/>
      <c r="C644" s="274"/>
      <c r="D644" s="236" t="s">
        <v>341</v>
      </c>
      <c r="E644" s="275" t="s">
        <v>19</v>
      </c>
      <c r="F644" s="276" t="s">
        <v>717</v>
      </c>
      <c r="G644" s="274"/>
      <c r="H644" s="277">
        <v>-102.487</v>
      </c>
      <c r="I644" s="278"/>
      <c r="J644" s="274"/>
      <c r="K644" s="274"/>
      <c r="L644" s="279"/>
      <c r="M644" s="280"/>
      <c r="N644" s="281"/>
      <c r="O644" s="281"/>
      <c r="P644" s="281"/>
      <c r="Q644" s="281"/>
      <c r="R644" s="281"/>
      <c r="S644" s="281"/>
      <c r="T644" s="282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83" t="s">
        <v>341</v>
      </c>
      <c r="AU644" s="283" t="s">
        <v>85</v>
      </c>
      <c r="AV644" s="16" t="s">
        <v>92</v>
      </c>
      <c r="AW644" s="16" t="s">
        <v>35</v>
      </c>
      <c r="AX644" s="16" t="s">
        <v>76</v>
      </c>
      <c r="AY644" s="283" t="s">
        <v>331</v>
      </c>
    </row>
    <row r="645" s="15" customFormat="1">
      <c r="A645" s="15"/>
      <c r="B645" s="256"/>
      <c r="C645" s="257"/>
      <c r="D645" s="236" t="s">
        <v>341</v>
      </c>
      <c r="E645" s="258" t="s">
        <v>19</v>
      </c>
      <c r="F645" s="259" t="s">
        <v>353</v>
      </c>
      <c r="G645" s="257"/>
      <c r="H645" s="260">
        <v>343.27499999999998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341</v>
      </c>
      <c r="AU645" s="266" t="s">
        <v>85</v>
      </c>
      <c r="AV645" s="15" t="s">
        <v>126</v>
      </c>
      <c r="AW645" s="15" t="s">
        <v>35</v>
      </c>
      <c r="AX645" s="15" t="s">
        <v>83</v>
      </c>
      <c r="AY645" s="266" t="s">
        <v>331</v>
      </c>
    </row>
    <row r="646" s="2" customFormat="1" ht="16.5" customHeight="1">
      <c r="A646" s="40"/>
      <c r="B646" s="41"/>
      <c r="C646" s="216" t="s">
        <v>1201</v>
      </c>
      <c r="D646" s="216" t="s">
        <v>333</v>
      </c>
      <c r="E646" s="217" t="s">
        <v>1202</v>
      </c>
      <c r="F646" s="218" t="s">
        <v>1203</v>
      </c>
      <c r="G646" s="219" t="s">
        <v>336</v>
      </c>
      <c r="H646" s="220">
        <v>262.76999999999998</v>
      </c>
      <c r="I646" s="221"/>
      <c r="J646" s="222">
        <f>ROUND(I646*H646,2)</f>
        <v>0</v>
      </c>
      <c r="K646" s="218" t="s">
        <v>19</v>
      </c>
      <c r="L646" s="46"/>
      <c r="M646" s="223" t="s">
        <v>19</v>
      </c>
      <c r="N646" s="224" t="s">
        <v>47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126</v>
      </c>
      <c r="AT646" s="227" t="s">
        <v>333</v>
      </c>
      <c r="AU646" s="227" t="s">
        <v>85</v>
      </c>
      <c r="AY646" s="19" t="s">
        <v>331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83</v>
      </c>
      <c r="BK646" s="228">
        <f>ROUND(I646*H646,2)</f>
        <v>0</v>
      </c>
      <c r="BL646" s="19" t="s">
        <v>126</v>
      </c>
      <c r="BM646" s="227" t="s">
        <v>1204</v>
      </c>
    </row>
    <row r="647" s="13" customFormat="1">
      <c r="A647" s="13"/>
      <c r="B647" s="234"/>
      <c r="C647" s="235"/>
      <c r="D647" s="236" t="s">
        <v>341</v>
      </c>
      <c r="E647" s="237" t="s">
        <v>19</v>
      </c>
      <c r="F647" s="238" t="s">
        <v>1205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341</v>
      </c>
      <c r="AU647" s="244" t="s">
        <v>85</v>
      </c>
      <c r="AV647" s="13" t="s">
        <v>83</v>
      </c>
      <c r="AW647" s="13" t="s">
        <v>35</v>
      </c>
      <c r="AX647" s="13" t="s">
        <v>76</v>
      </c>
      <c r="AY647" s="244" t="s">
        <v>331</v>
      </c>
    </row>
    <row r="648" s="14" customFormat="1">
      <c r="A648" s="14"/>
      <c r="B648" s="245"/>
      <c r="C648" s="246"/>
      <c r="D648" s="236" t="s">
        <v>341</v>
      </c>
      <c r="E648" s="247" t="s">
        <v>19</v>
      </c>
      <c r="F648" s="248" t="s">
        <v>1206</v>
      </c>
      <c r="G648" s="246"/>
      <c r="H648" s="249">
        <v>262.76999999999998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341</v>
      </c>
      <c r="AU648" s="255" t="s">
        <v>85</v>
      </c>
      <c r="AV648" s="14" t="s">
        <v>85</v>
      </c>
      <c r="AW648" s="14" t="s">
        <v>35</v>
      </c>
      <c r="AX648" s="14" t="s">
        <v>83</v>
      </c>
      <c r="AY648" s="255" t="s">
        <v>331</v>
      </c>
    </row>
    <row r="649" s="2" customFormat="1" ht="24.15" customHeight="1">
      <c r="A649" s="40"/>
      <c r="B649" s="41"/>
      <c r="C649" s="216" t="s">
        <v>1207</v>
      </c>
      <c r="D649" s="216" t="s">
        <v>333</v>
      </c>
      <c r="E649" s="217" t="s">
        <v>1208</v>
      </c>
      <c r="F649" s="218" t="s">
        <v>1209</v>
      </c>
      <c r="G649" s="219" t="s">
        <v>336</v>
      </c>
      <c r="H649" s="220">
        <v>40.567999999999998</v>
      </c>
      <c r="I649" s="221"/>
      <c r="J649" s="222">
        <f>ROUND(I649*H649,2)</f>
        <v>0</v>
      </c>
      <c r="K649" s="218" t="s">
        <v>337</v>
      </c>
      <c r="L649" s="46"/>
      <c r="M649" s="223" t="s">
        <v>19</v>
      </c>
      <c r="N649" s="224" t="s">
        <v>47</v>
      </c>
      <c r="O649" s="86"/>
      <c r="P649" s="225">
        <f>O649*H649</f>
        <v>0</v>
      </c>
      <c r="Q649" s="225">
        <v>0.000852</v>
      </c>
      <c r="R649" s="225">
        <f>Q649*H649</f>
        <v>0.034563935999999996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126</v>
      </c>
      <c r="AT649" s="227" t="s">
        <v>333</v>
      </c>
      <c r="AU649" s="227" t="s">
        <v>85</v>
      </c>
      <c r="AY649" s="19" t="s">
        <v>331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83</v>
      </c>
      <c r="BK649" s="228">
        <f>ROUND(I649*H649,2)</f>
        <v>0</v>
      </c>
      <c r="BL649" s="19" t="s">
        <v>126</v>
      </c>
      <c r="BM649" s="227" t="s">
        <v>1210</v>
      </c>
    </row>
    <row r="650" s="2" customFormat="1">
      <c r="A650" s="40"/>
      <c r="B650" s="41"/>
      <c r="C650" s="42"/>
      <c r="D650" s="229" t="s">
        <v>339</v>
      </c>
      <c r="E650" s="42"/>
      <c r="F650" s="230" t="s">
        <v>1211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339</v>
      </c>
      <c r="AU650" s="19" t="s">
        <v>85</v>
      </c>
    </row>
    <row r="651" s="13" customFormat="1">
      <c r="A651" s="13"/>
      <c r="B651" s="234"/>
      <c r="C651" s="235"/>
      <c r="D651" s="236" t="s">
        <v>341</v>
      </c>
      <c r="E651" s="237" t="s">
        <v>19</v>
      </c>
      <c r="F651" s="238" t="s">
        <v>928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341</v>
      </c>
      <c r="AU651" s="244" t="s">
        <v>85</v>
      </c>
      <c r="AV651" s="13" t="s">
        <v>83</v>
      </c>
      <c r="AW651" s="13" t="s">
        <v>35</v>
      </c>
      <c r="AX651" s="13" t="s">
        <v>76</v>
      </c>
      <c r="AY651" s="244" t="s">
        <v>331</v>
      </c>
    </row>
    <row r="652" s="14" customFormat="1">
      <c r="A652" s="14"/>
      <c r="B652" s="245"/>
      <c r="C652" s="246"/>
      <c r="D652" s="236" t="s">
        <v>341</v>
      </c>
      <c r="E652" s="247" t="s">
        <v>19</v>
      </c>
      <c r="F652" s="248" t="s">
        <v>1212</v>
      </c>
      <c r="G652" s="246"/>
      <c r="H652" s="249">
        <v>1.194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341</v>
      </c>
      <c r="AU652" s="255" t="s">
        <v>85</v>
      </c>
      <c r="AV652" s="14" t="s">
        <v>85</v>
      </c>
      <c r="AW652" s="14" t="s">
        <v>35</v>
      </c>
      <c r="AX652" s="14" t="s">
        <v>76</v>
      </c>
      <c r="AY652" s="255" t="s">
        <v>331</v>
      </c>
    </row>
    <row r="653" s="13" customFormat="1">
      <c r="A653" s="13"/>
      <c r="B653" s="234"/>
      <c r="C653" s="235"/>
      <c r="D653" s="236" t="s">
        <v>341</v>
      </c>
      <c r="E653" s="237" t="s">
        <v>19</v>
      </c>
      <c r="F653" s="238" t="s">
        <v>930</v>
      </c>
      <c r="G653" s="235"/>
      <c r="H653" s="237" t="s">
        <v>19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341</v>
      </c>
      <c r="AU653" s="244" t="s">
        <v>85</v>
      </c>
      <c r="AV653" s="13" t="s">
        <v>83</v>
      </c>
      <c r="AW653" s="13" t="s">
        <v>35</v>
      </c>
      <c r="AX653" s="13" t="s">
        <v>76</v>
      </c>
      <c r="AY653" s="244" t="s">
        <v>331</v>
      </c>
    </row>
    <row r="654" s="14" customFormat="1">
      <c r="A654" s="14"/>
      <c r="B654" s="245"/>
      <c r="C654" s="246"/>
      <c r="D654" s="236" t="s">
        <v>341</v>
      </c>
      <c r="E654" s="247" t="s">
        <v>19</v>
      </c>
      <c r="F654" s="248" t="s">
        <v>1213</v>
      </c>
      <c r="G654" s="246"/>
      <c r="H654" s="249">
        <v>1.542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341</v>
      </c>
      <c r="AU654" s="255" t="s">
        <v>85</v>
      </c>
      <c r="AV654" s="14" t="s">
        <v>85</v>
      </c>
      <c r="AW654" s="14" t="s">
        <v>35</v>
      </c>
      <c r="AX654" s="14" t="s">
        <v>76</v>
      </c>
      <c r="AY654" s="255" t="s">
        <v>331</v>
      </c>
    </row>
    <row r="655" s="13" customFormat="1">
      <c r="A655" s="13"/>
      <c r="B655" s="234"/>
      <c r="C655" s="235"/>
      <c r="D655" s="236" t="s">
        <v>341</v>
      </c>
      <c r="E655" s="237" t="s">
        <v>19</v>
      </c>
      <c r="F655" s="238" t="s">
        <v>932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341</v>
      </c>
      <c r="AU655" s="244" t="s">
        <v>85</v>
      </c>
      <c r="AV655" s="13" t="s">
        <v>83</v>
      </c>
      <c r="AW655" s="13" t="s">
        <v>35</v>
      </c>
      <c r="AX655" s="13" t="s">
        <v>76</v>
      </c>
      <c r="AY655" s="244" t="s">
        <v>331</v>
      </c>
    </row>
    <row r="656" s="14" customFormat="1">
      <c r="A656" s="14"/>
      <c r="B656" s="245"/>
      <c r="C656" s="246"/>
      <c r="D656" s="236" t="s">
        <v>341</v>
      </c>
      <c r="E656" s="247" t="s">
        <v>19</v>
      </c>
      <c r="F656" s="248" t="s">
        <v>1214</v>
      </c>
      <c r="G656" s="246"/>
      <c r="H656" s="249">
        <v>7.0789999999999997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341</v>
      </c>
      <c r="AU656" s="255" t="s">
        <v>85</v>
      </c>
      <c r="AV656" s="14" t="s">
        <v>85</v>
      </c>
      <c r="AW656" s="14" t="s">
        <v>35</v>
      </c>
      <c r="AX656" s="14" t="s">
        <v>76</v>
      </c>
      <c r="AY656" s="255" t="s">
        <v>331</v>
      </c>
    </row>
    <row r="657" s="13" customFormat="1">
      <c r="A657" s="13"/>
      <c r="B657" s="234"/>
      <c r="C657" s="235"/>
      <c r="D657" s="236" t="s">
        <v>341</v>
      </c>
      <c r="E657" s="237" t="s">
        <v>19</v>
      </c>
      <c r="F657" s="238" t="s">
        <v>934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341</v>
      </c>
      <c r="AU657" s="244" t="s">
        <v>85</v>
      </c>
      <c r="AV657" s="13" t="s">
        <v>83</v>
      </c>
      <c r="AW657" s="13" t="s">
        <v>35</v>
      </c>
      <c r="AX657" s="13" t="s">
        <v>76</v>
      </c>
      <c r="AY657" s="244" t="s">
        <v>331</v>
      </c>
    </row>
    <row r="658" s="14" customFormat="1">
      <c r="A658" s="14"/>
      <c r="B658" s="245"/>
      <c r="C658" s="246"/>
      <c r="D658" s="236" t="s">
        <v>341</v>
      </c>
      <c r="E658" s="247" t="s">
        <v>19</v>
      </c>
      <c r="F658" s="248" t="s">
        <v>1215</v>
      </c>
      <c r="G658" s="246"/>
      <c r="H658" s="249">
        <v>1.4910000000000001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341</v>
      </c>
      <c r="AU658" s="255" t="s">
        <v>85</v>
      </c>
      <c r="AV658" s="14" t="s">
        <v>85</v>
      </c>
      <c r="AW658" s="14" t="s">
        <v>35</v>
      </c>
      <c r="AX658" s="14" t="s">
        <v>76</v>
      </c>
      <c r="AY658" s="255" t="s">
        <v>331</v>
      </c>
    </row>
    <row r="659" s="13" customFormat="1">
      <c r="A659" s="13"/>
      <c r="B659" s="234"/>
      <c r="C659" s="235"/>
      <c r="D659" s="236" t="s">
        <v>341</v>
      </c>
      <c r="E659" s="237" t="s">
        <v>19</v>
      </c>
      <c r="F659" s="238" t="s">
        <v>936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341</v>
      </c>
      <c r="AU659" s="244" t="s">
        <v>85</v>
      </c>
      <c r="AV659" s="13" t="s">
        <v>83</v>
      </c>
      <c r="AW659" s="13" t="s">
        <v>35</v>
      </c>
      <c r="AX659" s="13" t="s">
        <v>76</v>
      </c>
      <c r="AY659" s="244" t="s">
        <v>331</v>
      </c>
    </row>
    <row r="660" s="14" customFormat="1">
      <c r="A660" s="14"/>
      <c r="B660" s="245"/>
      <c r="C660" s="246"/>
      <c r="D660" s="236" t="s">
        <v>341</v>
      </c>
      <c r="E660" s="247" t="s">
        <v>19</v>
      </c>
      <c r="F660" s="248" t="s">
        <v>1216</v>
      </c>
      <c r="G660" s="246"/>
      <c r="H660" s="249">
        <v>2.9929999999999999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341</v>
      </c>
      <c r="AU660" s="255" t="s">
        <v>85</v>
      </c>
      <c r="AV660" s="14" t="s">
        <v>85</v>
      </c>
      <c r="AW660" s="14" t="s">
        <v>35</v>
      </c>
      <c r="AX660" s="14" t="s">
        <v>76</v>
      </c>
      <c r="AY660" s="255" t="s">
        <v>331</v>
      </c>
    </row>
    <row r="661" s="13" customFormat="1">
      <c r="A661" s="13"/>
      <c r="B661" s="234"/>
      <c r="C661" s="235"/>
      <c r="D661" s="236" t="s">
        <v>341</v>
      </c>
      <c r="E661" s="237" t="s">
        <v>19</v>
      </c>
      <c r="F661" s="238" t="s">
        <v>938</v>
      </c>
      <c r="G661" s="235"/>
      <c r="H661" s="237" t="s">
        <v>19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341</v>
      </c>
      <c r="AU661" s="244" t="s">
        <v>85</v>
      </c>
      <c r="AV661" s="13" t="s">
        <v>83</v>
      </c>
      <c r="AW661" s="13" t="s">
        <v>35</v>
      </c>
      <c r="AX661" s="13" t="s">
        <v>76</v>
      </c>
      <c r="AY661" s="244" t="s">
        <v>331</v>
      </c>
    </row>
    <row r="662" s="14" customFormat="1">
      <c r="A662" s="14"/>
      <c r="B662" s="245"/>
      <c r="C662" s="246"/>
      <c r="D662" s="236" t="s">
        <v>341</v>
      </c>
      <c r="E662" s="247" t="s">
        <v>19</v>
      </c>
      <c r="F662" s="248" t="s">
        <v>1217</v>
      </c>
      <c r="G662" s="246"/>
      <c r="H662" s="249">
        <v>3.8940000000000001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341</v>
      </c>
      <c r="AU662" s="255" t="s">
        <v>85</v>
      </c>
      <c r="AV662" s="14" t="s">
        <v>85</v>
      </c>
      <c r="AW662" s="14" t="s">
        <v>35</v>
      </c>
      <c r="AX662" s="14" t="s">
        <v>76</v>
      </c>
      <c r="AY662" s="255" t="s">
        <v>331</v>
      </c>
    </row>
    <row r="663" s="13" customFormat="1">
      <c r="A663" s="13"/>
      <c r="B663" s="234"/>
      <c r="C663" s="235"/>
      <c r="D663" s="236" t="s">
        <v>341</v>
      </c>
      <c r="E663" s="237" t="s">
        <v>19</v>
      </c>
      <c r="F663" s="238" t="s">
        <v>940</v>
      </c>
      <c r="G663" s="235"/>
      <c r="H663" s="237" t="s">
        <v>19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341</v>
      </c>
      <c r="AU663" s="244" t="s">
        <v>85</v>
      </c>
      <c r="AV663" s="13" t="s">
        <v>83</v>
      </c>
      <c r="AW663" s="13" t="s">
        <v>35</v>
      </c>
      <c r="AX663" s="13" t="s">
        <v>76</v>
      </c>
      <c r="AY663" s="244" t="s">
        <v>331</v>
      </c>
    </row>
    <row r="664" s="14" customFormat="1">
      <c r="A664" s="14"/>
      <c r="B664" s="245"/>
      <c r="C664" s="246"/>
      <c r="D664" s="236" t="s">
        <v>341</v>
      </c>
      <c r="E664" s="247" t="s">
        <v>19</v>
      </c>
      <c r="F664" s="248" t="s">
        <v>1218</v>
      </c>
      <c r="G664" s="246"/>
      <c r="H664" s="249">
        <v>4.6440000000000001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341</v>
      </c>
      <c r="AU664" s="255" t="s">
        <v>85</v>
      </c>
      <c r="AV664" s="14" t="s">
        <v>85</v>
      </c>
      <c r="AW664" s="14" t="s">
        <v>35</v>
      </c>
      <c r="AX664" s="14" t="s">
        <v>76</v>
      </c>
      <c r="AY664" s="255" t="s">
        <v>331</v>
      </c>
    </row>
    <row r="665" s="13" customFormat="1">
      <c r="A665" s="13"/>
      <c r="B665" s="234"/>
      <c r="C665" s="235"/>
      <c r="D665" s="236" t="s">
        <v>341</v>
      </c>
      <c r="E665" s="237" t="s">
        <v>19</v>
      </c>
      <c r="F665" s="238" t="s">
        <v>942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341</v>
      </c>
      <c r="AU665" s="244" t="s">
        <v>85</v>
      </c>
      <c r="AV665" s="13" t="s">
        <v>83</v>
      </c>
      <c r="AW665" s="13" t="s">
        <v>35</v>
      </c>
      <c r="AX665" s="13" t="s">
        <v>76</v>
      </c>
      <c r="AY665" s="244" t="s">
        <v>331</v>
      </c>
    </row>
    <row r="666" s="14" customFormat="1">
      <c r="A666" s="14"/>
      <c r="B666" s="245"/>
      <c r="C666" s="246"/>
      <c r="D666" s="236" t="s">
        <v>341</v>
      </c>
      <c r="E666" s="247" t="s">
        <v>19</v>
      </c>
      <c r="F666" s="248" t="s">
        <v>1219</v>
      </c>
      <c r="G666" s="246"/>
      <c r="H666" s="249">
        <v>2.4009999999999998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341</v>
      </c>
      <c r="AU666" s="255" t="s">
        <v>85</v>
      </c>
      <c r="AV666" s="14" t="s">
        <v>85</v>
      </c>
      <c r="AW666" s="14" t="s">
        <v>35</v>
      </c>
      <c r="AX666" s="14" t="s">
        <v>76</v>
      </c>
      <c r="AY666" s="255" t="s">
        <v>331</v>
      </c>
    </row>
    <row r="667" s="13" customFormat="1">
      <c r="A667" s="13"/>
      <c r="B667" s="234"/>
      <c r="C667" s="235"/>
      <c r="D667" s="236" t="s">
        <v>341</v>
      </c>
      <c r="E667" s="237" t="s">
        <v>19</v>
      </c>
      <c r="F667" s="238" t="s">
        <v>944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341</v>
      </c>
      <c r="AU667" s="244" t="s">
        <v>85</v>
      </c>
      <c r="AV667" s="13" t="s">
        <v>83</v>
      </c>
      <c r="AW667" s="13" t="s">
        <v>35</v>
      </c>
      <c r="AX667" s="13" t="s">
        <v>76</v>
      </c>
      <c r="AY667" s="244" t="s">
        <v>331</v>
      </c>
    </row>
    <row r="668" s="14" customFormat="1">
      <c r="A668" s="14"/>
      <c r="B668" s="245"/>
      <c r="C668" s="246"/>
      <c r="D668" s="236" t="s">
        <v>341</v>
      </c>
      <c r="E668" s="247" t="s">
        <v>19</v>
      </c>
      <c r="F668" s="248" t="s">
        <v>1220</v>
      </c>
      <c r="G668" s="246"/>
      <c r="H668" s="249">
        <v>7.4160000000000004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341</v>
      </c>
      <c r="AU668" s="255" t="s">
        <v>85</v>
      </c>
      <c r="AV668" s="14" t="s">
        <v>85</v>
      </c>
      <c r="AW668" s="14" t="s">
        <v>35</v>
      </c>
      <c r="AX668" s="14" t="s">
        <v>76</v>
      </c>
      <c r="AY668" s="255" t="s">
        <v>331</v>
      </c>
    </row>
    <row r="669" s="13" customFormat="1">
      <c r="A669" s="13"/>
      <c r="B669" s="234"/>
      <c r="C669" s="235"/>
      <c r="D669" s="236" t="s">
        <v>341</v>
      </c>
      <c r="E669" s="237" t="s">
        <v>19</v>
      </c>
      <c r="F669" s="238" t="s">
        <v>946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341</v>
      </c>
      <c r="AU669" s="244" t="s">
        <v>85</v>
      </c>
      <c r="AV669" s="13" t="s">
        <v>83</v>
      </c>
      <c r="AW669" s="13" t="s">
        <v>35</v>
      </c>
      <c r="AX669" s="13" t="s">
        <v>76</v>
      </c>
      <c r="AY669" s="244" t="s">
        <v>331</v>
      </c>
    </row>
    <row r="670" s="14" customFormat="1">
      <c r="A670" s="14"/>
      <c r="B670" s="245"/>
      <c r="C670" s="246"/>
      <c r="D670" s="236" t="s">
        <v>341</v>
      </c>
      <c r="E670" s="247" t="s">
        <v>19</v>
      </c>
      <c r="F670" s="248" t="s">
        <v>1221</v>
      </c>
      <c r="G670" s="246"/>
      <c r="H670" s="249">
        <v>3.8679999999999999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341</v>
      </c>
      <c r="AU670" s="255" t="s">
        <v>85</v>
      </c>
      <c r="AV670" s="14" t="s">
        <v>85</v>
      </c>
      <c r="AW670" s="14" t="s">
        <v>35</v>
      </c>
      <c r="AX670" s="14" t="s">
        <v>76</v>
      </c>
      <c r="AY670" s="255" t="s">
        <v>331</v>
      </c>
    </row>
    <row r="671" s="13" customFormat="1">
      <c r="A671" s="13"/>
      <c r="B671" s="234"/>
      <c r="C671" s="235"/>
      <c r="D671" s="236" t="s">
        <v>341</v>
      </c>
      <c r="E671" s="237" t="s">
        <v>19</v>
      </c>
      <c r="F671" s="238" t="s">
        <v>948</v>
      </c>
      <c r="G671" s="235"/>
      <c r="H671" s="237" t="s">
        <v>19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341</v>
      </c>
      <c r="AU671" s="244" t="s">
        <v>85</v>
      </c>
      <c r="AV671" s="13" t="s">
        <v>83</v>
      </c>
      <c r="AW671" s="13" t="s">
        <v>35</v>
      </c>
      <c r="AX671" s="13" t="s">
        <v>76</v>
      </c>
      <c r="AY671" s="244" t="s">
        <v>331</v>
      </c>
    </row>
    <row r="672" s="14" customFormat="1">
      <c r="A672" s="14"/>
      <c r="B672" s="245"/>
      <c r="C672" s="246"/>
      <c r="D672" s="236" t="s">
        <v>341</v>
      </c>
      <c r="E672" s="247" t="s">
        <v>19</v>
      </c>
      <c r="F672" s="248" t="s">
        <v>1222</v>
      </c>
      <c r="G672" s="246"/>
      <c r="H672" s="249">
        <v>4.0460000000000003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341</v>
      </c>
      <c r="AU672" s="255" t="s">
        <v>85</v>
      </c>
      <c r="AV672" s="14" t="s">
        <v>85</v>
      </c>
      <c r="AW672" s="14" t="s">
        <v>35</v>
      </c>
      <c r="AX672" s="14" t="s">
        <v>76</v>
      </c>
      <c r="AY672" s="255" t="s">
        <v>331</v>
      </c>
    </row>
    <row r="673" s="15" customFormat="1">
      <c r="A673" s="15"/>
      <c r="B673" s="256"/>
      <c r="C673" s="257"/>
      <c r="D673" s="236" t="s">
        <v>341</v>
      </c>
      <c r="E673" s="258" t="s">
        <v>19</v>
      </c>
      <c r="F673" s="259" t="s">
        <v>353</v>
      </c>
      <c r="G673" s="257"/>
      <c r="H673" s="260">
        <v>40.567999999999998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341</v>
      </c>
      <c r="AU673" s="266" t="s">
        <v>85</v>
      </c>
      <c r="AV673" s="15" t="s">
        <v>126</v>
      </c>
      <c r="AW673" s="15" t="s">
        <v>35</v>
      </c>
      <c r="AX673" s="15" t="s">
        <v>83</v>
      </c>
      <c r="AY673" s="266" t="s">
        <v>331</v>
      </c>
    </row>
    <row r="674" s="2" customFormat="1" ht="24.15" customHeight="1">
      <c r="A674" s="40"/>
      <c r="B674" s="41"/>
      <c r="C674" s="216" t="s">
        <v>1039</v>
      </c>
      <c r="D674" s="216" t="s">
        <v>333</v>
      </c>
      <c r="E674" s="217" t="s">
        <v>1223</v>
      </c>
      <c r="F674" s="218" t="s">
        <v>1224</v>
      </c>
      <c r="G674" s="219" t="s">
        <v>336</v>
      </c>
      <c r="H674" s="220">
        <v>84.599999999999994</v>
      </c>
      <c r="I674" s="221"/>
      <c r="J674" s="222">
        <f>ROUND(I674*H674,2)</f>
        <v>0</v>
      </c>
      <c r="K674" s="218" t="s">
        <v>337</v>
      </c>
      <c r="L674" s="46"/>
      <c r="M674" s="223" t="s">
        <v>19</v>
      </c>
      <c r="N674" s="224" t="s">
        <v>47</v>
      </c>
      <c r="O674" s="86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7" t="s">
        <v>126</v>
      </c>
      <c r="AT674" s="227" t="s">
        <v>333</v>
      </c>
      <c r="AU674" s="227" t="s">
        <v>85</v>
      </c>
      <c r="AY674" s="19" t="s">
        <v>331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19" t="s">
        <v>83</v>
      </c>
      <c r="BK674" s="228">
        <f>ROUND(I674*H674,2)</f>
        <v>0</v>
      </c>
      <c r="BL674" s="19" t="s">
        <v>126</v>
      </c>
      <c r="BM674" s="227" t="s">
        <v>1225</v>
      </c>
    </row>
    <row r="675" s="2" customFormat="1">
      <c r="A675" s="40"/>
      <c r="B675" s="41"/>
      <c r="C675" s="42"/>
      <c r="D675" s="229" t="s">
        <v>339</v>
      </c>
      <c r="E675" s="42"/>
      <c r="F675" s="230" t="s">
        <v>1226</v>
      </c>
      <c r="G675" s="42"/>
      <c r="H675" s="42"/>
      <c r="I675" s="231"/>
      <c r="J675" s="42"/>
      <c r="K675" s="42"/>
      <c r="L675" s="46"/>
      <c r="M675" s="232"/>
      <c r="N675" s="233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339</v>
      </c>
      <c r="AU675" s="19" t="s">
        <v>85</v>
      </c>
    </row>
    <row r="676" s="13" customFormat="1">
      <c r="A676" s="13"/>
      <c r="B676" s="234"/>
      <c r="C676" s="235"/>
      <c r="D676" s="236" t="s">
        <v>341</v>
      </c>
      <c r="E676" s="237" t="s">
        <v>19</v>
      </c>
      <c r="F676" s="238" t="s">
        <v>905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341</v>
      </c>
      <c r="AU676" s="244" t="s">
        <v>85</v>
      </c>
      <c r="AV676" s="13" t="s">
        <v>83</v>
      </c>
      <c r="AW676" s="13" t="s">
        <v>35</v>
      </c>
      <c r="AX676" s="13" t="s">
        <v>76</v>
      </c>
      <c r="AY676" s="244" t="s">
        <v>331</v>
      </c>
    </row>
    <row r="677" s="14" customFormat="1">
      <c r="A677" s="14"/>
      <c r="B677" s="245"/>
      <c r="C677" s="246"/>
      <c r="D677" s="236" t="s">
        <v>341</v>
      </c>
      <c r="E677" s="247" t="s">
        <v>19</v>
      </c>
      <c r="F677" s="248" t="s">
        <v>1227</v>
      </c>
      <c r="G677" s="246"/>
      <c r="H677" s="249">
        <v>13.587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341</v>
      </c>
      <c r="AU677" s="255" t="s">
        <v>85</v>
      </c>
      <c r="AV677" s="14" t="s">
        <v>85</v>
      </c>
      <c r="AW677" s="14" t="s">
        <v>35</v>
      </c>
      <c r="AX677" s="14" t="s">
        <v>76</v>
      </c>
      <c r="AY677" s="255" t="s">
        <v>331</v>
      </c>
    </row>
    <row r="678" s="14" customFormat="1">
      <c r="A678" s="14"/>
      <c r="B678" s="245"/>
      <c r="C678" s="246"/>
      <c r="D678" s="236" t="s">
        <v>341</v>
      </c>
      <c r="E678" s="247" t="s">
        <v>19</v>
      </c>
      <c r="F678" s="248" t="s">
        <v>1228</v>
      </c>
      <c r="G678" s="246"/>
      <c r="H678" s="249">
        <v>25.654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341</v>
      </c>
      <c r="AU678" s="255" t="s">
        <v>85</v>
      </c>
      <c r="AV678" s="14" t="s">
        <v>85</v>
      </c>
      <c r="AW678" s="14" t="s">
        <v>35</v>
      </c>
      <c r="AX678" s="14" t="s">
        <v>76</v>
      </c>
      <c r="AY678" s="255" t="s">
        <v>331</v>
      </c>
    </row>
    <row r="679" s="14" customFormat="1">
      <c r="A679" s="14"/>
      <c r="B679" s="245"/>
      <c r="C679" s="246"/>
      <c r="D679" s="236" t="s">
        <v>341</v>
      </c>
      <c r="E679" s="247" t="s">
        <v>19</v>
      </c>
      <c r="F679" s="248" t="s">
        <v>1229</v>
      </c>
      <c r="G679" s="246"/>
      <c r="H679" s="249">
        <v>18.759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341</v>
      </c>
      <c r="AU679" s="255" t="s">
        <v>85</v>
      </c>
      <c r="AV679" s="14" t="s">
        <v>85</v>
      </c>
      <c r="AW679" s="14" t="s">
        <v>35</v>
      </c>
      <c r="AX679" s="14" t="s">
        <v>76</v>
      </c>
      <c r="AY679" s="255" t="s">
        <v>331</v>
      </c>
    </row>
    <row r="680" s="13" customFormat="1">
      <c r="A680" s="13"/>
      <c r="B680" s="234"/>
      <c r="C680" s="235"/>
      <c r="D680" s="236" t="s">
        <v>341</v>
      </c>
      <c r="E680" s="237" t="s">
        <v>19</v>
      </c>
      <c r="F680" s="238" t="s">
        <v>912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341</v>
      </c>
      <c r="AU680" s="244" t="s">
        <v>85</v>
      </c>
      <c r="AV680" s="13" t="s">
        <v>83</v>
      </c>
      <c r="AW680" s="13" t="s">
        <v>35</v>
      </c>
      <c r="AX680" s="13" t="s">
        <v>76</v>
      </c>
      <c r="AY680" s="244" t="s">
        <v>331</v>
      </c>
    </row>
    <row r="681" s="14" customFormat="1">
      <c r="A681" s="14"/>
      <c r="B681" s="245"/>
      <c r="C681" s="246"/>
      <c r="D681" s="236" t="s">
        <v>341</v>
      </c>
      <c r="E681" s="247" t="s">
        <v>19</v>
      </c>
      <c r="F681" s="248" t="s">
        <v>1230</v>
      </c>
      <c r="G681" s="246"/>
      <c r="H681" s="249">
        <v>26.600000000000001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341</v>
      </c>
      <c r="AU681" s="255" t="s">
        <v>85</v>
      </c>
      <c r="AV681" s="14" t="s">
        <v>85</v>
      </c>
      <c r="AW681" s="14" t="s">
        <v>35</v>
      </c>
      <c r="AX681" s="14" t="s">
        <v>76</v>
      </c>
      <c r="AY681" s="255" t="s">
        <v>331</v>
      </c>
    </row>
    <row r="682" s="15" customFormat="1">
      <c r="A682" s="15"/>
      <c r="B682" s="256"/>
      <c r="C682" s="257"/>
      <c r="D682" s="236" t="s">
        <v>341</v>
      </c>
      <c r="E682" s="258" t="s">
        <v>19</v>
      </c>
      <c r="F682" s="259" t="s">
        <v>353</v>
      </c>
      <c r="G682" s="257"/>
      <c r="H682" s="260">
        <v>84.599999999999994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341</v>
      </c>
      <c r="AU682" s="266" t="s">
        <v>85</v>
      </c>
      <c r="AV682" s="15" t="s">
        <v>126</v>
      </c>
      <c r="AW682" s="15" t="s">
        <v>35</v>
      </c>
      <c r="AX682" s="15" t="s">
        <v>83</v>
      </c>
      <c r="AY682" s="266" t="s">
        <v>331</v>
      </c>
    </row>
    <row r="683" s="2" customFormat="1" ht="24.15" customHeight="1">
      <c r="A683" s="40"/>
      <c r="B683" s="41"/>
      <c r="C683" s="216" t="s">
        <v>1152</v>
      </c>
      <c r="D683" s="216" t="s">
        <v>333</v>
      </c>
      <c r="E683" s="217" t="s">
        <v>1231</v>
      </c>
      <c r="F683" s="218" t="s">
        <v>1232</v>
      </c>
      <c r="G683" s="219" t="s">
        <v>376</v>
      </c>
      <c r="H683" s="220">
        <v>276.257</v>
      </c>
      <c r="I683" s="221"/>
      <c r="J683" s="222">
        <f>ROUND(I683*H683,2)</f>
        <v>0</v>
      </c>
      <c r="K683" s="218" t="s">
        <v>337</v>
      </c>
      <c r="L683" s="46"/>
      <c r="M683" s="223" t="s">
        <v>19</v>
      </c>
      <c r="N683" s="224" t="s">
        <v>47</v>
      </c>
      <c r="O683" s="86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126</v>
      </c>
      <c r="AT683" s="227" t="s">
        <v>333</v>
      </c>
      <c r="AU683" s="227" t="s">
        <v>85</v>
      </c>
      <c r="AY683" s="19" t="s">
        <v>331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83</v>
      </c>
      <c r="BK683" s="228">
        <f>ROUND(I683*H683,2)</f>
        <v>0</v>
      </c>
      <c r="BL683" s="19" t="s">
        <v>126</v>
      </c>
      <c r="BM683" s="227" t="s">
        <v>1233</v>
      </c>
    </row>
    <row r="684" s="2" customFormat="1">
      <c r="A684" s="40"/>
      <c r="B684" s="41"/>
      <c r="C684" s="42"/>
      <c r="D684" s="229" t="s">
        <v>339</v>
      </c>
      <c r="E684" s="42"/>
      <c r="F684" s="230" t="s">
        <v>1234</v>
      </c>
      <c r="G684" s="42"/>
      <c r="H684" s="42"/>
      <c r="I684" s="231"/>
      <c r="J684" s="42"/>
      <c r="K684" s="42"/>
      <c r="L684" s="46"/>
      <c r="M684" s="232"/>
      <c r="N684" s="233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339</v>
      </c>
      <c r="AU684" s="19" t="s">
        <v>85</v>
      </c>
    </row>
    <row r="685" s="13" customFormat="1">
      <c r="A685" s="13"/>
      <c r="B685" s="234"/>
      <c r="C685" s="235"/>
      <c r="D685" s="236" t="s">
        <v>341</v>
      </c>
      <c r="E685" s="237" t="s">
        <v>19</v>
      </c>
      <c r="F685" s="238" t="s">
        <v>905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341</v>
      </c>
      <c r="AU685" s="244" t="s">
        <v>85</v>
      </c>
      <c r="AV685" s="13" t="s">
        <v>83</v>
      </c>
      <c r="AW685" s="13" t="s">
        <v>35</v>
      </c>
      <c r="AX685" s="13" t="s">
        <v>76</v>
      </c>
      <c r="AY685" s="244" t="s">
        <v>331</v>
      </c>
    </row>
    <row r="686" s="14" customFormat="1">
      <c r="A686" s="14"/>
      <c r="B686" s="245"/>
      <c r="C686" s="246"/>
      <c r="D686" s="236" t="s">
        <v>341</v>
      </c>
      <c r="E686" s="247" t="s">
        <v>19</v>
      </c>
      <c r="F686" s="248" t="s">
        <v>1235</v>
      </c>
      <c r="G686" s="246"/>
      <c r="H686" s="249">
        <v>23.605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341</v>
      </c>
      <c r="AU686" s="255" t="s">
        <v>85</v>
      </c>
      <c r="AV686" s="14" t="s">
        <v>85</v>
      </c>
      <c r="AW686" s="14" t="s">
        <v>35</v>
      </c>
      <c r="AX686" s="14" t="s">
        <v>76</v>
      </c>
      <c r="AY686" s="255" t="s">
        <v>331</v>
      </c>
    </row>
    <row r="687" s="14" customFormat="1">
      <c r="A687" s="14"/>
      <c r="B687" s="245"/>
      <c r="C687" s="246"/>
      <c r="D687" s="236" t="s">
        <v>341</v>
      </c>
      <c r="E687" s="247" t="s">
        <v>19</v>
      </c>
      <c r="F687" s="248" t="s">
        <v>1236</v>
      </c>
      <c r="G687" s="246"/>
      <c r="H687" s="249">
        <v>55.130000000000003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341</v>
      </c>
      <c r="AU687" s="255" t="s">
        <v>85</v>
      </c>
      <c r="AV687" s="14" t="s">
        <v>85</v>
      </c>
      <c r="AW687" s="14" t="s">
        <v>35</v>
      </c>
      <c r="AX687" s="14" t="s">
        <v>76</v>
      </c>
      <c r="AY687" s="255" t="s">
        <v>331</v>
      </c>
    </row>
    <row r="688" s="14" customFormat="1">
      <c r="A688" s="14"/>
      <c r="B688" s="245"/>
      <c r="C688" s="246"/>
      <c r="D688" s="236" t="s">
        <v>341</v>
      </c>
      <c r="E688" s="247" t="s">
        <v>19</v>
      </c>
      <c r="F688" s="248" t="s">
        <v>1237</v>
      </c>
      <c r="G688" s="246"/>
      <c r="H688" s="249">
        <v>50.929000000000002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341</v>
      </c>
      <c r="AU688" s="255" t="s">
        <v>85</v>
      </c>
      <c r="AV688" s="14" t="s">
        <v>85</v>
      </c>
      <c r="AW688" s="14" t="s">
        <v>35</v>
      </c>
      <c r="AX688" s="14" t="s">
        <v>76</v>
      </c>
      <c r="AY688" s="255" t="s">
        <v>331</v>
      </c>
    </row>
    <row r="689" s="14" customFormat="1">
      <c r="A689" s="14"/>
      <c r="B689" s="245"/>
      <c r="C689" s="246"/>
      <c r="D689" s="236" t="s">
        <v>341</v>
      </c>
      <c r="E689" s="247" t="s">
        <v>19</v>
      </c>
      <c r="F689" s="248" t="s">
        <v>1238</v>
      </c>
      <c r="G689" s="246"/>
      <c r="H689" s="249">
        <v>15.398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341</v>
      </c>
      <c r="AU689" s="255" t="s">
        <v>85</v>
      </c>
      <c r="AV689" s="14" t="s">
        <v>85</v>
      </c>
      <c r="AW689" s="14" t="s">
        <v>35</v>
      </c>
      <c r="AX689" s="14" t="s">
        <v>76</v>
      </c>
      <c r="AY689" s="255" t="s">
        <v>331</v>
      </c>
    </row>
    <row r="690" s="14" customFormat="1">
      <c r="A690" s="14"/>
      <c r="B690" s="245"/>
      <c r="C690" s="246"/>
      <c r="D690" s="236" t="s">
        <v>341</v>
      </c>
      <c r="E690" s="247" t="s">
        <v>19</v>
      </c>
      <c r="F690" s="248" t="s">
        <v>1239</v>
      </c>
      <c r="G690" s="246"/>
      <c r="H690" s="249">
        <v>15.125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341</v>
      </c>
      <c r="AU690" s="255" t="s">
        <v>85</v>
      </c>
      <c r="AV690" s="14" t="s">
        <v>85</v>
      </c>
      <c r="AW690" s="14" t="s">
        <v>35</v>
      </c>
      <c r="AX690" s="14" t="s">
        <v>76</v>
      </c>
      <c r="AY690" s="255" t="s">
        <v>331</v>
      </c>
    </row>
    <row r="691" s="14" customFormat="1">
      <c r="A691" s="14"/>
      <c r="B691" s="245"/>
      <c r="C691" s="246"/>
      <c r="D691" s="236" t="s">
        <v>341</v>
      </c>
      <c r="E691" s="247" t="s">
        <v>19</v>
      </c>
      <c r="F691" s="248" t="s">
        <v>1240</v>
      </c>
      <c r="G691" s="246"/>
      <c r="H691" s="249">
        <v>35.619999999999997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341</v>
      </c>
      <c r="AU691" s="255" t="s">
        <v>85</v>
      </c>
      <c r="AV691" s="14" t="s">
        <v>85</v>
      </c>
      <c r="AW691" s="14" t="s">
        <v>35</v>
      </c>
      <c r="AX691" s="14" t="s">
        <v>76</v>
      </c>
      <c r="AY691" s="255" t="s">
        <v>331</v>
      </c>
    </row>
    <row r="692" s="16" customFormat="1">
      <c r="A692" s="16"/>
      <c r="B692" s="273"/>
      <c r="C692" s="274"/>
      <c r="D692" s="236" t="s">
        <v>341</v>
      </c>
      <c r="E692" s="275" t="s">
        <v>19</v>
      </c>
      <c r="F692" s="276" t="s">
        <v>717</v>
      </c>
      <c r="G692" s="274"/>
      <c r="H692" s="277">
        <v>195.80699999999999</v>
      </c>
      <c r="I692" s="278"/>
      <c r="J692" s="274"/>
      <c r="K692" s="274"/>
      <c r="L692" s="279"/>
      <c r="M692" s="280"/>
      <c r="N692" s="281"/>
      <c r="O692" s="281"/>
      <c r="P692" s="281"/>
      <c r="Q692" s="281"/>
      <c r="R692" s="281"/>
      <c r="S692" s="281"/>
      <c r="T692" s="282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3" t="s">
        <v>341</v>
      </c>
      <c r="AU692" s="283" t="s">
        <v>85</v>
      </c>
      <c r="AV692" s="16" t="s">
        <v>92</v>
      </c>
      <c r="AW692" s="16" t="s">
        <v>35</v>
      </c>
      <c r="AX692" s="16" t="s">
        <v>76</v>
      </c>
      <c r="AY692" s="283" t="s">
        <v>331</v>
      </c>
    </row>
    <row r="693" s="13" customFormat="1">
      <c r="A693" s="13"/>
      <c r="B693" s="234"/>
      <c r="C693" s="235"/>
      <c r="D693" s="236" t="s">
        <v>341</v>
      </c>
      <c r="E693" s="237" t="s">
        <v>19</v>
      </c>
      <c r="F693" s="238" t="s">
        <v>912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341</v>
      </c>
      <c r="AU693" s="244" t="s">
        <v>85</v>
      </c>
      <c r="AV693" s="13" t="s">
        <v>83</v>
      </c>
      <c r="AW693" s="13" t="s">
        <v>35</v>
      </c>
      <c r="AX693" s="13" t="s">
        <v>76</v>
      </c>
      <c r="AY693" s="244" t="s">
        <v>331</v>
      </c>
    </row>
    <row r="694" s="14" customFormat="1">
      <c r="A694" s="14"/>
      <c r="B694" s="245"/>
      <c r="C694" s="246"/>
      <c r="D694" s="236" t="s">
        <v>341</v>
      </c>
      <c r="E694" s="247" t="s">
        <v>19</v>
      </c>
      <c r="F694" s="248" t="s">
        <v>1241</v>
      </c>
      <c r="G694" s="246"/>
      <c r="H694" s="249">
        <v>2.9249999999999998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341</v>
      </c>
      <c r="AU694" s="255" t="s">
        <v>85</v>
      </c>
      <c r="AV694" s="14" t="s">
        <v>85</v>
      </c>
      <c r="AW694" s="14" t="s">
        <v>35</v>
      </c>
      <c r="AX694" s="14" t="s">
        <v>76</v>
      </c>
      <c r="AY694" s="255" t="s">
        <v>331</v>
      </c>
    </row>
    <row r="695" s="14" customFormat="1">
      <c r="A695" s="14"/>
      <c r="B695" s="245"/>
      <c r="C695" s="246"/>
      <c r="D695" s="236" t="s">
        <v>341</v>
      </c>
      <c r="E695" s="247" t="s">
        <v>19</v>
      </c>
      <c r="F695" s="248" t="s">
        <v>1242</v>
      </c>
      <c r="G695" s="246"/>
      <c r="H695" s="249">
        <v>77.525000000000006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341</v>
      </c>
      <c r="AU695" s="255" t="s">
        <v>85</v>
      </c>
      <c r="AV695" s="14" t="s">
        <v>85</v>
      </c>
      <c r="AW695" s="14" t="s">
        <v>35</v>
      </c>
      <c r="AX695" s="14" t="s">
        <v>76</v>
      </c>
      <c r="AY695" s="255" t="s">
        <v>331</v>
      </c>
    </row>
    <row r="696" s="16" customFormat="1">
      <c r="A696" s="16"/>
      <c r="B696" s="273"/>
      <c r="C696" s="274"/>
      <c r="D696" s="236" t="s">
        <v>341</v>
      </c>
      <c r="E696" s="275" t="s">
        <v>19</v>
      </c>
      <c r="F696" s="276" t="s">
        <v>717</v>
      </c>
      <c r="G696" s="274"/>
      <c r="H696" s="277">
        <v>80.450000000000003</v>
      </c>
      <c r="I696" s="278"/>
      <c r="J696" s="274"/>
      <c r="K696" s="274"/>
      <c r="L696" s="279"/>
      <c r="M696" s="280"/>
      <c r="N696" s="281"/>
      <c r="O696" s="281"/>
      <c r="P696" s="281"/>
      <c r="Q696" s="281"/>
      <c r="R696" s="281"/>
      <c r="S696" s="281"/>
      <c r="T696" s="282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83" t="s">
        <v>341</v>
      </c>
      <c r="AU696" s="283" t="s">
        <v>85</v>
      </c>
      <c r="AV696" s="16" t="s">
        <v>92</v>
      </c>
      <c r="AW696" s="16" t="s">
        <v>35</v>
      </c>
      <c r="AX696" s="16" t="s">
        <v>76</v>
      </c>
      <c r="AY696" s="283" t="s">
        <v>331</v>
      </c>
    </row>
    <row r="697" s="15" customFormat="1">
      <c r="A697" s="15"/>
      <c r="B697" s="256"/>
      <c r="C697" s="257"/>
      <c r="D697" s="236" t="s">
        <v>341</v>
      </c>
      <c r="E697" s="258" t="s">
        <v>19</v>
      </c>
      <c r="F697" s="259" t="s">
        <v>353</v>
      </c>
      <c r="G697" s="257"/>
      <c r="H697" s="260">
        <v>276.257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6" t="s">
        <v>341</v>
      </c>
      <c r="AU697" s="266" t="s">
        <v>85</v>
      </c>
      <c r="AV697" s="15" t="s">
        <v>126</v>
      </c>
      <c r="AW697" s="15" t="s">
        <v>35</v>
      </c>
      <c r="AX697" s="15" t="s">
        <v>83</v>
      </c>
      <c r="AY697" s="266" t="s">
        <v>331</v>
      </c>
    </row>
    <row r="698" s="2" customFormat="1" ht="16.5" customHeight="1">
      <c r="A698" s="40"/>
      <c r="B698" s="41"/>
      <c r="C698" s="284" t="s">
        <v>1243</v>
      </c>
      <c r="D698" s="284" t="s">
        <v>968</v>
      </c>
      <c r="E698" s="285" t="s">
        <v>1244</v>
      </c>
      <c r="F698" s="286" t="s">
        <v>1245</v>
      </c>
      <c r="G698" s="287" t="s">
        <v>376</v>
      </c>
      <c r="H698" s="288">
        <v>303.88299999999998</v>
      </c>
      <c r="I698" s="289"/>
      <c r="J698" s="290">
        <f>ROUND(I698*H698,2)</f>
        <v>0</v>
      </c>
      <c r="K698" s="286" t="s">
        <v>337</v>
      </c>
      <c r="L698" s="291"/>
      <c r="M698" s="292" t="s">
        <v>19</v>
      </c>
      <c r="N698" s="293" t="s">
        <v>47</v>
      </c>
      <c r="O698" s="86"/>
      <c r="P698" s="225">
        <f>O698*H698</f>
        <v>0</v>
      </c>
      <c r="Q698" s="225">
        <v>0.00010000000000000001</v>
      </c>
      <c r="R698" s="225">
        <f>Q698*H698</f>
        <v>0.0303883</v>
      </c>
      <c r="S698" s="225">
        <v>0</v>
      </c>
      <c r="T698" s="226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7" t="s">
        <v>381</v>
      </c>
      <c r="AT698" s="227" t="s">
        <v>968</v>
      </c>
      <c r="AU698" s="227" t="s">
        <v>85</v>
      </c>
      <c r="AY698" s="19" t="s">
        <v>331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19" t="s">
        <v>83</v>
      </c>
      <c r="BK698" s="228">
        <f>ROUND(I698*H698,2)</f>
        <v>0</v>
      </c>
      <c r="BL698" s="19" t="s">
        <v>126</v>
      </c>
      <c r="BM698" s="227" t="s">
        <v>1246</v>
      </c>
    </row>
    <row r="699" s="14" customFormat="1">
      <c r="A699" s="14"/>
      <c r="B699" s="245"/>
      <c r="C699" s="246"/>
      <c r="D699" s="236" t="s">
        <v>341</v>
      </c>
      <c r="E699" s="247" t="s">
        <v>19</v>
      </c>
      <c r="F699" s="248" t="s">
        <v>1247</v>
      </c>
      <c r="G699" s="246"/>
      <c r="H699" s="249">
        <v>303.88299999999998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341</v>
      </c>
      <c r="AU699" s="255" t="s">
        <v>85</v>
      </c>
      <c r="AV699" s="14" t="s">
        <v>85</v>
      </c>
      <c r="AW699" s="14" t="s">
        <v>35</v>
      </c>
      <c r="AX699" s="14" t="s">
        <v>83</v>
      </c>
      <c r="AY699" s="255" t="s">
        <v>331</v>
      </c>
    </row>
    <row r="700" s="12" customFormat="1" ht="22.8" customHeight="1">
      <c r="A700" s="12"/>
      <c r="B700" s="200"/>
      <c r="C700" s="201"/>
      <c r="D700" s="202" t="s">
        <v>75</v>
      </c>
      <c r="E700" s="214" t="s">
        <v>1243</v>
      </c>
      <c r="F700" s="214" t="s">
        <v>1248</v>
      </c>
      <c r="G700" s="201"/>
      <c r="H700" s="201"/>
      <c r="I700" s="204"/>
      <c r="J700" s="215">
        <f>BK700</f>
        <v>0</v>
      </c>
      <c r="K700" s="201"/>
      <c r="L700" s="206"/>
      <c r="M700" s="207"/>
      <c r="N700" s="208"/>
      <c r="O700" s="208"/>
      <c r="P700" s="209">
        <f>SUM(P701:P779)</f>
        <v>0</v>
      </c>
      <c r="Q700" s="208"/>
      <c r="R700" s="209">
        <f>SUM(R701:R779)</f>
        <v>24.601133254999997</v>
      </c>
      <c r="S700" s="208"/>
      <c r="T700" s="210">
        <f>SUM(T701:T779)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1" t="s">
        <v>83</v>
      </c>
      <c r="AT700" s="212" t="s">
        <v>75</v>
      </c>
      <c r="AU700" s="212" t="s">
        <v>83</v>
      </c>
      <c r="AY700" s="211" t="s">
        <v>331</v>
      </c>
      <c r="BK700" s="213">
        <f>SUM(BK701:BK779)</f>
        <v>0</v>
      </c>
    </row>
    <row r="701" s="2" customFormat="1" ht="16.5" customHeight="1">
      <c r="A701" s="40"/>
      <c r="B701" s="41"/>
      <c r="C701" s="216" t="s">
        <v>1249</v>
      </c>
      <c r="D701" s="216" t="s">
        <v>333</v>
      </c>
      <c r="E701" s="217" t="s">
        <v>1250</v>
      </c>
      <c r="F701" s="218" t="s">
        <v>1251</v>
      </c>
      <c r="G701" s="219" t="s">
        <v>425</v>
      </c>
      <c r="H701" s="220">
        <v>1</v>
      </c>
      <c r="I701" s="221"/>
      <c r="J701" s="222">
        <f>ROUND(I701*H701,2)</f>
        <v>0</v>
      </c>
      <c r="K701" s="218" t="s">
        <v>19</v>
      </c>
      <c r="L701" s="46"/>
      <c r="M701" s="223" t="s">
        <v>19</v>
      </c>
      <c r="N701" s="224" t="s">
        <v>47</v>
      </c>
      <c r="O701" s="86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126</v>
      </c>
      <c r="AT701" s="227" t="s">
        <v>333</v>
      </c>
      <c r="AU701" s="227" t="s">
        <v>85</v>
      </c>
      <c r="AY701" s="19" t="s">
        <v>331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83</v>
      </c>
      <c r="BK701" s="228">
        <f>ROUND(I701*H701,2)</f>
        <v>0</v>
      </c>
      <c r="BL701" s="19" t="s">
        <v>126</v>
      </c>
      <c r="BM701" s="227" t="s">
        <v>1252</v>
      </c>
    </row>
    <row r="702" s="2" customFormat="1" ht="21.75" customHeight="1">
      <c r="A702" s="40"/>
      <c r="B702" s="41"/>
      <c r="C702" s="216" t="s">
        <v>1253</v>
      </c>
      <c r="D702" s="216" t="s">
        <v>333</v>
      </c>
      <c r="E702" s="217" t="s">
        <v>1254</v>
      </c>
      <c r="F702" s="218" t="s">
        <v>1255</v>
      </c>
      <c r="G702" s="219" t="s">
        <v>336</v>
      </c>
      <c r="H702" s="220">
        <v>109.41800000000001</v>
      </c>
      <c r="I702" s="221"/>
      <c r="J702" s="222">
        <f>ROUND(I702*H702,2)</f>
        <v>0</v>
      </c>
      <c r="K702" s="218" t="s">
        <v>337</v>
      </c>
      <c r="L702" s="46"/>
      <c r="M702" s="223" t="s">
        <v>19</v>
      </c>
      <c r="N702" s="224" t="s">
        <v>47</v>
      </c>
      <c r="O702" s="86"/>
      <c r="P702" s="225">
        <f>O702*H702</f>
        <v>0</v>
      </c>
      <c r="Q702" s="225">
        <v>0.0073499999999999998</v>
      </c>
      <c r="R702" s="225">
        <f>Q702*H702</f>
        <v>0.80422230000000006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126</v>
      </c>
      <c r="AT702" s="227" t="s">
        <v>333</v>
      </c>
      <c r="AU702" s="227" t="s">
        <v>85</v>
      </c>
      <c r="AY702" s="19" t="s">
        <v>331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83</v>
      </c>
      <c r="BK702" s="228">
        <f>ROUND(I702*H702,2)</f>
        <v>0</v>
      </c>
      <c r="BL702" s="19" t="s">
        <v>126</v>
      </c>
      <c r="BM702" s="227" t="s">
        <v>1256</v>
      </c>
    </row>
    <row r="703" s="2" customFormat="1">
      <c r="A703" s="40"/>
      <c r="B703" s="41"/>
      <c r="C703" s="42"/>
      <c r="D703" s="229" t="s">
        <v>339</v>
      </c>
      <c r="E703" s="42"/>
      <c r="F703" s="230" t="s">
        <v>1257</v>
      </c>
      <c r="G703" s="42"/>
      <c r="H703" s="42"/>
      <c r="I703" s="231"/>
      <c r="J703" s="42"/>
      <c r="K703" s="42"/>
      <c r="L703" s="46"/>
      <c r="M703" s="232"/>
      <c r="N703" s="233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339</v>
      </c>
      <c r="AU703" s="19" t="s">
        <v>85</v>
      </c>
    </row>
    <row r="704" s="13" customFormat="1">
      <c r="A704" s="13"/>
      <c r="B704" s="234"/>
      <c r="C704" s="235"/>
      <c r="D704" s="236" t="s">
        <v>341</v>
      </c>
      <c r="E704" s="237" t="s">
        <v>19</v>
      </c>
      <c r="F704" s="238" t="s">
        <v>1258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341</v>
      </c>
      <c r="AU704" s="244" t="s">
        <v>85</v>
      </c>
      <c r="AV704" s="13" t="s">
        <v>83</v>
      </c>
      <c r="AW704" s="13" t="s">
        <v>35</v>
      </c>
      <c r="AX704" s="13" t="s">
        <v>76</v>
      </c>
      <c r="AY704" s="244" t="s">
        <v>331</v>
      </c>
    </row>
    <row r="705" s="13" customFormat="1">
      <c r="A705" s="13"/>
      <c r="B705" s="234"/>
      <c r="C705" s="235"/>
      <c r="D705" s="236" t="s">
        <v>341</v>
      </c>
      <c r="E705" s="237" t="s">
        <v>19</v>
      </c>
      <c r="F705" s="238" t="s">
        <v>905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341</v>
      </c>
      <c r="AU705" s="244" t="s">
        <v>85</v>
      </c>
      <c r="AV705" s="13" t="s">
        <v>83</v>
      </c>
      <c r="AW705" s="13" t="s">
        <v>35</v>
      </c>
      <c r="AX705" s="13" t="s">
        <v>76</v>
      </c>
      <c r="AY705" s="244" t="s">
        <v>331</v>
      </c>
    </row>
    <row r="706" s="14" customFormat="1">
      <c r="A706" s="14"/>
      <c r="B706" s="245"/>
      <c r="C706" s="246"/>
      <c r="D706" s="236" t="s">
        <v>341</v>
      </c>
      <c r="E706" s="247" t="s">
        <v>19</v>
      </c>
      <c r="F706" s="248" t="s">
        <v>1259</v>
      </c>
      <c r="G706" s="246"/>
      <c r="H706" s="249">
        <v>15.098000000000001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341</v>
      </c>
      <c r="AU706" s="255" t="s">
        <v>85</v>
      </c>
      <c r="AV706" s="14" t="s">
        <v>85</v>
      </c>
      <c r="AW706" s="14" t="s">
        <v>35</v>
      </c>
      <c r="AX706" s="14" t="s">
        <v>76</v>
      </c>
      <c r="AY706" s="255" t="s">
        <v>331</v>
      </c>
    </row>
    <row r="707" s="13" customFormat="1">
      <c r="A707" s="13"/>
      <c r="B707" s="234"/>
      <c r="C707" s="235"/>
      <c r="D707" s="236" t="s">
        <v>341</v>
      </c>
      <c r="E707" s="237" t="s">
        <v>19</v>
      </c>
      <c r="F707" s="238" t="s">
        <v>912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341</v>
      </c>
      <c r="AU707" s="244" t="s">
        <v>85</v>
      </c>
      <c r="AV707" s="13" t="s">
        <v>83</v>
      </c>
      <c r="AW707" s="13" t="s">
        <v>35</v>
      </c>
      <c r="AX707" s="13" t="s">
        <v>76</v>
      </c>
      <c r="AY707" s="244" t="s">
        <v>331</v>
      </c>
    </row>
    <row r="708" s="14" customFormat="1">
      <c r="A708" s="14"/>
      <c r="B708" s="245"/>
      <c r="C708" s="246"/>
      <c r="D708" s="236" t="s">
        <v>341</v>
      </c>
      <c r="E708" s="247" t="s">
        <v>19</v>
      </c>
      <c r="F708" s="248" t="s">
        <v>1260</v>
      </c>
      <c r="G708" s="246"/>
      <c r="H708" s="249">
        <v>1.5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341</v>
      </c>
      <c r="AU708" s="255" t="s">
        <v>85</v>
      </c>
      <c r="AV708" s="14" t="s">
        <v>85</v>
      </c>
      <c r="AW708" s="14" t="s">
        <v>35</v>
      </c>
      <c r="AX708" s="14" t="s">
        <v>76</v>
      </c>
      <c r="AY708" s="255" t="s">
        <v>331</v>
      </c>
    </row>
    <row r="709" s="13" customFormat="1">
      <c r="A709" s="13"/>
      <c r="B709" s="234"/>
      <c r="C709" s="235"/>
      <c r="D709" s="236" t="s">
        <v>341</v>
      </c>
      <c r="E709" s="237" t="s">
        <v>19</v>
      </c>
      <c r="F709" s="238" t="s">
        <v>921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341</v>
      </c>
      <c r="AU709" s="244" t="s">
        <v>85</v>
      </c>
      <c r="AV709" s="13" t="s">
        <v>83</v>
      </c>
      <c r="AW709" s="13" t="s">
        <v>35</v>
      </c>
      <c r="AX709" s="13" t="s">
        <v>76</v>
      </c>
      <c r="AY709" s="244" t="s">
        <v>331</v>
      </c>
    </row>
    <row r="710" s="14" customFormat="1">
      <c r="A710" s="14"/>
      <c r="B710" s="245"/>
      <c r="C710" s="246"/>
      <c r="D710" s="236" t="s">
        <v>341</v>
      </c>
      <c r="E710" s="247" t="s">
        <v>19</v>
      </c>
      <c r="F710" s="248" t="s">
        <v>1261</v>
      </c>
      <c r="G710" s="246"/>
      <c r="H710" s="249">
        <v>59.219999999999999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341</v>
      </c>
      <c r="AU710" s="255" t="s">
        <v>85</v>
      </c>
      <c r="AV710" s="14" t="s">
        <v>85</v>
      </c>
      <c r="AW710" s="14" t="s">
        <v>35</v>
      </c>
      <c r="AX710" s="14" t="s">
        <v>76</v>
      </c>
      <c r="AY710" s="255" t="s">
        <v>331</v>
      </c>
    </row>
    <row r="711" s="14" customFormat="1">
      <c r="A711" s="14"/>
      <c r="B711" s="245"/>
      <c r="C711" s="246"/>
      <c r="D711" s="236" t="s">
        <v>341</v>
      </c>
      <c r="E711" s="247" t="s">
        <v>19</v>
      </c>
      <c r="F711" s="248" t="s">
        <v>1262</v>
      </c>
      <c r="G711" s="246"/>
      <c r="H711" s="249">
        <v>33.600000000000001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341</v>
      </c>
      <c r="AU711" s="255" t="s">
        <v>85</v>
      </c>
      <c r="AV711" s="14" t="s">
        <v>85</v>
      </c>
      <c r="AW711" s="14" t="s">
        <v>35</v>
      </c>
      <c r="AX711" s="14" t="s">
        <v>76</v>
      </c>
      <c r="AY711" s="255" t="s">
        <v>331</v>
      </c>
    </row>
    <row r="712" s="15" customFormat="1">
      <c r="A712" s="15"/>
      <c r="B712" s="256"/>
      <c r="C712" s="257"/>
      <c r="D712" s="236" t="s">
        <v>341</v>
      </c>
      <c r="E712" s="258" t="s">
        <v>19</v>
      </c>
      <c r="F712" s="259" t="s">
        <v>353</v>
      </c>
      <c r="G712" s="257"/>
      <c r="H712" s="260">
        <v>109.41800000000001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341</v>
      </c>
      <c r="AU712" s="266" t="s">
        <v>85</v>
      </c>
      <c r="AV712" s="15" t="s">
        <v>126</v>
      </c>
      <c r="AW712" s="15" t="s">
        <v>35</v>
      </c>
      <c r="AX712" s="15" t="s">
        <v>83</v>
      </c>
      <c r="AY712" s="266" t="s">
        <v>331</v>
      </c>
    </row>
    <row r="713" s="2" customFormat="1" ht="16.5" customHeight="1">
      <c r="A713" s="40"/>
      <c r="B713" s="41"/>
      <c r="C713" s="216" t="s">
        <v>1006</v>
      </c>
      <c r="D713" s="216" t="s">
        <v>333</v>
      </c>
      <c r="E713" s="217" t="s">
        <v>1263</v>
      </c>
      <c r="F713" s="218" t="s">
        <v>1264</v>
      </c>
      <c r="G713" s="219" t="s">
        <v>425</v>
      </c>
      <c r="H713" s="220">
        <v>1</v>
      </c>
      <c r="I713" s="221"/>
      <c r="J713" s="222">
        <f>ROUND(I713*H713,2)</f>
        <v>0</v>
      </c>
      <c r="K713" s="218" t="s">
        <v>19</v>
      </c>
      <c r="L713" s="46"/>
      <c r="M713" s="223" t="s">
        <v>19</v>
      </c>
      <c r="N713" s="224" t="s">
        <v>47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126</v>
      </c>
      <c r="AT713" s="227" t="s">
        <v>333</v>
      </c>
      <c r="AU713" s="227" t="s">
        <v>85</v>
      </c>
      <c r="AY713" s="19" t="s">
        <v>331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83</v>
      </c>
      <c r="BK713" s="228">
        <f>ROUND(I713*H713,2)</f>
        <v>0</v>
      </c>
      <c r="BL713" s="19" t="s">
        <v>126</v>
      </c>
      <c r="BM713" s="227" t="s">
        <v>1265</v>
      </c>
    </row>
    <row r="714" s="2" customFormat="1" ht="21.75" customHeight="1">
      <c r="A714" s="40"/>
      <c r="B714" s="41"/>
      <c r="C714" s="216" t="s">
        <v>1266</v>
      </c>
      <c r="D714" s="216" t="s">
        <v>333</v>
      </c>
      <c r="E714" s="217" t="s">
        <v>1267</v>
      </c>
      <c r="F714" s="218" t="s">
        <v>1268</v>
      </c>
      <c r="G714" s="219" t="s">
        <v>336</v>
      </c>
      <c r="H714" s="220">
        <v>109.41800000000001</v>
      </c>
      <c r="I714" s="221"/>
      <c r="J714" s="222">
        <f>ROUND(I714*H714,2)</f>
        <v>0</v>
      </c>
      <c r="K714" s="218" t="s">
        <v>337</v>
      </c>
      <c r="L714" s="46"/>
      <c r="M714" s="223" t="s">
        <v>19</v>
      </c>
      <c r="N714" s="224" t="s">
        <v>47</v>
      </c>
      <c r="O714" s="86"/>
      <c r="P714" s="225">
        <f>O714*H714</f>
        <v>0</v>
      </c>
      <c r="Q714" s="225">
        <v>0.023099999999999999</v>
      </c>
      <c r="R714" s="225">
        <f>Q714*H714</f>
        <v>2.5275558</v>
      </c>
      <c r="S714" s="225">
        <v>0</v>
      </c>
      <c r="T714" s="22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7" t="s">
        <v>126</v>
      </c>
      <c r="AT714" s="227" t="s">
        <v>333</v>
      </c>
      <c r="AU714" s="227" t="s">
        <v>85</v>
      </c>
      <c r="AY714" s="19" t="s">
        <v>331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9" t="s">
        <v>83</v>
      </c>
      <c r="BK714" s="228">
        <f>ROUND(I714*H714,2)</f>
        <v>0</v>
      </c>
      <c r="BL714" s="19" t="s">
        <v>126</v>
      </c>
      <c r="BM714" s="227" t="s">
        <v>1269</v>
      </c>
    </row>
    <row r="715" s="2" customFormat="1">
      <c r="A715" s="40"/>
      <c r="B715" s="41"/>
      <c r="C715" s="42"/>
      <c r="D715" s="229" t="s">
        <v>339</v>
      </c>
      <c r="E715" s="42"/>
      <c r="F715" s="230" t="s">
        <v>1270</v>
      </c>
      <c r="G715" s="42"/>
      <c r="H715" s="42"/>
      <c r="I715" s="231"/>
      <c r="J715" s="42"/>
      <c r="K715" s="42"/>
      <c r="L715" s="46"/>
      <c r="M715" s="232"/>
      <c r="N715" s="23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339</v>
      </c>
      <c r="AU715" s="19" t="s">
        <v>85</v>
      </c>
    </row>
    <row r="716" s="13" customFormat="1">
      <c r="A716" s="13"/>
      <c r="B716" s="234"/>
      <c r="C716" s="235"/>
      <c r="D716" s="236" t="s">
        <v>341</v>
      </c>
      <c r="E716" s="237" t="s">
        <v>19</v>
      </c>
      <c r="F716" s="238" t="s">
        <v>1258</v>
      </c>
      <c r="G716" s="235"/>
      <c r="H716" s="237" t="s">
        <v>19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341</v>
      </c>
      <c r="AU716" s="244" t="s">
        <v>85</v>
      </c>
      <c r="AV716" s="13" t="s">
        <v>83</v>
      </c>
      <c r="AW716" s="13" t="s">
        <v>35</v>
      </c>
      <c r="AX716" s="13" t="s">
        <v>76</v>
      </c>
      <c r="AY716" s="244" t="s">
        <v>331</v>
      </c>
    </row>
    <row r="717" s="13" customFormat="1">
      <c r="A717" s="13"/>
      <c r="B717" s="234"/>
      <c r="C717" s="235"/>
      <c r="D717" s="236" t="s">
        <v>341</v>
      </c>
      <c r="E717" s="237" t="s">
        <v>19</v>
      </c>
      <c r="F717" s="238" t="s">
        <v>905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341</v>
      </c>
      <c r="AU717" s="244" t="s">
        <v>85</v>
      </c>
      <c r="AV717" s="13" t="s">
        <v>83</v>
      </c>
      <c r="AW717" s="13" t="s">
        <v>35</v>
      </c>
      <c r="AX717" s="13" t="s">
        <v>76</v>
      </c>
      <c r="AY717" s="244" t="s">
        <v>331</v>
      </c>
    </row>
    <row r="718" s="14" customFormat="1">
      <c r="A718" s="14"/>
      <c r="B718" s="245"/>
      <c r="C718" s="246"/>
      <c r="D718" s="236" t="s">
        <v>341</v>
      </c>
      <c r="E718" s="247" t="s">
        <v>19</v>
      </c>
      <c r="F718" s="248" t="s">
        <v>1259</v>
      </c>
      <c r="G718" s="246"/>
      <c r="H718" s="249">
        <v>15.098000000000001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341</v>
      </c>
      <c r="AU718" s="255" t="s">
        <v>85</v>
      </c>
      <c r="AV718" s="14" t="s">
        <v>85</v>
      </c>
      <c r="AW718" s="14" t="s">
        <v>35</v>
      </c>
      <c r="AX718" s="14" t="s">
        <v>76</v>
      </c>
      <c r="AY718" s="255" t="s">
        <v>331</v>
      </c>
    </row>
    <row r="719" s="13" customFormat="1">
      <c r="A719" s="13"/>
      <c r="B719" s="234"/>
      <c r="C719" s="235"/>
      <c r="D719" s="236" t="s">
        <v>341</v>
      </c>
      <c r="E719" s="237" t="s">
        <v>19</v>
      </c>
      <c r="F719" s="238" t="s">
        <v>912</v>
      </c>
      <c r="G719" s="235"/>
      <c r="H719" s="237" t="s">
        <v>19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341</v>
      </c>
      <c r="AU719" s="244" t="s">
        <v>85</v>
      </c>
      <c r="AV719" s="13" t="s">
        <v>83</v>
      </c>
      <c r="AW719" s="13" t="s">
        <v>35</v>
      </c>
      <c r="AX719" s="13" t="s">
        <v>76</v>
      </c>
      <c r="AY719" s="244" t="s">
        <v>331</v>
      </c>
    </row>
    <row r="720" s="14" customFormat="1">
      <c r="A720" s="14"/>
      <c r="B720" s="245"/>
      <c r="C720" s="246"/>
      <c r="D720" s="236" t="s">
        <v>341</v>
      </c>
      <c r="E720" s="247" t="s">
        <v>19</v>
      </c>
      <c r="F720" s="248" t="s">
        <v>1260</v>
      </c>
      <c r="G720" s="246"/>
      <c r="H720" s="249">
        <v>1.5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341</v>
      </c>
      <c r="AU720" s="255" t="s">
        <v>85</v>
      </c>
      <c r="AV720" s="14" t="s">
        <v>85</v>
      </c>
      <c r="AW720" s="14" t="s">
        <v>35</v>
      </c>
      <c r="AX720" s="14" t="s">
        <v>76</v>
      </c>
      <c r="AY720" s="255" t="s">
        <v>331</v>
      </c>
    </row>
    <row r="721" s="13" customFormat="1">
      <c r="A721" s="13"/>
      <c r="B721" s="234"/>
      <c r="C721" s="235"/>
      <c r="D721" s="236" t="s">
        <v>341</v>
      </c>
      <c r="E721" s="237" t="s">
        <v>19</v>
      </c>
      <c r="F721" s="238" t="s">
        <v>921</v>
      </c>
      <c r="G721" s="235"/>
      <c r="H721" s="237" t="s">
        <v>19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341</v>
      </c>
      <c r="AU721" s="244" t="s">
        <v>85</v>
      </c>
      <c r="AV721" s="13" t="s">
        <v>83</v>
      </c>
      <c r="AW721" s="13" t="s">
        <v>35</v>
      </c>
      <c r="AX721" s="13" t="s">
        <v>76</v>
      </c>
      <c r="AY721" s="244" t="s">
        <v>331</v>
      </c>
    </row>
    <row r="722" s="14" customFormat="1">
      <c r="A722" s="14"/>
      <c r="B722" s="245"/>
      <c r="C722" s="246"/>
      <c r="D722" s="236" t="s">
        <v>341</v>
      </c>
      <c r="E722" s="247" t="s">
        <v>19</v>
      </c>
      <c r="F722" s="248" t="s">
        <v>1261</v>
      </c>
      <c r="G722" s="246"/>
      <c r="H722" s="249">
        <v>59.219999999999999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341</v>
      </c>
      <c r="AU722" s="255" t="s">
        <v>85</v>
      </c>
      <c r="AV722" s="14" t="s">
        <v>85</v>
      </c>
      <c r="AW722" s="14" t="s">
        <v>35</v>
      </c>
      <c r="AX722" s="14" t="s">
        <v>76</v>
      </c>
      <c r="AY722" s="255" t="s">
        <v>331</v>
      </c>
    </row>
    <row r="723" s="14" customFormat="1">
      <c r="A723" s="14"/>
      <c r="B723" s="245"/>
      <c r="C723" s="246"/>
      <c r="D723" s="236" t="s">
        <v>341</v>
      </c>
      <c r="E723" s="247" t="s">
        <v>19</v>
      </c>
      <c r="F723" s="248" t="s">
        <v>1262</v>
      </c>
      <c r="G723" s="246"/>
      <c r="H723" s="249">
        <v>33.600000000000001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341</v>
      </c>
      <c r="AU723" s="255" t="s">
        <v>85</v>
      </c>
      <c r="AV723" s="14" t="s">
        <v>85</v>
      </c>
      <c r="AW723" s="14" t="s">
        <v>35</v>
      </c>
      <c r="AX723" s="14" t="s">
        <v>76</v>
      </c>
      <c r="AY723" s="255" t="s">
        <v>331</v>
      </c>
    </row>
    <row r="724" s="15" customFormat="1">
      <c r="A724" s="15"/>
      <c r="B724" s="256"/>
      <c r="C724" s="257"/>
      <c r="D724" s="236" t="s">
        <v>341</v>
      </c>
      <c r="E724" s="258" t="s">
        <v>19</v>
      </c>
      <c r="F724" s="259" t="s">
        <v>353</v>
      </c>
      <c r="G724" s="257"/>
      <c r="H724" s="260">
        <v>109.41800000000001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6" t="s">
        <v>341</v>
      </c>
      <c r="AU724" s="266" t="s">
        <v>85</v>
      </c>
      <c r="AV724" s="15" t="s">
        <v>126</v>
      </c>
      <c r="AW724" s="15" t="s">
        <v>35</v>
      </c>
      <c r="AX724" s="15" t="s">
        <v>83</v>
      </c>
      <c r="AY724" s="266" t="s">
        <v>331</v>
      </c>
    </row>
    <row r="725" s="2" customFormat="1" ht="16.5" customHeight="1">
      <c r="A725" s="40"/>
      <c r="B725" s="41"/>
      <c r="C725" s="216" t="s">
        <v>1271</v>
      </c>
      <c r="D725" s="216" t="s">
        <v>333</v>
      </c>
      <c r="E725" s="217" t="s">
        <v>1272</v>
      </c>
      <c r="F725" s="218" t="s">
        <v>1273</v>
      </c>
      <c r="G725" s="219" t="s">
        <v>336</v>
      </c>
      <c r="H725" s="220">
        <v>618.33699999999999</v>
      </c>
      <c r="I725" s="221"/>
      <c r="J725" s="222">
        <f>ROUND(I725*H725,2)</f>
        <v>0</v>
      </c>
      <c r="K725" s="218" t="s">
        <v>337</v>
      </c>
      <c r="L725" s="46"/>
      <c r="M725" s="223" t="s">
        <v>19</v>
      </c>
      <c r="N725" s="224" t="s">
        <v>47</v>
      </c>
      <c r="O725" s="86"/>
      <c r="P725" s="225">
        <f>O725*H725</f>
        <v>0</v>
      </c>
      <c r="Q725" s="225">
        <v>0.0027299999999999998</v>
      </c>
      <c r="R725" s="225">
        <f>Q725*H725</f>
        <v>1.6880600099999998</v>
      </c>
      <c r="S725" s="225">
        <v>0</v>
      </c>
      <c r="T725" s="22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7" t="s">
        <v>126</v>
      </c>
      <c r="AT725" s="227" t="s">
        <v>333</v>
      </c>
      <c r="AU725" s="227" t="s">
        <v>85</v>
      </c>
      <c r="AY725" s="19" t="s">
        <v>331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19" t="s">
        <v>83</v>
      </c>
      <c r="BK725" s="228">
        <f>ROUND(I725*H725,2)</f>
        <v>0</v>
      </c>
      <c r="BL725" s="19" t="s">
        <v>126</v>
      </c>
      <c r="BM725" s="227" t="s">
        <v>1274</v>
      </c>
    </row>
    <row r="726" s="2" customFormat="1">
      <c r="A726" s="40"/>
      <c r="B726" s="41"/>
      <c r="C726" s="42"/>
      <c r="D726" s="229" t="s">
        <v>339</v>
      </c>
      <c r="E726" s="42"/>
      <c r="F726" s="230" t="s">
        <v>1275</v>
      </c>
      <c r="G726" s="42"/>
      <c r="H726" s="42"/>
      <c r="I726" s="231"/>
      <c r="J726" s="42"/>
      <c r="K726" s="42"/>
      <c r="L726" s="46"/>
      <c r="M726" s="232"/>
      <c r="N726" s="23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339</v>
      </c>
      <c r="AU726" s="19" t="s">
        <v>85</v>
      </c>
    </row>
    <row r="727" s="13" customFormat="1">
      <c r="A727" s="13"/>
      <c r="B727" s="234"/>
      <c r="C727" s="235"/>
      <c r="D727" s="236" t="s">
        <v>341</v>
      </c>
      <c r="E727" s="237" t="s">
        <v>19</v>
      </c>
      <c r="F727" s="238" t="s">
        <v>1276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341</v>
      </c>
      <c r="AU727" s="244" t="s">
        <v>85</v>
      </c>
      <c r="AV727" s="13" t="s">
        <v>83</v>
      </c>
      <c r="AW727" s="13" t="s">
        <v>35</v>
      </c>
      <c r="AX727" s="13" t="s">
        <v>76</v>
      </c>
      <c r="AY727" s="244" t="s">
        <v>331</v>
      </c>
    </row>
    <row r="728" s="14" customFormat="1">
      <c r="A728" s="14"/>
      <c r="B728" s="245"/>
      <c r="C728" s="246"/>
      <c r="D728" s="236" t="s">
        <v>341</v>
      </c>
      <c r="E728" s="247" t="s">
        <v>19</v>
      </c>
      <c r="F728" s="248" t="s">
        <v>1277</v>
      </c>
      <c r="G728" s="246"/>
      <c r="H728" s="249">
        <v>316.81099999999998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341</v>
      </c>
      <c r="AU728" s="255" t="s">
        <v>85</v>
      </c>
      <c r="AV728" s="14" t="s">
        <v>85</v>
      </c>
      <c r="AW728" s="14" t="s">
        <v>35</v>
      </c>
      <c r="AX728" s="14" t="s">
        <v>76</v>
      </c>
      <c r="AY728" s="255" t="s">
        <v>331</v>
      </c>
    </row>
    <row r="729" s="13" customFormat="1">
      <c r="A729" s="13"/>
      <c r="B729" s="234"/>
      <c r="C729" s="235"/>
      <c r="D729" s="236" t="s">
        <v>341</v>
      </c>
      <c r="E729" s="237" t="s">
        <v>19</v>
      </c>
      <c r="F729" s="238" t="s">
        <v>1278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341</v>
      </c>
      <c r="AU729" s="244" t="s">
        <v>85</v>
      </c>
      <c r="AV729" s="13" t="s">
        <v>83</v>
      </c>
      <c r="AW729" s="13" t="s">
        <v>35</v>
      </c>
      <c r="AX729" s="13" t="s">
        <v>76</v>
      </c>
      <c r="AY729" s="244" t="s">
        <v>331</v>
      </c>
    </row>
    <row r="730" s="13" customFormat="1">
      <c r="A730" s="13"/>
      <c r="B730" s="234"/>
      <c r="C730" s="235"/>
      <c r="D730" s="236" t="s">
        <v>341</v>
      </c>
      <c r="E730" s="237" t="s">
        <v>19</v>
      </c>
      <c r="F730" s="238" t="s">
        <v>1064</v>
      </c>
      <c r="G730" s="235"/>
      <c r="H730" s="237" t="s">
        <v>19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341</v>
      </c>
      <c r="AU730" s="244" t="s">
        <v>85</v>
      </c>
      <c r="AV730" s="13" t="s">
        <v>83</v>
      </c>
      <c r="AW730" s="13" t="s">
        <v>35</v>
      </c>
      <c r="AX730" s="13" t="s">
        <v>76</v>
      </c>
      <c r="AY730" s="244" t="s">
        <v>331</v>
      </c>
    </row>
    <row r="731" s="14" customFormat="1">
      <c r="A731" s="14"/>
      <c r="B731" s="245"/>
      <c r="C731" s="246"/>
      <c r="D731" s="236" t="s">
        <v>341</v>
      </c>
      <c r="E731" s="247" t="s">
        <v>19</v>
      </c>
      <c r="F731" s="248" t="s">
        <v>1279</v>
      </c>
      <c r="G731" s="246"/>
      <c r="H731" s="249">
        <v>45.088000000000001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341</v>
      </c>
      <c r="AU731" s="255" t="s">
        <v>85</v>
      </c>
      <c r="AV731" s="14" t="s">
        <v>85</v>
      </c>
      <c r="AW731" s="14" t="s">
        <v>35</v>
      </c>
      <c r="AX731" s="14" t="s">
        <v>76</v>
      </c>
      <c r="AY731" s="255" t="s">
        <v>331</v>
      </c>
    </row>
    <row r="732" s="13" customFormat="1">
      <c r="A732" s="13"/>
      <c r="B732" s="234"/>
      <c r="C732" s="235"/>
      <c r="D732" s="236" t="s">
        <v>341</v>
      </c>
      <c r="E732" s="237" t="s">
        <v>19</v>
      </c>
      <c r="F732" s="238" t="s">
        <v>1280</v>
      </c>
      <c r="G732" s="235"/>
      <c r="H732" s="237" t="s">
        <v>19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341</v>
      </c>
      <c r="AU732" s="244" t="s">
        <v>85</v>
      </c>
      <c r="AV732" s="13" t="s">
        <v>83</v>
      </c>
      <c r="AW732" s="13" t="s">
        <v>35</v>
      </c>
      <c r="AX732" s="13" t="s">
        <v>76</v>
      </c>
      <c r="AY732" s="244" t="s">
        <v>331</v>
      </c>
    </row>
    <row r="733" s="14" customFormat="1">
      <c r="A733" s="14"/>
      <c r="B733" s="245"/>
      <c r="C733" s="246"/>
      <c r="D733" s="236" t="s">
        <v>341</v>
      </c>
      <c r="E733" s="247" t="s">
        <v>19</v>
      </c>
      <c r="F733" s="248" t="s">
        <v>1281</v>
      </c>
      <c r="G733" s="246"/>
      <c r="H733" s="249">
        <v>147.02000000000001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341</v>
      </c>
      <c r="AU733" s="255" t="s">
        <v>85</v>
      </c>
      <c r="AV733" s="14" t="s">
        <v>85</v>
      </c>
      <c r="AW733" s="14" t="s">
        <v>35</v>
      </c>
      <c r="AX733" s="14" t="s">
        <v>76</v>
      </c>
      <c r="AY733" s="255" t="s">
        <v>331</v>
      </c>
    </row>
    <row r="734" s="13" customFormat="1">
      <c r="A734" s="13"/>
      <c r="B734" s="234"/>
      <c r="C734" s="235"/>
      <c r="D734" s="236" t="s">
        <v>341</v>
      </c>
      <c r="E734" s="237" t="s">
        <v>19</v>
      </c>
      <c r="F734" s="238" t="s">
        <v>1282</v>
      </c>
      <c r="G734" s="235"/>
      <c r="H734" s="237" t="s">
        <v>19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341</v>
      </c>
      <c r="AU734" s="244" t="s">
        <v>85</v>
      </c>
      <c r="AV734" s="13" t="s">
        <v>83</v>
      </c>
      <c r="AW734" s="13" t="s">
        <v>35</v>
      </c>
      <c r="AX734" s="13" t="s">
        <v>76</v>
      </c>
      <c r="AY734" s="244" t="s">
        <v>331</v>
      </c>
    </row>
    <row r="735" s="14" customFormat="1">
      <c r="A735" s="14"/>
      <c r="B735" s="245"/>
      <c r="C735" s="246"/>
      <c r="D735" s="236" t="s">
        <v>341</v>
      </c>
      <c r="E735" s="247" t="s">
        <v>19</v>
      </c>
      <c r="F735" s="248" t="s">
        <v>1283</v>
      </c>
      <c r="G735" s="246"/>
      <c r="H735" s="249">
        <v>109.41800000000001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341</v>
      </c>
      <c r="AU735" s="255" t="s">
        <v>85</v>
      </c>
      <c r="AV735" s="14" t="s">
        <v>85</v>
      </c>
      <c r="AW735" s="14" t="s">
        <v>35</v>
      </c>
      <c r="AX735" s="14" t="s">
        <v>76</v>
      </c>
      <c r="AY735" s="255" t="s">
        <v>331</v>
      </c>
    </row>
    <row r="736" s="15" customFormat="1">
      <c r="A736" s="15"/>
      <c r="B736" s="256"/>
      <c r="C736" s="257"/>
      <c r="D736" s="236" t="s">
        <v>341</v>
      </c>
      <c r="E736" s="258" t="s">
        <v>19</v>
      </c>
      <c r="F736" s="259" t="s">
        <v>353</v>
      </c>
      <c r="G736" s="257"/>
      <c r="H736" s="260">
        <v>618.33699999999999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6" t="s">
        <v>341</v>
      </c>
      <c r="AU736" s="266" t="s">
        <v>85</v>
      </c>
      <c r="AV736" s="15" t="s">
        <v>126</v>
      </c>
      <c r="AW736" s="15" t="s">
        <v>35</v>
      </c>
      <c r="AX736" s="15" t="s">
        <v>83</v>
      </c>
      <c r="AY736" s="266" t="s">
        <v>331</v>
      </c>
    </row>
    <row r="737" s="2" customFormat="1" ht="24.15" customHeight="1">
      <c r="A737" s="40"/>
      <c r="B737" s="41"/>
      <c r="C737" s="216" t="s">
        <v>1284</v>
      </c>
      <c r="D737" s="216" t="s">
        <v>333</v>
      </c>
      <c r="E737" s="217" t="s">
        <v>1285</v>
      </c>
      <c r="F737" s="218" t="s">
        <v>1286</v>
      </c>
      <c r="G737" s="219" t="s">
        <v>336</v>
      </c>
      <c r="H737" s="220">
        <v>316.81099999999998</v>
      </c>
      <c r="I737" s="221"/>
      <c r="J737" s="222">
        <f>ROUND(I737*H737,2)</f>
        <v>0</v>
      </c>
      <c r="K737" s="218" t="s">
        <v>337</v>
      </c>
      <c r="L737" s="46"/>
      <c r="M737" s="223" t="s">
        <v>19</v>
      </c>
      <c r="N737" s="224" t="s">
        <v>47</v>
      </c>
      <c r="O737" s="86"/>
      <c r="P737" s="225">
        <f>O737*H737</f>
        <v>0</v>
      </c>
      <c r="Q737" s="225">
        <v>0.056245000000000003</v>
      </c>
      <c r="R737" s="225">
        <f>Q737*H737</f>
        <v>17.819034694999999</v>
      </c>
      <c r="S737" s="225">
        <v>0</v>
      </c>
      <c r="T737" s="22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7" t="s">
        <v>126</v>
      </c>
      <c r="AT737" s="227" t="s">
        <v>333</v>
      </c>
      <c r="AU737" s="227" t="s">
        <v>85</v>
      </c>
      <c r="AY737" s="19" t="s">
        <v>331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9" t="s">
        <v>83</v>
      </c>
      <c r="BK737" s="228">
        <f>ROUND(I737*H737,2)</f>
        <v>0</v>
      </c>
      <c r="BL737" s="19" t="s">
        <v>126</v>
      </c>
      <c r="BM737" s="227" t="s">
        <v>1287</v>
      </c>
    </row>
    <row r="738" s="2" customFormat="1">
      <c r="A738" s="40"/>
      <c r="B738" s="41"/>
      <c r="C738" s="42"/>
      <c r="D738" s="229" t="s">
        <v>339</v>
      </c>
      <c r="E738" s="42"/>
      <c r="F738" s="230" t="s">
        <v>1288</v>
      </c>
      <c r="G738" s="42"/>
      <c r="H738" s="42"/>
      <c r="I738" s="231"/>
      <c r="J738" s="42"/>
      <c r="K738" s="42"/>
      <c r="L738" s="46"/>
      <c r="M738" s="232"/>
      <c r="N738" s="23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339</v>
      </c>
      <c r="AU738" s="19" t="s">
        <v>85</v>
      </c>
    </row>
    <row r="739" s="13" customFormat="1">
      <c r="A739" s="13"/>
      <c r="B739" s="234"/>
      <c r="C739" s="235"/>
      <c r="D739" s="236" t="s">
        <v>341</v>
      </c>
      <c r="E739" s="237" t="s">
        <v>19</v>
      </c>
      <c r="F739" s="238" t="s">
        <v>913</v>
      </c>
      <c r="G739" s="235"/>
      <c r="H739" s="237" t="s">
        <v>19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341</v>
      </c>
      <c r="AU739" s="244" t="s">
        <v>85</v>
      </c>
      <c r="AV739" s="13" t="s">
        <v>83</v>
      </c>
      <c r="AW739" s="13" t="s">
        <v>35</v>
      </c>
      <c r="AX739" s="13" t="s">
        <v>76</v>
      </c>
      <c r="AY739" s="244" t="s">
        <v>331</v>
      </c>
    </row>
    <row r="740" s="14" customFormat="1">
      <c r="A740" s="14"/>
      <c r="B740" s="245"/>
      <c r="C740" s="246"/>
      <c r="D740" s="236" t="s">
        <v>341</v>
      </c>
      <c r="E740" s="247" t="s">
        <v>19</v>
      </c>
      <c r="F740" s="248" t="s">
        <v>1289</v>
      </c>
      <c r="G740" s="246"/>
      <c r="H740" s="249">
        <v>348.012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341</v>
      </c>
      <c r="AU740" s="255" t="s">
        <v>85</v>
      </c>
      <c r="AV740" s="14" t="s">
        <v>85</v>
      </c>
      <c r="AW740" s="14" t="s">
        <v>35</v>
      </c>
      <c r="AX740" s="14" t="s">
        <v>76</v>
      </c>
      <c r="AY740" s="255" t="s">
        <v>331</v>
      </c>
    </row>
    <row r="741" s="14" customFormat="1">
      <c r="A741" s="14"/>
      <c r="B741" s="245"/>
      <c r="C741" s="246"/>
      <c r="D741" s="236" t="s">
        <v>341</v>
      </c>
      <c r="E741" s="247" t="s">
        <v>19</v>
      </c>
      <c r="F741" s="248" t="s">
        <v>1290</v>
      </c>
      <c r="G741" s="246"/>
      <c r="H741" s="249">
        <v>106.92700000000001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341</v>
      </c>
      <c r="AU741" s="255" t="s">
        <v>85</v>
      </c>
      <c r="AV741" s="14" t="s">
        <v>85</v>
      </c>
      <c r="AW741" s="14" t="s">
        <v>35</v>
      </c>
      <c r="AX741" s="14" t="s">
        <v>76</v>
      </c>
      <c r="AY741" s="255" t="s">
        <v>331</v>
      </c>
    </row>
    <row r="742" s="14" customFormat="1">
      <c r="A742" s="14"/>
      <c r="B742" s="245"/>
      <c r="C742" s="246"/>
      <c r="D742" s="236" t="s">
        <v>341</v>
      </c>
      <c r="E742" s="247" t="s">
        <v>19</v>
      </c>
      <c r="F742" s="248" t="s">
        <v>1291</v>
      </c>
      <c r="G742" s="246"/>
      <c r="H742" s="249">
        <v>20.149999999999999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341</v>
      </c>
      <c r="AU742" s="255" t="s">
        <v>85</v>
      </c>
      <c r="AV742" s="14" t="s">
        <v>85</v>
      </c>
      <c r="AW742" s="14" t="s">
        <v>35</v>
      </c>
      <c r="AX742" s="14" t="s">
        <v>76</v>
      </c>
      <c r="AY742" s="255" t="s">
        <v>331</v>
      </c>
    </row>
    <row r="743" s="14" customFormat="1">
      <c r="A743" s="14"/>
      <c r="B743" s="245"/>
      <c r="C743" s="246"/>
      <c r="D743" s="236" t="s">
        <v>341</v>
      </c>
      <c r="E743" s="247" t="s">
        <v>19</v>
      </c>
      <c r="F743" s="248" t="s">
        <v>1292</v>
      </c>
      <c r="G743" s="246"/>
      <c r="H743" s="249">
        <v>-19.867999999999999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341</v>
      </c>
      <c r="AU743" s="255" t="s">
        <v>85</v>
      </c>
      <c r="AV743" s="14" t="s">
        <v>85</v>
      </c>
      <c r="AW743" s="14" t="s">
        <v>35</v>
      </c>
      <c r="AX743" s="14" t="s">
        <v>76</v>
      </c>
      <c r="AY743" s="255" t="s">
        <v>331</v>
      </c>
    </row>
    <row r="744" s="14" customFormat="1">
      <c r="A744" s="14"/>
      <c r="B744" s="245"/>
      <c r="C744" s="246"/>
      <c r="D744" s="236" t="s">
        <v>341</v>
      </c>
      <c r="E744" s="247" t="s">
        <v>19</v>
      </c>
      <c r="F744" s="248" t="s">
        <v>1293</v>
      </c>
      <c r="G744" s="246"/>
      <c r="H744" s="249">
        <v>-17.782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341</v>
      </c>
      <c r="AU744" s="255" t="s">
        <v>85</v>
      </c>
      <c r="AV744" s="14" t="s">
        <v>85</v>
      </c>
      <c r="AW744" s="14" t="s">
        <v>35</v>
      </c>
      <c r="AX744" s="14" t="s">
        <v>76</v>
      </c>
      <c r="AY744" s="255" t="s">
        <v>331</v>
      </c>
    </row>
    <row r="745" s="14" customFormat="1">
      <c r="A745" s="14"/>
      <c r="B745" s="245"/>
      <c r="C745" s="246"/>
      <c r="D745" s="236" t="s">
        <v>341</v>
      </c>
      <c r="E745" s="247" t="s">
        <v>19</v>
      </c>
      <c r="F745" s="248" t="s">
        <v>1294</v>
      </c>
      <c r="G745" s="246"/>
      <c r="H745" s="249">
        <v>-16.824999999999999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341</v>
      </c>
      <c r="AU745" s="255" t="s">
        <v>85</v>
      </c>
      <c r="AV745" s="14" t="s">
        <v>85</v>
      </c>
      <c r="AW745" s="14" t="s">
        <v>35</v>
      </c>
      <c r="AX745" s="14" t="s">
        <v>76</v>
      </c>
      <c r="AY745" s="255" t="s">
        <v>331</v>
      </c>
    </row>
    <row r="746" s="14" customFormat="1">
      <c r="A746" s="14"/>
      <c r="B746" s="245"/>
      <c r="C746" s="246"/>
      <c r="D746" s="236" t="s">
        <v>341</v>
      </c>
      <c r="E746" s="247" t="s">
        <v>19</v>
      </c>
      <c r="F746" s="248" t="s">
        <v>1295</v>
      </c>
      <c r="G746" s="246"/>
      <c r="H746" s="249">
        <v>-9.3290000000000006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341</v>
      </c>
      <c r="AU746" s="255" t="s">
        <v>85</v>
      </c>
      <c r="AV746" s="14" t="s">
        <v>85</v>
      </c>
      <c r="AW746" s="14" t="s">
        <v>35</v>
      </c>
      <c r="AX746" s="14" t="s">
        <v>76</v>
      </c>
      <c r="AY746" s="255" t="s">
        <v>331</v>
      </c>
    </row>
    <row r="747" s="13" customFormat="1">
      <c r="A747" s="13"/>
      <c r="B747" s="234"/>
      <c r="C747" s="235"/>
      <c r="D747" s="236" t="s">
        <v>341</v>
      </c>
      <c r="E747" s="237" t="s">
        <v>19</v>
      </c>
      <c r="F747" s="238" t="s">
        <v>1093</v>
      </c>
      <c r="G747" s="235"/>
      <c r="H747" s="237" t="s">
        <v>19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341</v>
      </c>
      <c r="AU747" s="244" t="s">
        <v>85</v>
      </c>
      <c r="AV747" s="13" t="s">
        <v>83</v>
      </c>
      <c r="AW747" s="13" t="s">
        <v>35</v>
      </c>
      <c r="AX747" s="13" t="s">
        <v>76</v>
      </c>
      <c r="AY747" s="244" t="s">
        <v>331</v>
      </c>
    </row>
    <row r="748" s="14" customFormat="1">
      <c r="A748" s="14"/>
      <c r="B748" s="245"/>
      <c r="C748" s="246"/>
      <c r="D748" s="236" t="s">
        <v>341</v>
      </c>
      <c r="E748" s="247" t="s">
        <v>19</v>
      </c>
      <c r="F748" s="248" t="s">
        <v>1296</v>
      </c>
      <c r="G748" s="246"/>
      <c r="H748" s="249">
        <v>11.685000000000001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341</v>
      </c>
      <c r="AU748" s="255" t="s">
        <v>85</v>
      </c>
      <c r="AV748" s="14" t="s">
        <v>85</v>
      </c>
      <c r="AW748" s="14" t="s">
        <v>35</v>
      </c>
      <c r="AX748" s="14" t="s">
        <v>76</v>
      </c>
      <c r="AY748" s="255" t="s">
        <v>331</v>
      </c>
    </row>
    <row r="749" s="13" customFormat="1">
      <c r="A749" s="13"/>
      <c r="B749" s="234"/>
      <c r="C749" s="235"/>
      <c r="D749" s="236" t="s">
        <v>341</v>
      </c>
      <c r="E749" s="237" t="s">
        <v>19</v>
      </c>
      <c r="F749" s="238" t="s">
        <v>1297</v>
      </c>
      <c r="G749" s="235"/>
      <c r="H749" s="237" t="s">
        <v>19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341</v>
      </c>
      <c r="AU749" s="244" t="s">
        <v>85</v>
      </c>
      <c r="AV749" s="13" t="s">
        <v>83</v>
      </c>
      <c r="AW749" s="13" t="s">
        <v>35</v>
      </c>
      <c r="AX749" s="13" t="s">
        <v>76</v>
      </c>
      <c r="AY749" s="244" t="s">
        <v>331</v>
      </c>
    </row>
    <row r="750" s="14" customFormat="1">
      <c r="A750" s="14"/>
      <c r="B750" s="245"/>
      <c r="C750" s="246"/>
      <c r="D750" s="236" t="s">
        <v>341</v>
      </c>
      <c r="E750" s="247" t="s">
        <v>19</v>
      </c>
      <c r="F750" s="248" t="s">
        <v>1298</v>
      </c>
      <c r="G750" s="246"/>
      <c r="H750" s="249">
        <v>26.154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341</v>
      </c>
      <c r="AU750" s="255" t="s">
        <v>85</v>
      </c>
      <c r="AV750" s="14" t="s">
        <v>85</v>
      </c>
      <c r="AW750" s="14" t="s">
        <v>35</v>
      </c>
      <c r="AX750" s="14" t="s">
        <v>76</v>
      </c>
      <c r="AY750" s="255" t="s">
        <v>331</v>
      </c>
    </row>
    <row r="751" s="14" customFormat="1">
      <c r="A751" s="14"/>
      <c r="B751" s="245"/>
      <c r="C751" s="246"/>
      <c r="D751" s="236" t="s">
        <v>341</v>
      </c>
      <c r="E751" s="247" t="s">
        <v>19</v>
      </c>
      <c r="F751" s="248" t="s">
        <v>1299</v>
      </c>
      <c r="G751" s="246"/>
      <c r="H751" s="249">
        <v>10.76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341</v>
      </c>
      <c r="AU751" s="255" t="s">
        <v>85</v>
      </c>
      <c r="AV751" s="14" t="s">
        <v>85</v>
      </c>
      <c r="AW751" s="14" t="s">
        <v>35</v>
      </c>
      <c r="AX751" s="14" t="s">
        <v>76</v>
      </c>
      <c r="AY751" s="255" t="s">
        <v>331</v>
      </c>
    </row>
    <row r="752" s="13" customFormat="1">
      <c r="A752" s="13"/>
      <c r="B752" s="234"/>
      <c r="C752" s="235"/>
      <c r="D752" s="236" t="s">
        <v>341</v>
      </c>
      <c r="E752" s="237" t="s">
        <v>19</v>
      </c>
      <c r="F752" s="238" t="s">
        <v>1300</v>
      </c>
      <c r="G752" s="235"/>
      <c r="H752" s="237" t="s">
        <v>19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341</v>
      </c>
      <c r="AU752" s="244" t="s">
        <v>85</v>
      </c>
      <c r="AV752" s="13" t="s">
        <v>83</v>
      </c>
      <c r="AW752" s="13" t="s">
        <v>35</v>
      </c>
      <c r="AX752" s="13" t="s">
        <v>76</v>
      </c>
      <c r="AY752" s="244" t="s">
        <v>331</v>
      </c>
    </row>
    <row r="753" s="14" customFormat="1">
      <c r="A753" s="14"/>
      <c r="B753" s="245"/>
      <c r="C753" s="246"/>
      <c r="D753" s="236" t="s">
        <v>341</v>
      </c>
      <c r="E753" s="247" t="s">
        <v>19</v>
      </c>
      <c r="F753" s="248" t="s">
        <v>1301</v>
      </c>
      <c r="G753" s="246"/>
      <c r="H753" s="249">
        <v>6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341</v>
      </c>
      <c r="AU753" s="255" t="s">
        <v>85</v>
      </c>
      <c r="AV753" s="14" t="s">
        <v>85</v>
      </c>
      <c r="AW753" s="14" t="s">
        <v>35</v>
      </c>
      <c r="AX753" s="14" t="s">
        <v>76</v>
      </c>
      <c r="AY753" s="255" t="s">
        <v>331</v>
      </c>
    </row>
    <row r="754" s="13" customFormat="1">
      <c r="A754" s="13"/>
      <c r="B754" s="234"/>
      <c r="C754" s="235"/>
      <c r="D754" s="236" t="s">
        <v>341</v>
      </c>
      <c r="E754" s="237" t="s">
        <v>19</v>
      </c>
      <c r="F754" s="238" t="s">
        <v>1302</v>
      </c>
      <c r="G754" s="235"/>
      <c r="H754" s="237" t="s">
        <v>19</v>
      </c>
      <c r="I754" s="239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341</v>
      </c>
      <c r="AU754" s="244" t="s">
        <v>85</v>
      </c>
      <c r="AV754" s="13" t="s">
        <v>83</v>
      </c>
      <c r="AW754" s="13" t="s">
        <v>35</v>
      </c>
      <c r="AX754" s="13" t="s">
        <v>76</v>
      </c>
      <c r="AY754" s="244" t="s">
        <v>331</v>
      </c>
    </row>
    <row r="755" s="14" customFormat="1">
      <c r="A755" s="14"/>
      <c r="B755" s="245"/>
      <c r="C755" s="246"/>
      <c r="D755" s="236" t="s">
        <v>341</v>
      </c>
      <c r="E755" s="247" t="s">
        <v>19</v>
      </c>
      <c r="F755" s="248" t="s">
        <v>599</v>
      </c>
      <c r="G755" s="246"/>
      <c r="H755" s="249">
        <v>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341</v>
      </c>
      <c r="AU755" s="255" t="s">
        <v>85</v>
      </c>
      <c r="AV755" s="14" t="s">
        <v>85</v>
      </c>
      <c r="AW755" s="14" t="s">
        <v>35</v>
      </c>
      <c r="AX755" s="14" t="s">
        <v>76</v>
      </c>
      <c r="AY755" s="255" t="s">
        <v>331</v>
      </c>
    </row>
    <row r="756" s="13" customFormat="1">
      <c r="A756" s="13"/>
      <c r="B756" s="234"/>
      <c r="C756" s="235"/>
      <c r="D756" s="236" t="s">
        <v>341</v>
      </c>
      <c r="E756" s="237" t="s">
        <v>19</v>
      </c>
      <c r="F756" s="238" t="s">
        <v>1303</v>
      </c>
      <c r="G756" s="235"/>
      <c r="H756" s="237" t="s">
        <v>19</v>
      </c>
      <c r="I756" s="239"/>
      <c r="J756" s="235"/>
      <c r="K756" s="235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341</v>
      </c>
      <c r="AU756" s="244" t="s">
        <v>85</v>
      </c>
      <c r="AV756" s="13" t="s">
        <v>83</v>
      </c>
      <c r="AW756" s="13" t="s">
        <v>35</v>
      </c>
      <c r="AX756" s="13" t="s">
        <v>76</v>
      </c>
      <c r="AY756" s="244" t="s">
        <v>331</v>
      </c>
    </row>
    <row r="757" s="14" customFormat="1">
      <c r="A757" s="14"/>
      <c r="B757" s="245"/>
      <c r="C757" s="246"/>
      <c r="D757" s="236" t="s">
        <v>341</v>
      </c>
      <c r="E757" s="247" t="s">
        <v>19</v>
      </c>
      <c r="F757" s="248" t="s">
        <v>1304</v>
      </c>
      <c r="G757" s="246"/>
      <c r="H757" s="249">
        <v>-174.07300000000001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341</v>
      </c>
      <c r="AU757" s="255" t="s">
        <v>85</v>
      </c>
      <c r="AV757" s="14" t="s">
        <v>85</v>
      </c>
      <c r="AW757" s="14" t="s">
        <v>35</v>
      </c>
      <c r="AX757" s="14" t="s">
        <v>76</v>
      </c>
      <c r="AY757" s="255" t="s">
        <v>331</v>
      </c>
    </row>
    <row r="758" s="15" customFormat="1">
      <c r="A758" s="15"/>
      <c r="B758" s="256"/>
      <c r="C758" s="257"/>
      <c r="D758" s="236" t="s">
        <v>341</v>
      </c>
      <c r="E758" s="258" t="s">
        <v>19</v>
      </c>
      <c r="F758" s="259" t="s">
        <v>353</v>
      </c>
      <c r="G758" s="257"/>
      <c r="H758" s="260">
        <v>316.81099999999998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6" t="s">
        <v>341</v>
      </c>
      <c r="AU758" s="266" t="s">
        <v>85</v>
      </c>
      <c r="AV758" s="15" t="s">
        <v>126</v>
      </c>
      <c r="AW758" s="15" t="s">
        <v>35</v>
      </c>
      <c r="AX758" s="15" t="s">
        <v>83</v>
      </c>
      <c r="AY758" s="266" t="s">
        <v>331</v>
      </c>
    </row>
    <row r="759" s="2" customFormat="1" ht="24.15" customHeight="1">
      <c r="A759" s="40"/>
      <c r="B759" s="41"/>
      <c r="C759" s="216" t="s">
        <v>1305</v>
      </c>
      <c r="D759" s="216" t="s">
        <v>333</v>
      </c>
      <c r="E759" s="217" t="s">
        <v>1306</v>
      </c>
      <c r="F759" s="218" t="s">
        <v>1307</v>
      </c>
      <c r="G759" s="219" t="s">
        <v>336</v>
      </c>
      <c r="H759" s="220">
        <v>618.33699999999999</v>
      </c>
      <c r="I759" s="221"/>
      <c r="J759" s="222">
        <f>ROUND(I759*H759,2)</f>
        <v>0</v>
      </c>
      <c r="K759" s="218" t="s">
        <v>337</v>
      </c>
      <c r="L759" s="46"/>
      <c r="M759" s="223" t="s">
        <v>19</v>
      </c>
      <c r="N759" s="224" t="s">
        <v>47</v>
      </c>
      <c r="O759" s="86"/>
      <c r="P759" s="225">
        <f>O759*H759</f>
        <v>0</v>
      </c>
      <c r="Q759" s="225">
        <v>0.0028500000000000001</v>
      </c>
      <c r="R759" s="225">
        <f>Q759*H759</f>
        <v>1.7622604500000001</v>
      </c>
      <c r="S759" s="225">
        <v>0</v>
      </c>
      <c r="T759" s="22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7" t="s">
        <v>126</v>
      </c>
      <c r="AT759" s="227" t="s">
        <v>333</v>
      </c>
      <c r="AU759" s="227" t="s">
        <v>85</v>
      </c>
      <c r="AY759" s="19" t="s">
        <v>331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19" t="s">
        <v>83</v>
      </c>
      <c r="BK759" s="228">
        <f>ROUND(I759*H759,2)</f>
        <v>0</v>
      </c>
      <c r="BL759" s="19" t="s">
        <v>126</v>
      </c>
      <c r="BM759" s="227" t="s">
        <v>1308</v>
      </c>
    </row>
    <row r="760" s="2" customFormat="1">
      <c r="A760" s="40"/>
      <c r="B760" s="41"/>
      <c r="C760" s="42"/>
      <c r="D760" s="229" t="s">
        <v>339</v>
      </c>
      <c r="E760" s="42"/>
      <c r="F760" s="230" t="s">
        <v>1309</v>
      </c>
      <c r="G760" s="42"/>
      <c r="H760" s="42"/>
      <c r="I760" s="231"/>
      <c r="J760" s="42"/>
      <c r="K760" s="42"/>
      <c r="L760" s="46"/>
      <c r="M760" s="232"/>
      <c r="N760" s="23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339</v>
      </c>
      <c r="AU760" s="19" t="s">
        <v>85</v>
      </c>
    </row>
    <row r="761" s="13" customFormat="1">
      <c r="A761" s="13"/>
      <c r="B761" s="234"/>
      <c r="C761" s="235"/>
      <c r="D761" s="236" t="s">
        <v>341</v>
      </c>
      <c r="E761" s="237" t="s">
        <v>19</v>
      </c>
      <c r="F761" s="238" t="s">
        <v>1276</v>
      </c>
      <c r="G761" s="235"/>
      <c r="H761" s="237" t="s">
        <v>19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341</v>
      </c>
      <c r="AU761" s="244" t="s">
        <v>85</v>
      </c>
      <c r="AV761" s="13" t="s">
        <v>83</v>
      </c>
      <c r="AW761" s="13" t="s">
        <v>35</v>
      </c>
      <c r="AX761" s="13" t="s">
        <v>76</v>
      </c>
      <c r="AY761" s="244" t="s">
        <v>331</v>
      </c>
    </row>
    <row r="762" s="14" customFormat="1">
      <c r="A762" s="14"/>
      <c r="B762" s="245"/>
      <c r="C762" s="246"/>
      <c r="D762" s="236" t="s">
        <v>341</v>
      </c>
      <c r="E762" s="247" t="s">
        <v>19</v>
      </c>
      <c r="F762" s="248" t="s">
        <v>1277</v>
      </c>
      <c r="G762" s="246"/>
      <c r="H762" s="249">
        <v>316.81099999999998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341</v>
      </c>
      <c r="AU762" s="255" t="s">
        <v>85</v>
      </c>
      <c r="AV762" s="14" t="s">
        <v>85</v>
      </c>
      <c r="AW762" s="14" t="s">
        <v>35</v>
      </c>
      <c r="AX762" s="14" t="s">
        <v>76</v>
      </c>
      <c r="AY762" s="255" t="s">
        <v>331</v>
      </c>
    </row>
    <row r="763" s="13" customFormat="1">
      <c r="A763" s="13"/>
      <c r="B763" s="234"/>
      <c r="C763" s="235"/>
      <c r="D763" s="236" t="s">
        <v>341</v>
      </c>
      <c r="E763" s="237" t="s">
        <v>19</v>
      </c>
      <c r="F763" s="238" t="s">
        <v>1278</v>
      </c>
      <c r="G763" s="235"/>
      <c r="H763" s="237" t="s">
        <v>19</v>
      </c>
      <c r="I763" s="239"/>
      <c r="J763" s="235"/>
      <c r="K763" s="235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341</v>
      </c>
      <c r="AU763" s="244" t="s">
        <v>85</v>
      </c>
      <c r="AV763" s="13" t="s">
        <v>83</v>
      </c>
      <c r="AW763" s="13" t="s">
        <v>35</v>
      </c>
      <c r="AX763" s="13" t="s">
        <v>76</v>
      </c>
      <c r="AY763" s="244" t="s">
        <v>331</v>
      </c>
    </row>
    <row r="764" s="13" customFormat="1">
      <c r="A764" s="13"/>
      <c r="B764" s="234"/>
      <c r="C764" s="235"/>
      <c r="D764" s="236" t="s">
        <v>341</v>
      </c>
      <c r="E764" s="237" t="s">
        <v>19</v>
      </c>
      <c r="F764" s="238" t="s">
        <v>1064</v>
      </c>
      <c r="G764" s="235"/>
      <c r="H764" s="237" t="s">
        <v>19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4" t="s">
        <v>341</v>
      </c>
      <c r="AU764" s="244" t="s">
        <v>85</v>
      </c>
      <c r="AV764" s="13" t="s">
        <v>83</v>
      </c>
      <c r="AW764" s="13" t="s">
        <v>35</v>
      </c>
      <c r="AX764" s="13" t="s">
        <v>76</v>
      </c>
      <c r="AY764" s="244" t="s">
        <v>331</v>
      </c>
    </row>
    <row r="765" s="14" customFormat="1">
      <c r="A765" s="14"/>
      <c r="B765" s="245"/>
      <c r="C765" s="246"/>
      <c r="D765" s="236" t="s">
        <v>341</v>
      </c>
      <c r="E765" s="247" t="s">
        <v>19</v>
      </c>
      <c r="F765" s="248" t="s">
        <v>1279</v>
      </c>
      <c r="G765" s="246"/>
      <c r="H765" s="249">
        <v>45.088000000000001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341</v>
      </c>
      <c r="AU765" s="255" t="s">
        <v>85</v>
      </c>
      <c r="AV765" s="14" t="s">
        <v>85</v>
      </c>
      <c r="AW765" s="14" t="s">
        <v>35</v>
      </c>
      <c r="AX765" s="14" t="s">
        <v>76</v>
      </c>
      <c r="AY765" s="255" t="s">
        <v>331</v>
      </c>
    </row>
    <row r="766" s="13" customFormat="1">
      <c r="A766" s="13"/>
      <c r="B766" s="234"/>
      <c r="C766" s="235"/>
      <c r="D766" s="236" t="s">
        <v>341</v>
      </c>
      <c r="E766" s="237" t="s">
        <v>19</v>
      </c>
      <c r="F766" s="238" t="s">
        <v>1280</v>
      </c>
      <c r="G766" s="235"/>
      <c r="H766" s="237" t="s">
        <v>19</v>
      </c>
      <c r="I766" s="239"/>
      <c r="J766" s="235"/>
      <c r="K766" s="235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341</v>
      </c>
      <c r="AU766" s="244" t="s">
        <v>85</v>
      </c>
      <c r="AV766" s="13" t="s">
        <v>83</v>
      </c>
      <c r="AW766" s="13" t="s">
        <v>35</v>
      </c>
      <c r="AX766" s="13" t="s">
        <v>76</v>
      </c>
      <c r="AY766" s="244" t="s">
        <v>331</v>
      </c>
    </row>
    <row r="767" s="14" customFormat="1">
      <c r="A767" s="14"/>
      <c r="B767" s="245"/>
      <c r="C767" s="246"/>
      <c r="D767" s="236" t="s">
        <v>341</v>
      </c>
      <c r="E767" s="247" t="s">
        <v>19</v>
      </c>
      <c r="F767" s="248" t="s">
        <v>1281</v>
      </c>
      <c r="G767" s="246"/>
      <c r="H767" s="249">
        <v>147.02000000000001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341</v>
      </c>
      <c r="AU767" s="255" t="s">
        <v>85</v>
      </c>
      <c r="AV767" s="14" t="s">
        <v>85</v>
      </c>
      <c r="AW767" s="14" t="s">
        <v>35</v>
      </c>
      <c r="AX767" s="14" t="s">
        <v>76</v>
      </c>
      <c r="AY767" s="255" t="s">
        <v>331</v>
      </c>
    </row>
    <row r="768" s="13" customFormat="1">
      <c r="A768" s="13"/>
      <c r="B768" s="234"/>
      <c r="C768" s="235"/>
      <c r="D768" s="236" t="s">
        <v>341</v>
      </c>
      <c r="E768" s="237" t="s">
        <v>19</v>
      </c>
      <c r="F768" s="238" t="s">
        <v>1282</v>
      </c>
      <c r="G768" s="235"/>
      <c r="H768" s="237" t="s">
        <v>19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341</v>
      </c>
      <c r="AU768" s="244" t="s">
        <v>85</v>
      </c>
      <c r="AV768" s="13" t="s">
        <v>83</v>
      </c>
      <c r="AW768" s="13" t="s">
        <v>35</v>
      </c>
      <c r="AX768" s="13" t="s">
        <v>76</v>
      </c>
      <c r="AY768" s="244" t="s">
        <v>331</v>
      </c>
    </row>
    <row r="769" s="14" customFormat="1">
      <c r="A769" s="14"/>
      <c r="B769" s="245"/>
      <c r="C769" s="246"/>
      <c r="D769" s="236" t="s">
        <v>341</v>
      </c>
      <c r="E769" s="247" t="s">
        <v>19</v>
      </c>
      <c r="F769" s="248" t="s">
        <v>1283</v>
      </c>
      <c r="G769" s="246"/>
      <c r="H769" s="249">
        <v>109.41800000000001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341</v>
      </c>
      <c r="AU769" s="255" t="s">
        <v>85</v>
      </c>
      <c r="AV769" s="14" t="s">
        <v>85</v>
      </c>
      <c r="AW769" s="14" t="s">
        <v>35</v>
      </c>
      <c r="AX769" s="14" t="s">
        <v>76</v>
      </c>
      <c r="AY769" s="255" t="s">
        <v>331</v>
      </c>
    </row>
    <row r="770" s="15" customFormat="1">
      <c r="A770" s="15"/>
      <c r="B770" s="256"/>
      <c r="C770" s="257"/>
      <c r="D770" s="236" t="s">
        <v>341</v>
      </c>
      <c r="E770" s="258" t="s">
        <v>19</v>
      </c>
      <c r="F770" s="259" t="s">
        <v>353</v>
      </c>
      <c r="G770" s="257"/>
      <c r="H770" s="260">
        <v>618.33699999999999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341</v>
      </c>
      <c r="AU770" s="266" t="s">
        <v>85</v>
      </c>
      <c r="AV770" s="15" t="s">
        <v>126</v>
      </c>
      <c r="AW770" s="15" t="s">
        <v>35</v>
      </c>
      <c r="AX770" s="15" t="s">
        <v>83</v>
      </c>
      <c r="AY770" s="266" t="s">
        <v>331</v>
      </c>
    </row>
    <row r="771" s="2" customFormat="1" ht="24.15" customHeight="1">
      <c r="A771" s="40"/>
      <c r="B771" s="41"/>
      <c r="C771" s="216" t="s">
        <v>1310</v>
      </c>
      <c r="D771" s="216" t="s">
        <v>333</v>
      </c>
      <c r="E771" s="217" t="s">
        <v>1311</v>
      </c>
      <c r="F771" s="218" t="s">
        <v>1312</v>
      </c>
      <c r="G771" s="219" t="s">
        <v>336</v>
      </c>
      <c r="H771" s="220">
        <v>84.599999999999994</v>
      </c>
      <c r="I771" s="221"/>
      <c r="J771" s="222">
        <f>ROUND(I771*H771,2)</f>
        <v>0</v>
      </c>
      <c r="K771" s="218" t="s">
        <v>337</v>
      </c>
      <c r="L771" s="46"/>
      <c r="M771" s="223" t="s">
        <v>19</v>
      </c>
      <c r="N771" s="224" t="s">
        <v>47</v>
      </c>
      <c r="O771" s="86"/>
      <c r="P771" s="225">
        <f>O771*H771</f>
        <v>0</v>
      </c>
      <c r="Q771" s="225">
        <v>0</v>
      </c>
      <c r="R771" s="225">
        <f>Q771*H771</f>
        <v>0</v>
      </c>
      <c r="S771" s="225">
        <v>0</v>
      </c>
      <c r="T771" s="22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7" t="s">
        <v>126</v>
      </c>
      <c r="AT771" s="227" t="s">
        <v>333</v>
      </c>
      <c r="AU771" s="227" t="s">
        <v>85</v>
      </c>
      <c r="AY771" s="19" t="s">
        <v>331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19" t="s">
        <v>83</v>
      </c>
      <c r="BK771" s="228">
        <f>ROUND(I771*H771,2)</f>
        <v>0</v>
      </c>
      <c r="BL771" s="19" t="s">
        <v>126</v>
      </c>
      <c r="BM771" s="227" t="s">
        <v>1313</v>
      </c>
    </row>
    <row r="772" s="2" customFormat="1">
      <c r="A772" s="40"/>
      <c r="B772" s="41"/>
      <c r="C772" s="42"/>
      <c r="D772" s="229" t="s">
        <v>339</v>
      </c>
      <c r="E772" s="42"/>
      <c r="F772" s="230" t="s">
        <v>1314</v>
      </c>
      <c r="G772" s="42"/>
      <c r="H772" s="42"/>
      <c r="I772" s="231"/>
      <c r="J772" s="42"/>
      <c r="K772" s="42"/>
      <c r="L772" s="46"/>
      <c r="M772" s="232"/>
      <c r="N772" s="23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339</v>
      </c>
      <c r="AU772" s="19" t="s">
        <v>85</v>
      </c>
    </row>
    <row r="773" s="13" customFormat="1">
      <c r="A773" s="13"/>
      <c r="B773" s="234"/>
      <c r="C773" s="235"/>
      <c r="D773" s="236" t="s">
        <v>341</v>
      </c>
      <c r="E773" s="237" t="s">
        <v>19</v>
      </c>
      <c r="F773" s="238" t="s">
        <v>905</v>
      </c>
      <c r="G773" s="235"/>
      <c r="H773" s="237" t="s">
        <v>19</v>
      </c>
      <c r="I773" s="239"/>
      <c r="J773" s="235"/>
      <c r="K773" s="235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341</v>
      </c>
      <c r="AU773" s="244" t="s">
        <v>85</v>
      </c>
      <c r="AV773" s="13" t="s">
        <v>83</v>
      </c>
      <c r="AW773" s="13" t="s">
        <v>35</v>
      </c>
      <c r="AX773" s="13" t="s">
        <v>76</v>
      </c>
      <c r="AY773" s="244" t="s">
        <v>331</v>
      </c>
    </row>
    <row r="774" s="14" customFormat="1">
      <c r="A774" s="14"/>
      <c r="B774" s="245"/>
      <c r="C774" s="246"/>
      <c r="D774" s="236" t="s">
        <v>341</v>
      </c>
      <c r="E774" s="247" t="s">
        <v>19</v>
      </c>
      <c r="F774" s="248" t="s">
        <v>1227</v>
      </c>
      <c r="G774" s="246"/>
      <c r="H774" s="249">
        <v>13.587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341</v>
      </c>
      <c r="AU774" s="255" t="s">
        <v>85</v>
      </c>
      <c r="AV774" s="14" t="s">
        <v>85</v>
      </c>
      <c r="AW774" s="14" t="s">
        <v>35</v>
      </c>
      <c r="AX774" s="14" t="s">
        <v>76</v>
      </c>
      <c r="AY774" s="255" t="s">
        <v>331</v>
      </c>
    </row>
    <row r="775" s="14" customFormat="1">
      <c r="A775" s="14"/>
      <c r="B775" s="245"/>
      <c r="C775" s="246"/>
      <c r="D775" s="236" t="s">
        <v>341</v>
      </c>
      <c r="E775" s="247" t="s">
        <v>19</v>
      </c>
      <c r="F775" s="248" t="s">
        <v>1228</v>
      </c>
      <c r="G775" s="246"/>
      <c r="H775" s="249">
        <v>25.654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341</v>
      </c>
      <c r="AU775" s="255" t="s">
        <v>85</v>
      </c>
      <c r="AV775" s="14" t="s">
        <v>85</v>
      </c>
      <c r="AW775" s="14" t="s">
        <v>35</v>
      </c>
      <c r="AX775" s="14" t="s">
        <v>76</v>
      </c>
      <c r="AY775" s="255" t="s">
        <v>331</v>
      </c>
    </row>
    <row r="776" s="14" customFormat="1">
      <c r="A776" s="14"/>
      <c r="B776" s="245"/>
      <c r="C776" s="246"/>
      <c r="D776" s="236" t="s">
        <v>341</v>
      </c>
      <c r="E776" s="247" t="s">
        <v>19</v>
      </c>
      <c r="F776" s="248" t="s">
        <v>1229</v>
      </c>
      <c r="G776" s="246"/>
      <c r="H776" s="249">
        <v>18.759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341</v>
      </c>
      <c r="AU776" s="255" t="s">
        <v>85</v>
      </c>
      <c r="AV776" s="14" t="s">
        <v>85</v>
      </c>
      <c r="AW776" s="14" t="s">
        <v>35</v>
      </c>
      <c r="AX776" s="14" t="s">
        <v>76</v>
      </c>
      <c r="AY776" s="255" t="s">
        <v>331</v>
      </c>
    </row>
    <row r="777" s="13" customFormat="1">
      <c r="A777" s="13"/>
      <c r="B777" s="234"/>
      <c r="C777" s="235"/>
      <c r="D777" s="236" t="s">
        <v>341</v>
      </c>
      <c r="E777" s="237" t="s">
        <v>19</v>
      </c>
      <c r="F777" s="238" t="s">
        <v>912</v>
      </c>
      <c r="G777" s="235"/>
      <c r="H777" s="237" t="s">
        <v>19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341</v>
      </c>
      <c r="AU777" s="244" t="s">
        <v>85</v>
      </c>
      <c r="AV777" s="13" t="s">
        <v>83</v>
      </c>
      <c r="AW777" s="13" t="s">
        <v>35</v>
      </c>
      <c r="AX777" s="13" t="s">
        <v>76</v>
      </c>
      <c r="AY777" s="244" t="s">
        <v>331</v>
      </c>
    </row>
    <row r="778" s="14" customFormat="1">
      <c r="A778" s="14"/>
      <c r="B778" s="245"/>
      <c r="C778" s="246"/>
      <c r="D778" s="236" t="s">
        <v>341</v>
      </c>
      <c r="E778" s="247" t="s">
        <v>19</v>
      </c>
      <c r="F778" s="248" t="s">
        <v>1230</v>
      </c>
      <c r="G778" s="246"/>
      <c r="H778" s="249">
        <v>26.600000000000001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341</v>
      </c>
      <c r="AU778" s="255" t="s">
        <v>85</v>
      </c>
      <c r="AV778" s="14" t="s">
        <v>85</v>
      </c>
      <c r="AW778" s="14" t="s">
        <v>35</v>
      </c>
      <c r="AX778" s="14" t="s">
        <v>76</v>
      </c>
      <c r="AY778" s="255" t="s">
        <v>331</v>
      </c>
    </row>
    <row r="779" s="15" customFormat="1">
      <c r="A779" s="15"/>
      <c r="B779" s="256"/>
      <c r="C779" s="257"/>
      <c r="D779" s="236" t="s">
        <v>341</v>
      </c>
      <c r="E779" s="258" t="s">
        <v>19</v>
      </c>
      <c r="F779" s="259" t="s">
        <v>353</v>
      </c>
      <c r="G779" s="257"/>
      <c r="H779" s="260">
        <v>84.599999999999994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341</v>
      </c>
      <c r="AU779" s="266" t="s">
        <v>85</v>
      </c>
      <c r="AV779" s="15" t="s">
        <v>126</v>
      </c>
      <c r="AW779" s="15" t="s">
        <v>35</v>
      </c>
      <c r="AX779" s="15" t="s">
        <v>83</v>
      </c>
      <c r="AY779" s="266" t="s">
        <v>331</v>
      </c>
    </row>
    <row r="780" s="12" customFormat="1" ht="22.8" customHeight="1">
      <c r="A780" s="12"/>
      <c r="B780" s="200"/>
      <c r="C780" s="201"/>
      <c r="D780" s="202" t="s">
        <v>75</v>
      </c>
      <c r="E780" s="214" t="s">
        <v>1249</v>
      </c>
      <c r="F780" s="214" t="s">
        <v>1315</v>
      </c>
      <c r="G780" s="201"/>
      <c r="H780" s="201"/>
      <c r="I780" s="204"/>
      <c r="J780" s="215">
        <f>BK780</f>
        <v>0</v>
      </c>
      <c r="K780" s="201"/>
      <c r="L780" s="206"/>
      <c r="M780" s="207"/>
      <c r="N780" s="208"/>
      <c r="O780" s="208"/>
      <c r="P780" s="209">
        <f>SUM(P781:P841)</f>
        <v>0</v>
      </c>
      <c r="Q780" s="208"/>
      <c r="R780" s="209">
        <f>SUM(R781:R841)</f>
        <v>64.245170784999999</v>
      </c>
      <c r="S780" s="208"/>
      <c r="T780" s="210">
        <f>SUM(T781:T841)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11" t="s">
        <v>83</v>
      </c>
      <c r="AT780" s="212" t="s">
        <v>75</v>
      </c>
      <c r="AU780" s="212" t="s">
        <v>83</v>
      </c>
      <c r="AY780" s="211" t="s">
        <v>331</v>
      </c>
      <c r="BK780" s="213">
        <f>SUM(BK781:BK841)</f>
        <v>0</v>
      </c>
    </row>
    <row r="781" s="2" customFormat="1" ht="16.5" customHeight="1">
      <c r="A781" s="40"/>
      <c r="B781" s="41"/>
      <c r="C781" s="216" t="s">
        <v>1316</v>
      </c>
      <c r="D781" s="216" t="s">
        <v>333</v>
      </c>
      <c r="E781" s="217" t="s">
        <v>1317</v>
      </c>
      <c r="F781" s="218" t="s">
        <v>1318</v>
      </c>
      <c r="G781" s="219" t="s">
        <v>336</v>
      </c>
      <c r="H781" s="220">
        <v>487</v>
      </c>
      <c r="I781" s="221"/>
      <c r="J781" s="222">
        <f>ROUND(I781*H781,2)</f>
        <v>0</v>
      </c>
      <c r="K781" s="218" t="s">
        <v>337</v>
      </c>
      <c r="L781" s="46"/>
      <c r="M781" s="223" t="s">
        <v>19</v>
      </c>
      <c r="N781" s="224" t="s">
        <v>47</v>
      </c>
      <c r="O781" s="86"/>
      <c r="P781" s="225">
        <f>O781*H781</f>
        <v>0</v>
      </c>
      <c r="Q781" s="225">
        <v>0.11</v>
      </c>
      <c r="R781" s="225">
        <f>Q781*H781</f>
        <v>53.57</v>
      </c>
      <c r="S781" s="225">
        <v>0</v>
      </c>
      <c r="T781" s="226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7" t="s">
        <v>126</v>
      </c>
      <c r="AT781" s="227" t="s">
        <v>333</v>
      </c>
      <c r="AU781" s="227" t="s">
        <v>85</v>
      </c>
      <c r="AY781" s="19" t="s">
        <v>331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19" t="s">
        <v>83</v>
      </c>
      <c r="BK781" s="228">
        <f>ROUND(I781*H781,2)</f>
        <v>0</v>
      </c>
      <c r="BL781" s="19" t="s">
        <v>126</v>
      </c>
      <c r="BM781" s="227" t="s">
        <v>1319</v>
      </c>
    </row>
    <row r="782" s="2" customFormat="1">
      <c r="A782" s="40"/>
      <c r="B782" s="41"/>
      <c r="C782" s="42"/>
      <c r="D782" s="229" t="s">
        <v>339</v>
      </c>
      <c r="E782" s="42"/>
      <c r="F782" s="230" t="s">
        <v>1320</v>
      </c>
      <c r="G782" s="42"/>
      <c r="H782" s="42"/>
      <c r="I782" s="231"/>
      <c r="J782" s="42"/>
      <c r="K782" s="42"/>
      <c r="L782" s="46"/>
      <c r="M782" s="232"/>
      <c r="N782" s="23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339</v>
      </c>
      <c r="AU782" s="19" t="s">
        <v>85</v>
      </c>
    </row>
    <row r="783" s="13" customFormat="1">
      <c r="A783" s="13"/>
      <c r="B783" s="234"/>
      <c r="C783" s="235"/>
      <c r="D783" s="236" t="s">
        <v>341</v>
      </c>
      <c r="E783" s="237" t="s">
        <v>19</v>
      </c>
      <c r="F783" s="238" t="s">
        <v>1321</v>
      </c>
      <c r="G783" s="235"/>
      <c r="H783" s="237" t="s">
        <v>19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341</v>
      </c>
      <c r="AU783" s="244" t="s">
        <v>85</v>
      </c>
      <c r="AV783" s="13" t="s">
        <v>83</v>
      </c>
      <c r="AW783" s="13" t="s">
        <v>35</v>
      </c>
      <c r="AX783" s="13" t="s">
        <v>76</v>
      </c>
      <c r="AY783" s="244" t="s">
        <v>331</v>
      </c>
    </row>
    <row r="784" s="14" customFormat="1">
      <c r="A784" s="14"/>
      <c r="B784" s="245"/>
      <c r="C784" s="246"/>
      <c r="D784" s="236" t="s">
        <v>341</v>
      </c>
      <c r="E784" s="247" t="s">
        <v>19</v>
      </c>
      <c r="F784" s="248" t="s">
        <v>1322</v>
      </c>
      <c r="G784" s="246"/>
      <c r="H784" s="249">
        <v>19.449999999999999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341</v>
      </c>
      <c r="AU784" s="255" t="s">
        <v>85</v>
      </c>
      <c r="AV784" s="14" t="s">
        <v>85</v>
      </c>
      <c r="AW784" s="14" t="s">
        <v>35</v>
      </c>
      <c r="AX784" s="14" t="s">
        <v>76</v>
      </c>
      <c r="AY784" s="255" t="s">
        <v>331</v>
      </c>
    </row>
    <row r="785" s="13" customFormat="1">
      <c r="A785" s="13"/>
      <c r="B785" s="234"/>
      <c r="C785" s="235"/>
      <c r="D785" s="236" t="s">
        <v>341</v>
      </c>
      <c r="E785" s="237" t="s">
        <v>19</v>
      </c>
      <c r="F785" s="238" t="s">
        <v>1323</v>
      </c>
      <c r="G785" s="235"/>
      <c r="H785" s="237" t="s">
        <v>19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341</v>
      </c>
      <c r="AU785" s="244" t="s">
        <v>85</v>
      </c>
      <c r="AV785" s="13" t="s">
        <v>83</v>
      </c>
      <c r="AW785" s="13" t="s">
        <v>35</v>
      </c>
      <c r="AX785" s="13" t="s">
        <v>76</v>
      </c>
      <c r="AY785" s="244" t="s">
        <v>331</v>
      </c>
    </row>
    <row r="786" s="14" customFormat="1">
      <c r="A786" s="14"/>
      <c r="B786" s="245"/>
      <c r="C786" s="246"/>
      <c r="D786" s="236" t="s">
        <v>341</v>
      </c>
      <c r="E786" s="247" t="s">
        <v>19</v>
      </c>
      <c r="F786" s="248" t="s">
        <v>1324</v>
      </c>
      <c r="G786" s="246"/>
      <c r="H786" s="249">
        <v>66.200000000000003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341</v>
      </c>
      <c r="AU786" s="255" t="s">
        <v>85</v>
      </c>
      <c r="AV786" s="14" t="s">
        <v>85</v>
      </c>
      <c r="AW786" s="14" t="s">
        <v>35</v>
      </c>
      <c r="AX786" s="14" t="s">
        <v>76</v>
      </c>
      <c r="AY786" s="255" t="s">
        <v>331</v>
      </c>
    </row>
    <row r="787" s="13" customFormat="1">
      <c r="A787" s="13"/>
      <c r="B787" s="234"/>
      <c r="C787" s="235"/>
      <c r="D787" s="236" t="s">
        <v>341</v>
      </c>
      <c r="E787" s="237" t="s">
        <v>19</v>
      </c>
      <c r="F787" s="238" t="s">
        <v>1325</v>
      </c>
      <c r="G787" s="235"/>
      <c r="H787" s="237" t="s">
        <v>19</v>
      </c>
      <c r="I787" s="239"/>
      <c r="J787" s="235"/>
      <c r="K787" s="235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341</v>
      </c>
      <c r="AU787" s="244" t="s">
        <v>85</v>
      </c>
      <c r="AV787" s="13" t="s">
        <v>83</v>
      </c>
      <c r="AW787" s="13" t="s">
        <v>35</v>
      </c>
      <c r="AX787" s="13" t="s">
        <v>76</v>
      </c>
      <c r="AY787" s="244" t="s">
        <v>331</v>
      </c>
    </row>
    <row r="788" s="14" customFormat="1">
      <c r="A788" s="14"/>
      <c r="B788" s="245"/>
      <c r="C788" s="246"/>
      <c r="D788" s="236" t="s">
        <v>341</v>
      </c>
      <c r="E788" s="247" t="s">
        <v>19</v>
      </c>
      <c r="F788" s="248" t="s">
        <v>1326</v>
      </c>
      <c r="G788" s="246"/>
      <c r="H788" s="249">
        <v>237.94999999999999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341</v>
      </c>
      <c r="AU788" s="255" t="s">
        <v>85</v>
      </c>
      <c r="AV788" s="14" t="s">
        <v>85</v>
      </c>
      <c r="AW788" s="14" t="s">
        <v>35</v>
      </c>
      <c r="AX788" s="14" t="s">
        <v>76</v>
      </c>
      <c r="AY788" s="255" t="s">
        <v>331</v>
      </c>
    </row>
    <row r="789" s="13" customFormat="1">
      <c r="A789" s="13"/>
      <c r="B789" s="234"/>
      <c r="C789" s="235"/>
      <c r="D789" s="236" t="s">
        <v>341</v>
      </c>
      <c r="E789" s="237" t="s">
        <v>19</v>
      </c>
      <c r="F789" s="238" t="s">
        <v>1327</v>
      </c>
      <c r="G789" s="235"/>
      <c r="H789" s="237" t="s">
        <v>19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341</v>
      </c>
      <c r="AU789" s="244" t="s">
        <v>85</v>
      </c>
      <c r="AV789" s="13" t="s">
        <v>83</v>
      </c>
      <c r="AW789" s="13" t="s">
        <v>35</v>
      </c>
      <c r="AX789" s="13" t="s">
        <v>76</v>
      </c>
      <c r="AY789" s="244" t="s">
        <v>331</v>
      </c>
    </row>
    <row r="790" s="14" customFormat="1">
      <c r="A790" s="14"/>
      <c r="B790" s="245"/>
      <c r="C790" s="246"/>
      <c r="D790" s="236" t="s">
        <v>341</v>
      </c>
      <c r="E790" s="247" t="s">
        <v>19</v>
      </c>
      <c r="F790" s="248" t="s">
        <v>1328</v>
      </c>
      <c r="G790" s="246"/>
      <c r="H790" s="249">
        <v>127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341</v>
      </c>
      <c r="AU790" s="255" t="s">
        <v>85</v>
      </c>
      <c r="AV790" s="14" t="s">
        <v>85</v>
      </c>
      <c r="AW790" s="14" t="s">
        <v>35</v>
      </c>
      <c r="AX790" s="14" t="s">
        <v>76</v>
      </c>
      <c r="AY790" s="255" t="s">
        <v>331</v>
      </c>
    </row>
    <row r="791" s="13" customFormat="1">
      <c r="A791" s="13"/>
      <c r="B791" s="234"/>
      <c r="C791" s="235"/>
      <c r="D791" s="236" t="s">
        <v>341</v>
      </c>
      <c r="E791" s="237" t="s">
        <v>19</v>
      </c>
      <c r="F791" s="238" t="s">
        <v>1329</v>
      </c>
      <c r="G791" s="235"/>
      <c r="H791" s="237" t="s">
        <v>19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341</v>
      </c>
      <c r="AU791" s="244" t="s">
        <v>85</v>
      </c>
      <c r="AV791" s="13" t="s">
        <v>83</v>
      </c>
      <c r="AW791" s="13" t="s">
        <v>35</v>
      </c>
      <c r="AX791" s="13" t="s">
        <v>76</v>
      </c>
      <c r="AY791" s="244" t="s">
        <v>331</v>
      </c>
    </row>
    <row r="792" s="14" customFormat="1">
      <c r="A792" s="14"/>
      <c r="B792" s="245"/>
      <c r="C792" s="246"/>
      <c r="D792" s="236" t="s">
        <v>341</v>
      </c>
      <c r="E792" s="247" t="s">
        <v>19</v>
      </c>
      <c r="F792" s="248" t="s">
        <v>1330</v>
      </c>
      <c r="G792" s="246"/>
      <c r="H792" s="249">
        <v>22.5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341</v>
      </c>
      <c r="AU792" s="255" t="s">
        <v>85</v>
      </c>
      <c r="AV792" s="14" t="s">
        <v>85</v>
      </c>
      <c r="AW792" s="14" t="s">
        <v>35</v>
      </c>
      <c r="AX792" s="14" t="s">
        <v>76</v>
      </c>
      <c r="AY792" s="255" t="s">
        <v>331</v>
      </c>
    </row>
    <row r="793" s="13" customFormat="1">
      <c r="A793" s="13"/>
      <c r="B793" s="234"/>
      <c r="C793" s="235"/>
      <c r="D793" s="236" t="s">
        <v>341</v>
      </c>
      <c r="E793" s="237" t="s">
        <v>19</v>
      </c>
      <c r="F793" s="238" t="s">
        <v>1331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341</v>
      </c>
      <c r="AU793" s="244" t="s">
        <v>85</v>
      </c>
      <c r="AV793" s="13" t="s">
        <v>83</v>
      </c>
      <c r="AW793" s="13" t="s">
        <v>35</v>
      </c>
      <c r="AX793" s="13" t="s">
        <v>76</v>
      </c>
      <c r="AY793" s="244" t="s">
        <v>331</v>
      </c>
    </row>
    <row r="794" s="14" customFormat="1">
      <c r="A794" s="14"/>
      <c r="B794" s="245"/>
      <c r="C794" s="246"/>
      <c r="D794" s="236" t="s">
        <v>341</v>
      </c>
      <c r="E794" s="247" t="s">
        <v>19</v>
      </c>
      <c r="F794" s="248" t="s">
        <v>1332</v>
      </c>
      <c r="G794" s="246"/>
      <c r="H794" s="249">
        <v>13.9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341</v>
      </c>
      <c r="AU794" s="255" t="s">
        <v>85</v>
      </c>
      <c r="AV794" s="14" t="s">
        <v>85</v>
      </c>
      <c r="AW794" s="14" t="s">
        <v>35</v>
      </c>
      <c r="AX794" s="14" t="s">
        <v>76</v>
      </c>
      <c r="AY794" s="255" t="s">
        <v>331</v>
      </c>
    </row>
    <row r="795" s="15" customFormat="1">
      <c r="A795" s="15"/>
      <c r="B795" s="256"/>
      <c r="C795" s="257"/>
      <c r="D795" s="236" t="s">
        <v>341</v>
      </c>
      <c r="E795" s="258" t="s">
        <v>19</v>
      </c>
      <c r="F795" s="259" t="s">
        <v>353</v>
      </c>
      <c r="G795" s="257"/>
      <c r="H795" s="260">
        <v>487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6" t="s">
        <v>341</v>
      </c>
      <c r="AU795" s="266" t="s">
        <v>85</v>
      </c>
      <c r="AV795" s="15" t="s">
        <v>126</v>
      </c>
      <c r="AW795" s="15" t="s">
        <v>35</v>
      </c>
      <c r="AX795" s="15" t="s">
        <v>83</v>
      </c>
      <c r="AY795" s="266" t="s">
        <v>331</v>
      </c>
    </row>
    <row r="796" s="2" customFormat="1" ht="24.15" customHeight="1">
      <c r="A796" s="40"/>
      <c r="B796" s="41"/>
      <c r="C796" s="216" t="s">
        <v>1333</v>
      </c>
      <c r="D796" s="216" t="s">
        <v>333</v>
      </c>
      <c r="E796" s="217" t="s">
        <v>1334</v>
      </c>
      <c r="F796" s="218" t="s">
        <v>1335</v>
      </c>
      <c r="G796" s="219" t="s">
        <v>336</v>
      </c>
      <c r="H796" s="220">
        <v>645.35000000000002</v>
      </c>
      <c r="I796" s="221"/>
      <c r="J796" s="222">
        <f>ROUND(I796*H796,2)</f>
        <v>0</v>
      </c>
      <c r="K796" s="218" t="s">
        <v>337</v>
      </c>
      <c r="L796" s="46"/>
      <c r="M796" s="223" t="s">
        <v>19</v>
      </c>
      <c r="N796" s="224" t="s">
        <v>47</v>
      </c>
      <c r="O796" s="86"/>
      <c r="P796" s="225">
        <f>O796*H796</f>
        <v>0</v>
      </c>
      <c r="Q796" s="225">
        <v>0.010999999999999999</v>
      </c>
      <c r="R796" s="225">
        <f>Q796*H796</f>
        <v>7.0988499999999997</v>
      </c>
      <c r="S796" s="225">
        <v>0</v>
      </c>
      <c r="T796" s="226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7" t="s">
        <v>126</v>
      </c>
      <c r="AT796" s="227" t="s">
        <v>333</v>
      </c>
      <c r="AU796" s="227" t="s">
        <v>85</v>
      </c>
      <c r="AY796" s="19" t="s">
        <v>331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19" t="s">
        <v>83</v>
      </c>
      <c r="BK796" s="228">
        <f>ROUND(I796*H796,2)</f>
        <v>0</v>
      </c>
      <c r="BL796" s="19" t="s">
        <v>126</v>
      </c>
      <c r="BM796" s="227" t="s">
        <v>1336</v>
      </c>
    </row>
    <row r="797" s="2" customFormat="1">
      <c r="A797" s="40"/>
      <c r="B797" s="41"/>
      <c r="C797" s="42"/>
      <c r="D797" s="229" t="s">
        <v>339</v>
      </c>
      <c r="E797" s="42"/>
      <c r="F797" s="230" t="s">
        <v>1337</v>
      </c>
      <c r="G797" s="42"/>
      <c r="H797" s="42"/>
      <c r="I797" s="231"/>
      <c r="J797" s="42"/>
      <c r="K797" s="42"/>
      <c r="L797" s="46"/>
      <c r="M797" s="232"/>
      <c r="N797" s="233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339</v>
      </c>
      <c r="AU797" s="19" t="s">
        <v>85</v>
      </c>
    </row>
    <row r="798" s="13" customFormat="1">
      <c r="A798" s="13"/>
      <c r="B798" s="234"/>
      <c r="C798" s="235"/>
      <c r="D798" s="236" t="s">
        <v>341</v>
      </c>
      <c r="E798" s="237" t="s">
        <v>19</v>
      </c>
      <c r="F798" s="238" t="s">
        <v>1323</v>
      </c>
      <c r="G798" s="235"/>
      <c r="H798" s="237" t="s">
        <v>19</v>
      </c>
      <c r="I798" s="239"/>
      <c r="J798" s="235"/>
      <c r="K798" s="235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341</v>
      </c>
      <c r="AU798" s="244" t="s">
        <v>85</v>
      </c>
      <c r="AV798" s="13" t="s">
        <v>83</v>
      </c>
      <c r="AW798" s="13" t="s">
        <v>35</v>
      </c>
      <c r="AX798" s="13" t="s">
        <v>76</v>
      </c>
      <c r="AY798" s="244" t="s">
        <v>331</v>
      </c>
    </row>
    <row r="799" s="14" customFormat="1">
      <c r="A799" s="14"/>
      <c r="B799" s="245"/>
      <c r="C799" s="246"/>
      <c r="D799" s="236" t="s">
        <v>341</v>
      </c>
      <c r="E799" s="247" t="s">
        <v>19</v>
      </c>
      <c r="F799" s="248" t="s">
        <v>1338</v>
      </c>
      <c r="G799" s="246"/>
      <c r="H799" s="249">
        <v>66.200000000000003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341</v>
      </c>
      <c r="AU799" s="255" t="s">
        <v>85</v>
      </c>
      <c r="AV799" s="14" t="s">
        <v>85</v>
      </c>
      <c r="AW799" s="14" t="s">
        <v>35</v>
      </c>
      <c r="AX799" s="14" t="s">
        <v>76</v>
      </c>
      <c r="AY799" s="255" t="s">
        <v>331</v>
      </c>
    </row>
    <row r="800" s="13" customFormat="1">
      <c r="A800" s="13"/>
      <c r="B800" s="234"/>
      <c r="C800" s="235"/>
      <c r="D800" s="236" t="s">
        <v>341</v>
      </c>
      <c r="E800" s="237" t="s">
        <v>19</v>
      </c>
      <c r="F800" s="238" t="s">
        <v>1325</v>
      </c>
      <c r="G800" s="235"/>
      <c r="H800" s="237" t="s">
        <v>19</v>
      </c>
      <c r="I800" s="239"/>
      <c r="J800" s="235"/>
      <c r="K800" s="235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341</v>
      </c>
      <c r="AU800" s="244" t="s">
        <v>85</v>
      </c>
      <c r="AV800" s="13" t="s">
        <v>83</v>
      </c>
      <c r="AW800" s="13" t="s">
        <v>35</v>
      </c>
      <c r="AX800" s="13" t="s">
        <v>76</v>
      </c>
      <c r="AY800" s="244" t="s">
        <v>331</v>
      </c>
    </row>
    <row r="801" s="14" customFormat="1">
      <c r="A801" s="14"/>
      <c r="B801" s="245"/>
      <c r="C801" s="246"/>
      <c r="D801" s="236" t="s">
        <v>341</v>
      </c>
      <c r="E801" s="247" t="s">
        <v>19</v>
      </c>
      <c r="F801" s="248" t="s">
        <v>1339</v>
      </c>
      <c r="G801" s="246"/>
      <c r="H801" s="249">
        <v>237.94999999999999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341</v>
      </c>
      <c r="AU801" s="255" t="s">
        <v>85</v>
      </c>
      <c r="AV801" s="14" t="s">
        <v>85</v>
      </c>
      <c r="AW801" s="14" t="s">
        <v>35</v>
      </c>
      <c r="AX801" s="14" t="s">
        <v>76</v>
      </c>
      <c r="AY801" s="255" t="s">
        <v>331</v>
      </c>
    </row>
    <row r="802" s="13" customFormat="1">
      <c r="A802" s="13"/>
      <c r="B802" s="234"/>
      <c r="C802" s="235"/>
      <c r="D802" s="236" t="s">
        <v>341</v>
      </c>
      <c r="E802" s="237" t="s">
        <v>19</v>
      </c>
      <c r="F802" s="238" t="s">
        <v>1327</v>
      </c>
      <c r="G802" s="235"/>
      <c r="H802" s="237" t="s">
        <v>19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341</v>
      </c>
      <c r="AU802" s="244" t="s">
        <v>85</v>
      </c>
      <c r="AV802" s="13" t="s">
        <v>83</v>
      </c>
      <c r="AW802" s="13" t="s">
        <v>35</v>
      </c>
      <c r="AX802" s="13" t="s">
        <v>76</v>
      </c>
      <c r="AY802" s="244" t="s">
        <v>331</v>
      </c>
    </row>
    <row r="803" s="14" customFormat="1">
      <c r="A803" s="14"/>
      <c r="B803" s="245"/>
      <c r="C803" s="246"/>
      <c r="D803" s="236" t="s">
        <v>341</v>
      </c>
      <c r="E803" s="247" t="s">
        <v>19</v>
      </c>
      <c r="F803" s="248" t="s">
        <v>1340</v>
      </c>
      <c r="G803" s="246"/>
      <c r="H803" s="249">
        <v>304.80000000000001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341</v>
      </c>
      <c r="AU803" s="255" t="s">
        <v>85</v>
      </c>
      <c r="AV803" s="14" t="s">
        <v>85</v>
      </c>
      <c r="AW803" s="14" t="s">
        <v>35</v>
      </c>
      <c r="AX803" s="14" t="s">
        <v>76</v>
      </c>
      <c r="AY803" s="255" t="s">
        <v>331</v>
      </c>
    </row>
    <row r="804" s="13" customFormat="1">
      <c r="A804" s="13"/>
      <c r="B804" s="234"/>
      <c r="C804" s="235"/>
      <c r="D804" s="236" t="s">
        <v>341</v>
      </c>
      <c r="E804" s="237" t="s">
        <v>19</v>
      </c>
      <c r="F804" s="238" t="s">
        <v>1329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341</v>
      </c>
      <c r="AU804" s="244" t="s">
        <v>85</v>
      </c>
      <c r="AV804" s="13" t="s">
        <v>83</v>
      </c>
      <c r="AW804" s="13" t="s">
        <v>35</v>
      </c>
      <c r="AX804" s="13" t="s">
        <v>76</v>
      </c>
      <c r="AY804" s="244" t="s">
        <v>331</v>
      </c>
    </row>
    <row r="805" s="14" customFormat="1">
      <c r="A805" s="14"/>
      <c r="B805" s="245"/>
      <c r="C805" s="246"/>
      <c r="D805" s="236" t="s">
        <v>341</v>
      </c>
      <c r="E805" s="247" t="s">
        <v>19</v>
      </c>
      <c r="F805" s="248" t="s">
        <v>1341</v>
      </c>
      <c r="G805" s="246"/>
      <c r="H805" s="249">
        <v>22.5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341</v>
      </c>
      <c r="AU805" s="255" t="s">
        <v>85</v>
      </c>
      <c r="AV805" s="14" t="s">
        <v>85</v>
      </c>
      <c r="AW805" s="14" t="s">
        <v>35</v>
      </c>
      <c r="AX805" s="14" t="s">
        <v>76</v>
      </c>
      <c r="AY805" s="255" t="s">
        <v>331</v>
      </c>
    </row>
    <row r="806" s="13" customFormat="1">
      <c r="A806" s="13"/>
      <c r="B806" s="234"/>
      <c r="C806" s="235"/>
      <c r="D806" s="236" t="s">
        <v>341</v>
      </c>
      <c r="E806" s="237" t="s">
        <v>19</v>
      </c>
      <c r="F806" s="238" t="s">
        <v>1331</v>
      </c>
      <c r="G806" s="235"/>
      <c r="H806" s="237" t="s">
        <v>19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341</v>
      </c>
      <c r="AU806" s="244" t="s">
        <v>85</v>
      </c>
      <c r="AV806" s="13" t="s">
        <v>83</v>
      </c>
      <c r="AW806" s="13" t="s">
        <v>35</v>
      </c>
      <c r="AX806" s="13" t="s">
        <v>76</v>
      </c>
      <c r="AY806" s="244" t="s">
        <v>331</v>
      </c>
    </row>
    <row r="807" s="14" customFormat="1">
      <c r="A807" s="14"/>
      <c r="B807" s="245"/>
      <c r="C807" s="246"/>
      <c r="D807" s="236" t="s">
        <v>341</v>
      </c>
      <c r="E807" s="247" t="s">
        <v>19</v>
      </c>
      <c r="F807" s="248" t="s">
        <v>1342</v>
      </c>
      <c r="G807" s="246"/>
      <c r="H807" s="249">
        <v>13.9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341</v>
      </c>
      <c r="AU807" s="255" t="s">
        <v>85</v>
      </c>
      <c r="AV807" s="14" t="s">
        <v>85</v>
      </c>
      <c r="AW807" s="14" t="s">
        <v>35</v>
      </c>
      <c r="AX807" s="14" t="s">
        <v>76</v>
      </c>
      <c r="AY807" s="255" t="s">
        <v>331</v>
      </c>
    </row>
    <row r="808" s="15" customFormat="1">
      <c r="A808" s="15"/>
      <c r="B808" s="256"/>
      <c r="C808" s="257"/>
      <c r="D808" s="236" t="s">
        <v>341</v>
      </c>
      <c r="E808" s="258" t="s">
        <v>19</v>
      </c>
      <c r="F808" s="259" t="s">
        <v>353</v>
      </c>
      <c r="G808" s="257"/>
      <c r="H808" s="260">
        <v>645.35000000000002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341</v>
      </c>
      <c r="AU808" s="266" t="s">
        <v>85</v>
      </c>
      <c r="AV808" s="15" t="s">
        <v>126</v>
      </c>
      <c r="AW808" s="15" t="s">
        <v>35</v>
      </c>
      <c r="AX808" s="15" t="s">
        <v>83</v>
      </c>
      <c r="AY808" s="266" t="s">
        <v>331</v>
      </c>
    </row>
    <row r="809" s="2" customFormat="1" ht="16.5" customHeight="1">
      <c r="A809" s="40"/>
      <c r="B809" s="41"/>
      <c r="C809" s="216" t="s">
        <v>1343</v>
      </c>
      <c r="D809" s="216" t="s">
        <v>333</v>
      </c>
      <c r="E809" s="217" t="s">
        <v>1344</v>
      </c>
      <c r="F809" s="218" t="s">
        <v>1345</v>
      </c>
      <c r="G809" s="219" t="s">
        <v>336</v>
      </c>
      <c r="H809" s="220">
        <v>487</v>
      </c>
      <c r="I809" s="221"/>
      <c r="J809" s="222">
        <f>ROUND(I809*H809,2)</f>
        <v>0</v>
      </c>
      <c r="K809" s="218" t="s">
        <v>337</v>
      </c>
      <c r="L809" s="46"/>
      <c r="M809" s="223" t="s">
        <v>19</v>
      </c>
      <c r="N809" s="224" t="s">
        <v>47</v>
      </c>
      <c r="O809" s="86"/>
      <c r="P809" s="225">
        <f>O809*H809</f>
        <v>0</v>
      </c>
      <c r="Q809" s="225">
        <v>1.44E-06</v>
      </c>
      <c r="R809" s="225">
        <f>Q809*H809</f>
        <v>0.00070127999999999998</v>
      </c>
      <c r="S809" s="225">
        <v>0</v>
      </c>
      <c r="T809" s="22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7" t="s">
        <v>126</v>
      </c>
      <c r="AT809" s="227" t="s">
        <v>333</v>
      </c>
      <c r="AU809" s="227" t="s">
        <v>85</v>
      </c>
      <c r="AY809" s="19" t="s">
        <v>331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19" t="s">
        <v>83</v>
      </c>
      <c r="BK809" s="228">
        <f>ROUND(I809*H809,2)</f>
        <v>0</v>
      </c>
      <c r="BL809" s="19" t="s">
        <v>126</v>
      </c>
      <c r="BM809" s="227" t="s">
        <v>1346</v>
      </c>
    </row>
    <row r="810" s="2" customFormat="1">
      <c r="A810" s="40"/>
      <c r="B810" s="41"/>
      <c r="C810" s="42"/>
      <c r="D810" s="229" t="s">
        <v>339</v>
      </c>
      <c r="E810" s="42"/>
      <c r="F810" s="230" t="s">
        <v>1347</v>
      </c>
      <c r="G810" s="42"/>
      <c r="H810" s="42"/>
      <c r="I810" s="231"/>
      <c r="J810" s="42"/>
      <c r="K810" s="42"/>
      <c r="L810" s="46"/>
      <c r="M810" s="232"/>
      <c r="N810" s="23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339</v>
      </c>
      <c r="AU810" s="19" t="s">
        <v>85</v>
      </c>
    </row>
    <row r="811" s="13" customFormat="1">
      <c r="A811" s="13"/>
      <c r="B811" s="234"/>
      <c r="C811" s="235"/>
      <c r="D811" s="236" t="s">
        <v>341</v>
      </c>
      <c r="E811" s="237" t="s">
        <v>19</v>
      </c>
      <c r="F811" s="238" t="s">
        <v>1321</v>
      </c>
      <c r="G811" s="235"/>
      <c r="H811" s="237" t="s">
        <v>19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341</v>
      </c>
      <c r="AU811" s="244" t="s">
        <v>85</v>
      </c>
      <c r="AV811" s="13" t="s">
        <v>83</v>
      </c>
      <c r="AW811" s="13" t="s">
        <v>35</v>
      </c>
      <c r="AX811" s="13" t="s">
        <v>76</v>
      </c>
      <c r="AY811" s="244" t="s">
        <v>331</v>
      </c>
    </row>
    <row r="812" s="14" customFormat="1">
      <c r="A812" s="14"/>
      <c r="B812" s="245"/>
      <c r="C812" s="246"/>
      <c r="D812" s="236" t="s">
        <v>341</v>
      </c>
      <c r="E812" s="247" t="s">
        <v>19</v>
      </c>
      <c r="F812" s="248" t="s">
        <v>1322</v>
      </c>
      <c r="G812" s="246"/>
      <c r="H812" s="249">
        <v>19.449999999999999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341</v>
      </c>
      <c r="AU812" s="255" t="s">
        <v>85</v>
      </c>
      <c r="AV812" s="14" t="s">
        <v>85</v>
      </c>
      <c r="AW812" s="14" t="s">
        <v>35</v>
      </c>
      <c r="AX812" s="14" t="s">
        <v>76</v>
      </c>
      <c r="AY812" s="255" t="s">
        <v>331</v>
      </c>
    </row>
    <row r="813" s="13" customFormat="1">
      <c r="A813" s="13"/>
      <c r="B813" s="234"/>
      <c r="C813" s="235"/>
      <c r="D813" s="236" t="s">
        <v>341</v>
      </c>
      <c r="E813" s="237" t="s">
        <v>19</v>
      </c>
      <c r="F813" s="238" t="s">
        <v>1323</v>
      </c>
      <c r="G813" s="235"/>
      <c r="H813" s="237" t="s">
        <v>19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341</v>
      </c>
      <c r="AU813" s="244" t="s">
        <v>85</v>
      </c>
      <c r="AV813" s="13" t="s">
        <v>83</v>
      </c>
      <c r="AW813" s="13" t="s">
        <v>35</v>
      </c>
      <c r="AX813" s="13" t="s">
        <v>76</v>
      </c>
      <c r="AY813" s="244" t="s">
        <v>331</v>
      </c>
    </row>
    <row r="814" s="14" customFormat="1">
      <c r="A814" s="14"/>
      <c r="B814" s="245"/>
      <c r="C814" s="246"/>
      <c r="D814" s="236" t="s">
        <v>341</v>
      </c>
      <c r="E814" s="247" t="s">
        <v>19</v>
      </c>
      <c r="F814" s="248" t="s">
        <v>1324</v>
      </c>
      <c r="G814" s="246"/>
      <c r="H814" s="249">
        <v>66.200000000000003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341</v>
      </c>
      <c r="AU814" s="255" t="s">
        <v>85</v>
      </c>
      <c r="AV814" s="14" t="s">
        <v>85</v>
      </c>
      <c r="AW814" s="14" t="s">
        <v>35</v>
      </c>
      <c r="AX814" s="14" t="s">
        <v>76</v>
      </c>
      <c r="AY814" s="255" t="s">
        <v>331</v>
      </c>
    </row>
    <row r="815" s="13" customFormat="1">
      <c r="A815" s="13"/>
      <c r="B815" s="234"/>
      <c r="C815" s="235"/>
      <c r="D815" s="236" t="s">
        <v>341</v>
      </c>
      <c r="E815" s="237" t="s">
        <v>19</v>
      </c>
      <c r="F815" s="238" t="s">
        <v>1325</v>
      </c>
      <c r="G815" s="235"/>
      <c r="H815" s="237" t="s">
        <v>19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341</v>
      </c>
      <c r="AU815" s="244" t="s">
        <v>85</v>
      </c>
      <c r="AV815" s="13" t="s">
        <v>83</v>
      </c>
      <c r="AW815" s="13" t="s">
        <v>35</v>
      </c>
      <c r="AX815" s="13" t="s">
        <v>76</v>
      </c>
      <c r="AY815" s="244" t="s">
        <v>331</v>
      </c>
    </row>
    <row r="816" s="14" customFormat="1">
      <c r="A816" s="14"/>
      <c r="B816" s="245"/>
      <c r="C816" s="246"/>
      <c r="D816" s="236" t="s">
        <v>341</v>
      </c>
      <c r="E816" s="247" t="s">
        <v>19</v>
      </c>
      <c r="F816" s="248" t="s">
        <v>1326</v>
      </c>
      <c r="G816" s="246"/>
      <c r="H816" s="249">
        <v>237.94999999999999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341</v>
      </c>
      <c r="AU816" s="255" t="s">
        <v>85</v>
      </c>
      <c r="AV816" s="14" t="s">
        <v>85</v>
      </c>
      <c r="AW816" s="14" t="s">
        <v>35</v>
      </c>
      <c r="AX816" s="14" t="s">
        <v>76</v>
      </c>
      <c r="AY816" s="255" t="s">
        <v>331</v>
      </c>
    </row>
    <row r="817" s="13" customFormat="1">
      <c r="A817" s="13"/>
      <c r="B817" s="234"/>
      <c r="C817" s="235"/>
      <c r="D817" s="236" t="s">
        <v>341</v>
      </c>
      <c r="E817" s="237" t="s">
        <v>19</v>
      </c>
      <c r="F817" s="238" t="s">
        <v>1327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341</v>
      </c>
      <c r="AU817" s="244" t="s">
        <v>85</v>
      </c>
      <c r="AV817" s="13" t="s">
        <v>83</v>
      </c>
      <c r="AW817" s="13" t="s">
        <v>35</v>
      </c>
      <c r="AX817" s="13" t="s">
        <v>76</v>
      </c>
      <c r="AY817" s="244" t="s">
        <v>331</v>
      </c>
    </row>
    <row r="818" s="14" customFormat="1">
      <c r="A818" s="14"/>
      <c r="B818" s="245"/>
      <c r="C818" s="246"/>
      <c r="D818" s="236" t="s">
        <v>341</v>
      </c>
      <c r="E818" s="247" t="s">
        <v>19</v>
      </c>
      <c r="F818" s="248" t="s">
        <v>1328</v>
      </c>
      <c r="G818" s="246"/>
      <c r="H818" s="249">
        <v>127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341</v>
      </c>
      <c r="AU818" s="255" t="s">
        <v>85</v>
      </c>
      <c r="AV818" s="14" t="s">
        <v>85</v>
      </c>
      <c r="AW818" s="14" t="s">
        <v>35</v>
      </c>
      <c r="AX818" s="14" t="s">
        <v>76</v>
      </c>
      <c r="AY818" s="255" t="s">
        <v>331</v>
      </c>
    </row>
    <row r="819" s="13" customFormat="1">
      <c r="A819" s="13"/>
      <c r="B819" s="234"/>
      <c r="C819" s="235"/>
      <c r="D819" s="236" t="s">
        <v>341</v>
      </c>
      <c r="E819" s="237" t="s">
        <v>19</v>
      </c>
      <c r="F819" s="238" t="s">
        <v>1329</v>
      </c>
      <c r="G819" s="235"/>
      <c r="H819" s="237" t="s">
        <v>19</v>
      </c>
      <c r="I819" s="239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341</v>
      </c>
      <c r="AU819" s="244" t="s">
        <v>85</v>
      </c>
      <c r="AV819" s="13" t="s">
        <v>83</v>
      </c>
      <c r="AW819" s="13" t="s">
        <v>35</v>
      </c>
      <c r="AX819" s="13" t="s">
        <v>76</v>
      </c>
      <c r="AY819" s="244" t="s">
        <v>331</v>
      </c>
    </row>
    <row r="820" s="14" customFormat="1">
      <c r="A820" s="14"/>
      <c r="B820" s="245"/>
      <c r="C820" s="246"/>
      <c r="D820" s="236" t="s">
        <v>341</v>
      </c>
      <c r="E820" s="247" t="s">
        <v>19</v>
      </c>
      <c r="F820" s="248" t="s">
        <v>1330</v>
      </c>
      <c r="G820" s="246"/>
      <c r="H820" s="249">
        <v>22.5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341</v>
      </c>
      <c r="AU820" s="255" t="s">
        <v>85</v>
      </c>
      <c r="AV820" s="14" t="s">
        <v>85</v>
      </c>
      <c r="AW820" s="14" t="s">
        <v>35</v>
      </c>
      <c r="AX820" s="14" t="s">
        <v>76</v>
      </c>
      <c r="AY820" s="255" t="s">
        <v>331</v>
      </c>
    </row>
    <row r="821" s="13" customFormat="1">
      <c r="A821" s="13"/>
      <c r="B821" s="234"/>
      <c r="C821" s="235"/>
      <c r="D821" s="236" t="s">
        <v>341</v>
      </c>
      <c r="E821" s="237" t="s">
        <v>19</v>
      </c>
      <c r="F821" s="238" t="s">
        <v>1331</v>
      </c>
      <c r="G821" s="235"/>
      <c r="H821" s="237" t="s">
        <v>19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341</v>
      </c>
      <c r="AU821" s="244" t="s">
        <v>85</v>
      </c>
      <c r="AV821" s="13" t="s">
        <v>83</v>
      </c>
      <c r="AW821" s="13" t="s">
        <v>35</v>
      </c>
      <c r="AX821" s="13" t="s">
        <v>76</v>
      </c>
      <c r="AY821" s="244" t="s">
        <v>331</v>
      </c>
    </row>
    <row r="822" s="14" customFormat="1">
      <c r="A822" s="14"/>
      <c r="B822" s="245"/>
      <c r="C822" s="246"/>
      <c r="D822" s="236" t="s">
        <v>341</v>
      </c>
      <c r="E822" s="247" t="s">
        <v>19</v>
      </c>
      <c r="F822" s="248" t="s">
        <v>1332</v>
      </c>
      <c r="G822" s="246"/>
      <c r="H822" s="249">
        <v>13.9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341</v>
      </c>
      <c r="AU822" s="255" t="s">
        <v>85</v>
      </c>
      <c r="AV822" s="14" t="s">
        <v>85</v>
      </c>
      <c r="AW822" s="14" t="s">
        <v>35</v>
      </c>
      <c r="AX822" s="14" t="s">
        <v>76</v>
      </c>
      <c r="AY822" s="255" t="s">
        <v>331</v>
      </c>
    </row>
    <row r="823" s="15" customFormat="1">
      <c r="A823" s="15"/>
      <c r="B823" s="256"/>
      <c r="C823" s="257"/>
      <c r="D823" s="236" t="s">
        <v>341</v>
      </c>
      <c r="E823" s="258" t="s">
        <v>19</v>
      </c>
      <c r="F823" s="259" t="s">
        <v>353</v>
      </c>
      <c r="G823" s="257"/>
      <c r="H823" s="260">
        <v>487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341</v>
      </c>
      <c r="AU823" s="266" t="s">
        <v>85</v>
      </c>
      <c r="AV823" s="15" t="s">
        <v>126</v>
      </c>
      <c r="AW823" s="15" t="s">
        <v>35</v>
      </c>
      <c r="AX823" s="15" t="s">
        <v>83</v>
      </c>
      <c r="AY823" s="266" t="s">
        <v>331</v>
      </c>
    </row>
    <row r="824" s="2" customFormat="1" ht="24.15" customHeight="1">
      <c r="A824" s="40"/>
      <c r="B824" s="41"/>
      <c r="C824" s="216" t="s">
        <v>1348</v>
      </c>
      <c r="D824" s="216" t="s">
        <v>333</v>
      </c>
      <c r="E824" s="217" t="s">
        <v>1349</v>
      </c>
      <c r="F824" s="218" t="s">
        <v>1350</v>
      </c>
      <c r="G824" s="219" t="s">
        <v>376</v>
      </c>
      <c r="H824" s="220">
        <v>440.27999999999997</v>
      </c>
      <c r="I824" s="221"/>
      <c r="J824" s="222">
        <f>ROUND(I824*H824,2)</f>
        <v>0</v>
      </c>
      <c r="K824" s="218" t="s">
        <v>337</v>
      </c>
      <c r="L824" s="46"/>
      <c r="M824" s="223" t="s">
        <v>19</v>
      </c>
      <c r="N824" s="224" t="s">
        <v>47</v>
      </c>
      <c r="O824" s="86"/>
      <c r="P824" s="225">
        <f>O824*H824</f>
        <v>0</v>
      </c>
      <c r="Q824" s="225">
        <v>2.0999999999999999E-05</v>
      </c>
      <c r="R824" s="225">
        <f>Q824*H824</f>
        <v>0.0092458799999999997</v>
      </c>
      <c r="S824" s="225">
        <v>0</v>
      </c>
      <c r="T824" s="22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7" t="s">
        <v>126</v>
      </c>
      <c r="AT824" s="227" t="s">
        <v>333</v>
      </c>
      <c r="AU824" s="227" t="s">
        <v>85</v>
      </c>
      <c r="AY824" s="19" t="s">
        <v>331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9" t="s">
        <v>83</v>
      </c>
      <c r="BK824" s="228">
        <f>ROUND(I824*H824,2)</f>
        <v>0</v>
      </c>
      <c r="BL824" s="19" t="s">
        <v>126</v>
      </c>
      <c r="BM824" s="227" t="s">
        <v>1351</v>
      </c>
    </row>
    <row r="825" s="2" customFormat="1">
      <c r="A825" s="40"/>
      <c r="B825" s="41"/>
      <c r="C825" s="42"/>
      <c r="D825" s="229" t="s">
        <v>339</v>
      </c>
      <c r="E825" s="42"/>
      <c r="F825" s="230" t="s">
        <v>1352</v>
      </c>
      <c r="G825" s="42"/>
      <c r="H825" s="42"/>
      <c r="I825" s="231"/>
      <c r="J825" s="42"/>
      <c r="K825" s="42"/>
      <c r="L825" s="46"/>
      <c r="M825" s="232"/>
      <c r="N825" s="23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339</v>
      </c>
      <c r="AU825" s="19" t="s">
        <v>85</v>
      </c>
    </row>
    <row r="826" s="13" customFormat="1">
      <c r="A826" s="13"/>
      <c r="B826" s="234"/>
      <c r="C826" s="235"/>
      <c r="D826" s="236" t="s">
        <v>341</v>
      </c>
      <c r="E826" s="237" t="s">
        <v>19</v>
      </c>
      <c r="F826" s="238" t="s">
        <v>905</v>
      </c>
      <c r="G826" s="235"/>
      <c r="H826" s="237" t="s">
        <v>19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341</v>
      </c>
      <c r="AU826" s="244" t="s">
        <v>85</v>
      </c>
      <c r="AV826" s="13" t="s">
        <v>83</v>
      </c>
      <c r="AW826" s="13" t="s">
        <v>35</v>
      </c>
      <c r="AX826" s="13" t="s">
        <v>76</v>
      </c>
      <c r="AY826" s="244" t="s">
        <v>331</v>
      </c>
    </row>
    <row r="827" s="14" customFormat="1">
      <c r="A827" s="14"/>
      <c r="B827" s="245"/>
      <c r="C827" s="246"/>
      <c r="D827" s="236" t="s">
        <v>341</v>
      </c>
      <c r="E827" s="247" t="s">
        <v>19</v>
      </c>
      <c r="F827" s="248" t="s">
        <v>1353</v>
      </c>
      <c r="G827" s="246"/>
      <c r="H827" s="249">
        <v>120.06999999999999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341</v>
      </c>
      <c r="AU827" s="255" t="s">
        <v>85</v>
      </c>
      <c r="AV827" s="14" t="s">
        <v>85</v>
      </c>
      <c r="AW827" s="14" t="s">
        <v>35</v>
      </c>
      <c r="AX827" s="14" t="s">
        <v>76</v>
      </c>
      <c r="AY827" s="255" t="s">
        <v>331</v>
      </c>
    </row>
    <row r="828" s="14" customFormat="1">
      <c r="A828" s="14"/>
      <c r="B828" s="245"/>
      <c r="C828" s="246"/>
      <c r="D828" s="236" t="s">
        <v>341</v>
      </c>
      <c r="E828" s="247" t="s">
        <v>19</v>
      </c>
      <c r="F828" s="248" t="s">
        <v>1354</v>
      </c>
      <c r="G828" s="246"/>
      <c r="H828" s="249">
        <v>71.359999999999999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341</v>
      </c>
      <c r="AU828" s="255" t="s">
        <v>85</v>
      </c>
      <c r="AV828" s="14" t="s">
        <v>85</v>
      </c>
      <c r="AW828" s="14" t="s">
        <v>35</v>
      </c>
      <c r="AX828" s="14" t="s">
        <v>76</v>
      </c>
      <c r="AY828" s="255" t="s">
        <v>331</v>
      </c>
    </row>
    <row r="829" s="14" customFormat="1">
      <c r="A829" s="14"/>
      <c r="B829" s="245"/>
      <c r="C829" s="246"/>
      <c r="D829" s="236" t="s">
        <v>341</v>
      </c>
      <c r="E829" s="247" t="s">
        <v>19</v>
      </c>
      <c r="F829" s="248" t="s">
        <v>1355</v>
      </c>
      <c r="G829" s="246"/>
      <c r="H829" s="249">
        <v>55.909999999999997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341</v>
      </c>
      <c r="AU829" s="255" t="s">
        <v>85</v>
      </c>
      <c r="AV829" s="14" t="s">
        <v>85</v>
      </c>
      <c r="AW829" s="14" t="s">
        <v>35</v>
      </c>
      <c r="AX829" s="14" t="s">
        <v>76</v>
      </c>
      <c r="AY829" s="255" t="s">
        <v>331</v>
      </c>
    </row>
    <row r="830" s="14" customFormat="1">
      <c r="A830" s="14"/>
      <c r="B830" s="245"/>
      <c r="C830" s="246"/>
      <c r="D830" s="236" t="s">
        <v>341</v>
      </c>
      <c r="E830" s="247" t="s">
        <v>19</v>
      </c>
      <c r="F830" s="248" t="s">
        <v>1356</v>
      </c>
      <c r="G830" s="246"/>
      <c r="H830" s="249">
        <v>44.509999999999998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341</v>
      </c>
      <c r="AU830" s="255" t="s">
        <v>85</v>
      </c>
      <c r="AV830" s="14" t="s">
        <v>85</v>
      </c>
      <c r="AW830" s="14" t="s">
        <v>35</v>
      </c>
      <c r="AX830" s="14" t="s">
        <v>76</v>
      </c>
      <c r="AY830" s="255" t="s">
        <v>331</v>
      </c>
    </row>
    <row r="831" s="13" customFormat="1">
      <c r="A831" s="13"/>
      <c r="B831" s="234"/>
      <c r="C831" s="235"/>
      <c r="D831" s="236" t="s">
        <v>341</v>
      </c>
      <c r="E831" s="237" t="s">
        <v>19</v>
      </c>
      <c r="F831" s="238" t="s">
        <v>912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341</v>
      </c>
      <c r="AU831" s="244" t="s">
        <v>85</v>
      </c>
      <c r="AV831" s="13" t="s">
        <v>83</v>
      </c>
      <c r="AW831" s="13" t="s">
        <v>35</v>
      </c>
      <c r="AX831" s="13" t="s">
        <v>76</v>
      </c>
      <c r="AY831" s="244" t="s">
        <v>331</v>
      </c>
    </row>
    <row r="832" s="14" customFormat="1">
      <c r="A832" s="14"/>
      <c r="B832" s="245"/>
      <c r="C832" s="246"/>
      <c r="D832" s="236" t="s">
        <v>341</v>
      </c>
      <c r="E832" s="247" t="s">
        <v>19</v>
      </c>
      <c r="F832" s="248" t="s">
        <v>1357</v>
      </c>
      <c r="G832" s="246"/>
      <c r="H832" s="249">
        <v>122.09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341</v>
      </c>
      <c r="AU832" s="255" t="s">
        <v>85</v>
      </c>
      <c r="AV832" s="14" t="s">
        <v>85</v>
      </c>
      <c r="AW832" s="14" t="s">
        <v>35</v>
      </c>
      <c r="AX832" s="14" t="s">
        <v>76</v>
      </c>
      <c r="AY832" s="255" t="s">
        <v>331</v>
      </c>
    </row>
    <row r="833" s="14" customFormat="1">
      <c r="A833" s="14"/>
      <c r="B833" s="245"/>
      <c r="C833" s="246"/>
      <c r="D833" s="236" t="s">
        <v>341</v>
      </c>
      <c r="E833" s="247" t="s">
        <v>19</v>
      </c>
      <c r="F833" s="248" t="s">
        <v>1358</v>
      </c>
      <c r="G833" s="246"/>
      <c r="H833" s="249">
        <v>26.34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341</v>
      </c>
      <c r="AU833" s="255" t="s">
        <v>85</v>
      </c>
      <c r="AV833" s="14" t="s">
        <v>85</v>
      </c>
      <c r="AW833" s="14" t="s">
        <v>35</v>
      </c>
      <c r="AX833" s="14" t="s">
        <v>76</v>
      </c>
      <c r="AY833" s="255" t="s">
        <v>331</v>
      </c>
    </row>
    <row r="834" s="15" customFormat="1">
      <c r="A834" s="15"/>
      <c r="B834" s="256"/>
      <c r="C834" s="257"/>
      <c r="D834" s="236" t="s">
        <v>341</v>
      </c>
      <c r="E834" s="258" t="s">
        <v>19</v>
      </c>
      <c r="F834" s="259" t="s">
        <v>353</v>
      </c>
      <c r="G834" s="257"/>
      <c r="H834" s="260">
        <v>440.27999999999997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341</v>
      </c>
      <c r="AU834" s="266" t="s">
        <v>85</v>
      </c>
      <c r="AV834" s="15" t="s">
        <v>126</v>
      </c>
      <c r="AW834" s="15" t="s">
        <v>35</v>
      </c>
      <c r="AX834" s="15" t="s">
        <v>83</v>
      </c>
      <c r="AY834" s="266" t="s">
        <v>331</v>
      </c>
    </row>
    <row r="835" s="2" customFormat="1" ht="16.5" customHeight="1">
      <c r="A835" s="40"/>
      <c r="B835" s="41"/>
      <c r="C835" s="216" t="s">
        <v>1359</v>
      </c>
      <c r="D835" s="216" t="s">
        <v>333</v>
      </c>
      <c r="E835" s="217" t="s">
        <v>1360</v>
      </c>
      <c r="F835" s="218" t="s">
        <v>1361</v>
      </c>
      <c r="G835" s="219" t="s">
        <v>336</v>
      </c>
      <c r="H835" s="220">
        <v>6.3799999999999999</v>
      </c>
      <c r="I835" s="221"/>
      <c r="J835" s="222">
        <f>ROUND(I835*H835,2)</f>
        <v>0</v>
      </c>
      <c r="K835" s="218" t="s">
        <v>337</v>
      </c>
      <c r="L835" s="46"/>
      <c r="M835" s="223" t="s">
        <v>19</v>
      </c>
      <c r="N835" s="224" t="s">
        <v>47</v>
      </c>
      <c r="O835" s="86"/>
      <c r="P835" s="225">
        <f>O835*H835</f>
        <v>0</v>
      </c>
      <c r="Q835" s="225">
        <v>0.27560000000000001</v>
      </c>
      <c r="R835" s="225">
        <f>Q835*H835</f>
        <v>1.7583280000000001</v>
      </c>
      <c r="S835" s="225">
        <v>0</v>
      </c>
      <c r="T835" s="22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7" t="s">
        <v>126</v>
      </c>
      <c r="AT835" s="227" t="s">
        <v>333</v>
      </c>
      <c r="AU835" s="227" t="s">
        <v>85</v>
      </c>
      <c r="AY835" s="19" t="s">
        <v>331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19" t="s">
        <v>83</v>
      </c>
      <c r="BK835" s="228">
        <f>ROUND(I835*H835,2)</f>
        <v>0</v>
      </c>
      <c r="BL835" s="19" t="s">
        <v>126</v>
      </c>
      <c r="BM835" s="227" t="s">
        <v>1362</v>
      </c>
    </row>
    <row r="836" s="2" customFormat="1">
      <c r="A836" s="40"/>
      <c r="B836" s="41"/>
      <c r="C836" s="42"/>
      <c r="D836" s="229" t="s">
        <v>339</v>
      </c>
      <c r="E836" s="42"/>
      <c r="F836" s="230" t="s">
        <v>1363</v>
      </c>
      <c r="G836" s="42"/>
      <c r="H836" s="42"/>
      <c r="I836" s="231"/>
      <c r="J836" s="42"/>
      <c r="K836" s="42"/>
      <c r="L836" s="46"/>
      <c r="M836" s="232"/>
      <c r="N836" s="233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339</v>
      </c>
      <c r="AU836" s="19" t="s">
        <v>85</v>
      </c>
    </row>
    <row r="837" s="13" customFormat="1">
      <c r="A837" s="13"/>
      <c r="B837" s="234"/>
      <c r="C837" s="235"/>
      <c r="D837" s="236" t="s">
        <v>341</v>
      </c>
      <c r="E837" s="237" t="s">
        <v>19</v>
      </c>
      <c r="F837" s="238" t="s">
        <v>1364</v>
      </c>
      <c r="G837" s="235"/>
      <c r="H837" s="237" t="s">
        <v>19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341</v>
      </c>
      <c r="AU837" s="244" t="s">
        <v>85</v>
      </c>
      <c r="AV837" s="13" t="s">
        <v>83</v>
      </c>
      <c r="AW837" s="13" t="s">
        <v>35</v>
      </c>
      <c r="AX837" s="13" t="s">
        <v>76</v>
      </c>
      <c r="AY837" s="244" t="s">
        <v>331</v>
      </c>
    </row>
    <row r="838" s="14" customFormat="1">
      <c r="A838" s="14"/>
      <c r="B838" s="245"/>
      <c r="C838" s="246"/>
      <c r="D838" s="236" t="s">
        <v>341</v>
      </c>
      <c r="E838" s="247" t="s">
        <v>19</v>
      </c>
      <c r="F838" s="248" t="s">
        <v>1365</v>
      </c>
      <c r="G838" s="246"/>
      <c r="H838" s="249">
        <v>6.3799999999999999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341</v>
      </c>
      <c r="AU838" s="255" t="s">
        <v>85</v>
      </c>
      <c r="AV838" s="14" t="s">
        <v>85</v>
      </c>
      <c r="AW838" s="14" t="s">
        <v>35</v>
      </c>
      <c r="AX838" s="14" t="s">
        <v>83</v>
      </c>
      <c r="AY838" s="255" t="s">
        <v>331</v>
      </c>
    </row>
    <row r="839" s="2" customFormat="1" ht="21.75" customHeight="1">
      <c r="A839" s="40"/>
      <c r="B839" s="41"/>
      <c r="C839" s="216" t="s">
        <v>1366</v>
      </c>
      <c r="D839" s="216" t="s">
        <v>333</v>
      </c>
      <c r="E839" s="217" t="s">
        <v>1367</v>
      </c>
      <c r="F839" s="218" t="s">
        <v>1368</v>
      </c>
      <c r="G839" s="219" t="s">
        <v>336</v>
      </c>
      <c r="H839" s="220">
        <v>6.375</v>
      </c>
      <c r="I839" s="221"/>
      <c r="J839" s="222">
        <f>ROUND(I839*H839,2)</f>
        <v>0</v>
      </c>
      <c r="K839" s="218" t="s">
        <v>337</v>
      </c>
      <c r="L839" s="46"/>
      <c r="M839" s="223" t="s">
        <v>19</v>
      </c>
      <c r="N839" s="224" t="s">
        <v>47</v>
      </c>
      <c r="O839" s="86"/>
      <c r="P839" s="225">
        <f>O839*H839</f>
        <v>0</v>
      </c>
      <c r="Q839" s="225">
        <v>0.28361500000000001</v>
      </c>
      <c r="R839" s="225">
        <f>Q839*H839</f>
        <v>1.8080456250000001</v>
      </c>
      <c r="S839" s="225">
        <v>0</v>
      </c>
      <c r="T839" s="22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7" t="s">
        <v>126</v>
      </c>
      <c r="AT839" s="227" t="s">
        <v>333</v>
      </c>
      <c r="AU839" s="227" t="s">
        <v>85</v>
      </c>
      <c r="AY839" s="19" t="s">
        <v>331</v>
      </c>
      <c r="BE839" s="228">
        <f>IF(N839="základní",J839,0)</f>
        <v>0</v>
      </c>
      <c r="BF839" s="228">
        <f>IF(N839="snížená",J839,0)</f>
        <v>0</v>
      </c>
      <c r="BG839" s="228">
        <f>IF(N839="zákl. přenesená",J839,0)</f>
        <v>0</v>
      </c>
      <c r="BH839" s="228">
        <f>IF(N839="sníž. přenesená",J839,0)</f>
        <v>0</v>
      </c>
      <c r="BI839" s="228">
        <f>IF(N839="nulová",J839,0)</f>
        <v>0</v>
      </c>
      <c r="BJ839" s="19" t="s">
        <v>83</v>
      </c>
      <c r="BK839" s="228">
        <f>ROUND(I839*H839,2)</f>
        <v>0</v>
      </c>
      <c r="BL839" s="19" t="s">
        <v>126</v>
      </c>
      <c r="BM839" s="227" t="s">
        <v>1369</v>
      </c>
    </row>
    <row r="840" s="2" customFormat="1">
      <c r="A840" s="40"/>
      <c r="B840" s="41"/>
      <c r="C840" s="42"/>
      <c r="D840" s="229" t="s">
        <v>339</v>
      </c>
      <c r="E840" s="42"/>
      <c r="F840" s="230" t="s">
        <v>1370</v>
      </c>
      <c r="G840" s="42"/>
      <c r="H840" s="42"/>
      <c r="I840" s="231"/>
      <c r="J840" s="42"/>
      <c r="K840" s="42"/>
      <c r="L840" s="46"/>
      <c r="M840" s="232"/>
      <c r="N840" s="233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339</v>
      </c>
      <c r="AU840" s="19" t="s">
        <v>85</v>
      </c>
    </row>
    <row r="841" s="14" customFormat="1">
      <c r="A841" s="14"/>
      <c r="B841" s="245"/>
      <c r="C841" s="246"/>
      <c r="D841" s="236" t="s">
        <v>341</v>
      </c>
      <c r="E841" s="247" t="s">
        <v>19</v>
      </c>
      <c r="F841" s="248" t="s">
        <v>1371</v>
      </c>
      <c r="G841" s="246"/>
      <c r="H841" s="249">
        <v>6.375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341</v>
      </c>
      <c r="AU841" s="255" t="s">
        <v>85</v>
      </c>
      <c r="AV841" s="14" t="s">
        <v>85</v>
      </c>
      <c r="AW841" s="14" t="s">
        <v>35</v>
      </c>
      <c r="AX841" s="14" t="s">
        <v>83</v>
      </c>
      <c r="AY841" s="255" t="s">
        <v>331</v>
      </c>
    </row>
    <row r="842" s="12" customFormat="1" ht="22.8" customHeight="1">
      <c r="A842" s="12"/>
      <c r="B842" s="200"/>
      <c r="C842" s="201"/>
      <c r="D842" s="202" t="s">
        <v>75</v>
      </c>
      <c r="E842" s="214" t="s">
        <v>387</v>
      </c>
      <c r="F842" s="214" t="s">
        <v>1372</v>
      </c>
      <c r="G842" s="201"/>
      <c r="H842" s="201"/>
      <c r="I842" s="204"/>
      <c r="J842" s="215">
        <f>BK842</f>
        <v>0</v>
      </c>
      <c r="K842" s="201"/>
      <c r="L842" s="206"/>
      <c r="M842" s="207"/>
      <c r="N842" s="208"/>
      <c r="O842" s="208"/>
      <c r="P842" s="209">
        <f>SUM(P843:P1118)</f>
        <v>0</v>
      </c>
      <c r="Q842" s="208"/>
      <c r="R842" s="209">
        <f>SUM(R843:R1118)</f>
        <v>0.27396029999999999</v>
      </c>
      <c r="S842" s="208"/>
      <c r="T842" s="210">
        <f>SUM(T843:T1118)</f>
        <v>381.80462979999993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1" t="s">
        <v>83</v>
      </c>
      <c r="AT842" s="212" t="s">
        <v>75</v>
      </c>
      <c r="AU842" s="212" t="s">
        <v>83</v>
      </c>
      <c r="AY842" s="211" t="s">
        <v>331</v>
      </c>
      <c r="BK842" s="213">
        <f>SUM(BK843:BK1118)</f>
        <v>0</v>
      </c>
    </row>
    <row r="843" s="2" customFormat="1" ht="24.15" customHeight="1">
      <c r="A843" s="40"/>
      <c r="B843" s="41"/>
      <c r="C843" s="216" t="s">
        <v>1373</v>
      </c>
      <c r="D843" s="216" t="s">
        <v>333</v>
      </c>
      <c r="E843" s="217" t="s">
        <v>1374</v>
      </c>
      <c r="F843" s="218" t="s">
        <v>1375</v>
      </c>
      <c r="G843" s="219" t="s">
        <v>336</v>
      </c>
      <c r="H843" s="220">
        <v>484.48899999999998</v>
      </c>
      <c r="I843" s="221"/>
      <c r="J843" s="222">
        <f>ROUND(I843*H843,2)</f>
        <v>0</v>
      </c>
      <c r="K843" s="218" t="s">
        <v>337</v>
      </c>
      <c r="L843" s="46"/>
      <c r="M843" s="223" t="s">
        <v>19</v>
      </c>
      <c r="N843" s="224" t="s">
        <v>47</v>
      </c>
      <c r="O843" s="86"/>
      <c r="P843" s="225">
        <f>O843*H843</f>
        <v>0</v>
      </c>
      <c r="Q843" s="225">
        <v>0</v>
      </c>
      <c r="R843" s="225">
        <f>Q843*H843</f>
        <v>0</v>
      </c>
      <c r="S843" s="225">
        <v>0</v>
      </c>
      <c r="T843" s="226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7" t="s">
        <v>126</v>
      </c>
      <c r="AT843" s="227" t="s">
        <v>333</v>
      </c>
      <c r="AU843" s="227" t="s">
        <v>85</v>
      </c>
      <c r="AY843" s="19" t="s">
        <v>331</v>
      </c>
      <c r="BE843" s="228">
        <f>IF(N843="základní",J843,0)</f>
        <v>0</v>
      </c>
      <c r="BF843" s="228">
        <f>IF(N843="snížená",J843,0)</f>
        <v>0</v>
      </c>
      <c r="BG843" s="228">
        <f>IF(N843="zákl. přenesená",J843,0)</f>
        <v>0</v>
      </c>
      <c r="BH843" s="228">
        <f>IF(N843="sníž. přenesená",J843,0)</f>
        <v>0</v>
      </c>
      <c r="BI843" s="228">
        <f>IF(N843="nulová",J843,0)</f>
        <v>0</v>
      </c>
      <c r="BJ843" s="19" t="s">
        <v>83</v>
      </c>
      <c r="BK843" s="228">
        <f>ROUND(I843*H843,2)</f>
        <v>0</v>
      </c>
      <c r="BL843" s="19" t="s">
        <v>126</v>
      </c>
      <c r="BM843" s="227" t="s">
        <v>1376</v>
      </c>
    </row>
    <row r="844" s="2" customFormat="1">
      <c r="A844" s="40"/>
      <c r="B844" s="41"/>
      <c r="C844" s="42"/>
      <c r="D844" s="229" t="s">
        <v>339</v>
      </c>
      <c r="E844" s="42"/>
      <c r="F844" s="230" t="s">
        <v>1377</v>
      </c>
      <c r="G844" s="42"/>
      <c r="H844" s="42"/>
      <c r="I844" s="231"/>
      <c r="J844" s="42"/>
      <c r="K844" s="42"/>
      <c r="L844" s="46"/>
      <c r="M844" s="232"/>
      <c r="N844" s="233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339</v>
      </c>
      <c r="AU844" s="19" t="s">
        <v>85</v>
      </c>
    </row>
    <row r="845" s="13" customFormat="1">
      <c r="A845" s="13"/>
      <c r="B845" s="234"/>
      <c r="C845" s="235"/>
      <c r="D845" s="236" t="s">
        <v>341</v>
      </c>
      <c r="E845" s="237" t="s">
        <v>19</v>
      </c>
      <c r="F845" s="238" t="s">
        <v>913</v>
      </c>
      <c r="G845" s="235"/>
      <c r="H845" s="237" t="s">
        <v>19</v>
      </c>
      <c r="I845" s="239"/>
      <c r="J845" s="235"/>
      <c r="K845" s="235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341</v>
      </c>
      <c r="AU845" s="244" t="s">
        <v>85</v>
      </c>
      <c r="AV845" s="13" t="s">
        <v>83</v>
      </c>
      <c r="AW845" s="13" t="s">
        <v>35</v>
      </c>
      <c r="AX845" s="13" t="s">
        <v>76</v>
      </c>
      <c r="AY845" s="244" t="s">
        <v>331</v>
      </c>
    </row>
    <row r="846" s="14" customFormat="1">
      <c r="A846" s="14"/>
      <c r="B846" s="245"/>
      <c r="C846" s="246"/>
      <c r="D846" s="236" t="s">
        <v>341</v>
      </c>
      <c r="E846" s="247" t="s">
        <v>19</v>
      </c>
      <c r="F846" s="248" t="s">
        <v>1378</v>
      </c>
      <c r="G846" s="246"/>
      <c r="H846" s="249">
        <v>357.41199999999998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341</v>
      </c>
      <c r="AU846" s="255" t="s">
        <v>85</v>
      </c>
      <c r="AV846" s="14" t="s">
        <v>85</v>
      </c>
      <c r="AW846" s="14" t="s">
        <v>35</v>
      </c>
      <c r="AX846" s="14" t="s">
        <v>76</v>
      </c>
      <c r="AY846" s="255" t="s">
        <v>331</v>
      </c>
    </row>
    <row r="847" s="14" customFormat="1">
      <c r="A847" s="14"/>
      <c r="B847" s="245"/>
      <c r="C847" s="246"/>
      <c r="D847" s="236" t="s">
        <v>341</v>
      </c>
      <c r="E847" s="247" t="s">
        <v>19</v>
      </c>
      <c r="F847" s="248" t="s">
        <v>1379</v>
      </c>
      <c r="G847" s="246"/>
      <c r="H847" s="249">
        <v>127.077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341</v>
      </c>
      <c r="AU847" s="255" t="s">
        <v>85</v>
      </c>
      <c r="AV847" s="14" t="s">
        <v>85</v>
      </c>
      <c r="AW847" s="14" t="s">
        <v>35</v>
      </c>
      <c r="AX847" s="14" t="s">
        <v>76</v>
      </c>
      <c r="AY847" s="255" t="s">
        <v>331</v>
      </c>
    </row>
    <row r="848" s="15" customFormat="1">
      <c r="A848" s="15"/>
      <c r="B848" s="256"/>
      <c r="C848" s="257"/>
      <c r="D848" s="236" t="s">
        <v>341</v>
      </c>
      <c r="E848" s="258" t="s">
        <v>19</v>
      </c>
      <c r="F848" s="259" t="s">
        <v>353</v>
      </c>
      <c r="G848" s="257"/>
      <c r="H848" s="260">
        <v>484.48899999999998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341</v>
      </c>
      <c r="AU848" s="266" t="s">
        <v>85</v>
      </c>
      <c r="AV848" s="15" t="s">
        <v>126</v>
      </c>
      <c r="AW848" s="15" t="s">
        <v>35</v>
      </c>
      <c r="AX848" s="15" t="s">
        <v>83</v>
      </c>
      <c r="AY848" s="266" t="s">
        <v>331</v>
      </c>
    </row>
    <row r="849" s="2" customFormat="1" ht="24.15" customHeight="1">
      <c r="A849" s="40"/>
      <c r="B849" s="41"/>
      <c r="C849" s="216" t="s">
        <v>1380</v>
      </c>
      <c r="D849" s="216" t="s">
        <v>333</v>
      </c>
      <c r="E849" s="217" t="s">
        <v>1381</v>
      </c>
      <c r="F849" s="218" t="s">
        <v>1382</v>
      </c>
      <c r="G849" s="219" t="s">
        <v>336</v>
      </c>
      <c r="H849" s="220">
        <v>29069.34</v>
      </c>
      <c r="I849" s="221"/>
      <c r="J849" s="222">
        <f>ROUND(I849*H849,2)</f>
        <v>0</v>
      </c>
      <c r="K849" s="218" t="s">
        <v>337</v>
      </c>
      <c r="L849" s="46"/>
      <c r="M849" s="223" t="s">
        <v>19</v>
      </c>
      <c r="N849" s="224" t="s">
        <v>47</v>
      </c>
      <c r="O849" s="86"/>
      <c r="P849" s="225">
        <f>O849*H849</f>
        <v>0</v>
      </c>
      <c r="Q849" s="225">
        <v>0</v>
      </c>
      <c r="R849" s="225">
        <f>Q849*H849</f>
        <v>0</v>
      </c>
      <c r="S849" s="225">
        <v>0</v>
      </c>
      <c r="T849" s="226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7" t="s">
        <v>126</v>
      </c>
      <c r="AT849" s="227" t="s">
        <v>333</v>
      </c>
      <c r="AU849" s="227" t="s">
        <v>85</v>
      </c>
      <c r="AY849" s="19" t="s">
        <v>331</v>
      </c>
      <c r="BE849" s="228">
        <f>IF(N849="základní",J849,0)</f>
        <v>0</v>
      </c>
      <c r="BF849" s="228">
        <f>IF(N849="snížená",J849,0)</f>
        <v>0</v>
      </c>
      <c r="BG849" s="228">
        <f>IF(N849="zákl. přenesená",J849,0)</f>
        <v>0</v>
      </c>
      <c r="BH849" s="228">
        <f>IF(N849="sníž. přenesená",J849,0)</f>
        <v>0</v>
      </c>
      <c r="BI849" s="228">
        <f>IF(N849="nulová",J849,0)</f>
        <v>0</v>
      </c>
      <c r="BJ849" s="19" t="s">
        <v>83</v>
      </c>
      <c r="BK849" s="228">
        <f>ROUND(I849*H849,2)</f>
        <v>0</v>
      </c>
      <c r="BL849" s="19" t="s">
        <v>126</v>
      </c>
      <c r="BM849" s="227" t="s">
        <v>1383</v>
      </c>
    </row>
    <row r="850" s="2" customFormat="1">
      <c r="A850" s="40"/>
      <c r="B850" s="41"/>
      <c r="C850" s="42"/>
      <c r="D850" s="229" t="s">
        <v>339</v>
      </c>
      <c r="E850" s="42"/>
      <c r="F850" s="230" t="s">
        <v>1384</v>
      </c>
      <c r="G850" s="42"/>
      <c r="H850" s="42"/>
      <c r="I850" s="231"/>
      <c r="J850" s="42"/>
      <c r="K850" s="42"/>
      <c r="L850" s="46"/>
      <c r="M850" s="232"/>
      <c r="N850" s="233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339</v>
      </c>
      <c r="AU850" s="19" t="s">
        <v>85</v>
      </c>
    </row>
    <row r="851" s="14" customFormat="1">
      <c r="A851" s="14"/>
      <c r="B851" s="245"/>
      <c r="C851" s="246"/>
      <c r="D851" s="236" t="s">
        <v>341</v>
      </c>
      <c r="E851" s="247" t="s">
        <v>19</v>
      </c>
      <c r="F851" s="248" t="s">
        <v>1385</v>
      </c>
      <c r="G851" s="246"/>
      <c r="H851" s="249">
        <v>29069.34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341</v>
      </c>
      <c r="AU851" s="255" t="s">
        <v>85</v>
      </c>
      <c r="AV851" s="14" t="s">
        <v>85</v>
      </c>
      <c r="AW851" s="14" t="s">
        <v>35</v>
      </c>
      <c r="AX851" s="14" t="s">
        <v>83</v>
      </c>
      <c r="AY851" s="255" t="s">
        <v>331</v>
      </c>
    </row>
    <row r="852" s="2" customFormat="1" ht="24.15" customHeight="1">
      <c r="A852" s="40"/>
      <c r="B852" s="41"/>
      <c r="C852" s="216" t="s">
        <v>1386</v>
      </c>
      <c r="D852" s="216" t="s">
        <v>333</v>
      </c>
      <c r="E852" s="217" t="s">
        <v>1387</v>
      </c>
      <c r="F852" s="218" t="s">
        <v>1388</v>
      </c>
      <c r="G852" s="219" t="s">
        <v>336</v>
      </c>
      <c r="H852" s="220">
        <v>484.48899999999998</v>
      </c>
      <c r="I852" s="221"/>
      <c r="J852" s="222">
        <f>ROUND(I852*H852,2)</f>
        <v>0</v>
      </c>
      <c r="K852" s="218" t="s">
        <v>337</v>
      </c>
      <c r="L852" s="46"/>
      <c r="M852" s="223" t="s">
        <v>19</v>
      </c>
      <c r="N852" s="224" t="s">
        <v>47</v>
      </c>
      <c r="O852" s="86"/>
      <c r="P852" s="225">
        <f>O852*H852</f>
        <v>0</v>
      </c>
      <c r="Q852" s="225">
        <v>0</v>
      </c>
      <c r="R852" s="225">
        <f>Q852*H852</f>
        <v>0</v>
      </c>
      <c r="S852" s="225">
        <v>0</v>
      </c>
      <c r="T852" s="226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7" t="s">
        <v>126</v>
      </c>
      <c r="AT852" s="227" t="s">
        <v>333</v>
      </c>
      <c r="AU852" s="227" t="s">
        <v>85</v>
      </c>
      <c r="AY852" s="19" t="s">
        <v>331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19" t="s">
        <v>83</v>
      </c>
      <c r="BK852" s="228">
        <f>ROUND(I852*H852,2)</f>
        <v>0</v>
      </c>
      <c r="BL852" s="19" t="s">
        <v>126</v>
      </c>
      <c r="BM852" s="227" t="s">
        <v>1389</v>
      </c>
    </row>
    <row r="853" s="2" customFormat="1">
      <c r="A853" s="40"/>
      <c r="B853" s="41"/>
      <c r="C853" s="42"/>
      <c r="D853" s="229" t="s">
        <v>339</v>
      </c>
      <c r="E853" s="42"/>
      <c r="F853" s="230" t="s">
        <v>1390</v>
      </c>
      <c r="G853" s="42"/>
      <c r="H853" s="42"/>
      <c r="I853" s="231"/>
      <c r="J853" s="42"/>
      <c r="K853" s="42"/>
      <c r="L853" s="46"/>
      <c r="M853" s="232"/>
      <c r="N853" s="233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339</v>
      </c>
      <c r="AU853" s="19" t="s">
        <v>85</v>
      </c>
    </row>
    <row r="854" s="2" customFormat="1" ht="16.5" customHeight="1">
      <c r="A854" s="40"/>
      <c r="B854" s="41"/>
      <c r="C854" s="216" t="s">
        <v>1391</v>
      </c>
      <c r="D854" s="216" t="s">
        <v>333</v>
      </c>
      <c r="E854" s="217" t="s">
        <v>1392</v>
      </c>
      <c r="F854" s="218" t="s">
        <v>1393</v>
      </c>
      <c r="G854" s="219" t="s">
        <v>336</v>
      </c>
      <c r="H854" s="220">
        <v>484.48899999999998</v>
      </c>
      <c r="I854" s="221"/>
      <c r="J854" s="222">
        <f>ROUND(I854*H854,2)</f>
        <v>0</v>
      </c>
      <c r="K854" s="218" t="s">
        <v>337</v>
      </c>
      <c r="L854" s="46"/>
      <c r="M854" s="223" t="s">
        <v>19</v>
      </c>
      <c r="N854" s="224" t="s">
        <v>47</v>
      </c>
      <c r="O854" s="86"/>
      <c r="P854" s="225">
        <f>O854*H854</f>
        <v>0</v>
      </c>
      <c r="Q854" s="225">
        <v>0</v>
      </c>
      <c r="R854" s="225">
        <f>Q854*H854</f>
        <v>0</v>
      </c>
      <c r="S854" s="225">
        <v>0</v>
      </c>
      <c r="T854" s="226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7" t="s">
        <v>126</v>
      </c>
      <c r="AT854" s="227" t="s">
        <v>333</v>
      </c>
      <c r="AU854" s="227" t="s">
        <v>85</v>
      </c>
      <c r="AY854" s="19" t="s">
        <v>331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19" t="s">
        <v>83</v>
      </c>
      <c r="BK854" s="228">
        <f>ROUND(I854*H854,2)</f>
        <v>0</v>
      </c>
      <c r="BL854" s="19" t="s">
        <v>126</v>
      </c>
      <c r="BM854" s="227" t="s">
        <v>1394</v>
      </c>
    </row>
    <row r="855" s="2" customFormat="1">
      <c r="A855" s="40"/>
      <c r="B855" s="41"/>
      <c r="C855" s="42"/>
      <c r="D855" s="229" t="s">
        <v>339</v>
      </c>
      <c r="E855" s="42"/>
      <c r="F855" s="230" t="s">
        <v>1395</v>
      </c>
      <c r="G855" s="42"/>
      <c r="H855" s="42"/>
      <c r="I855" s="231"/>
      <c r="J855" s="42"/>
      <c r="K855" s="42"/>
      <c r="L855" s="46"/>
      <c r="M855" s="232"/>
      <c r="N855" s="233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339</v>
      </c>
      <c r="AU855" s="19" t="s">
        <v>85</v>
      </c>
    </row>
    <row r="856" s="2" customFormat="1" ht="16.5" customHeight="1">
      <c r="A856" s="40"/>
      <c r="B856" s="41"/>
      <c r="C856" s="216" t="s">
        <v>1396</v>
      </c>
      <c r="D856" s="216" t="s">
        <v>333</v>
      </c>
      <c r="E856" s="217" t="s">
        <v>1397</v>
      </c>
      <c r="F856" s="218" t="s">
        <v>1398</v>
      </c>
      <c r="G856" s="219" t="s">
        <v>336</v>
      </c>
      <c r="H856" s="220">
        <v>29069.34</v>
      </c>
      <c r="I856" s="221"/>
      <c r="J856" s="222">
        <f>ROUND(I856*H856,2)</f>
        <v>0</v>
      </c>
      <c r="K856" s="218" t="s">
        <v>337</v>
      </c>
      <c r="L856" s="46"/>
      <c r="M856" s="223" t="s">
        <v>19</v>
      </c>
      <c r="N856" s="224" t="s">
        <v>47</v>
      </c>
      <c r="O856" s="86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7" t="s">
        <v>126</v>
      </c>
      <c r="AT856" s="227" t="s">
        <v>333</v>
      </c>
      <c r="AU856" s="227" t="s">
        <v>85</v>
      </c>
      <c r="AY856" s="19" t="s">
        <v>331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19" t="s">
        <v>83</v>
      </c>
      <c r="BK856" s="228">
        <f>ROUND(I856*H856,2)</f>
        <v>0</v>
      </c>
      <c r="BL856" s="19" t="s">
        <v>126</v>
      </c>
      <c r="BM856" s="227" t="s">
        <v>1399</v>
      </c>
    </row>
    <row r="857" s="2" customFormat="1">
      <c r="A857" s="40"/>
      <c r="B857" s="41"/>
      <c r="C857" s="42"/>
      <c r="D857" s="229" t="s">
        <v>339</v>
      </c>
      <c r="E857" s="42"/>
      <c r="F857" s="230" t="s">
        <v>1400</v>
      </c>
      <c r="G857" s="42"/>
      <c r="H857" s="42"/>
      <c r="I857" s="231"/>
      <c r="J857" s="42"/>
      <c r="K857" s="42"/>
      <c r="L857" s="46"/>
      <c r="M857" s="232"/>
      <c r="N857" s="233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339</v>
      </c>
      <c r="AU857" s="19" t="s">
        <v>85</v>
      </c>
    </row>
    <row r="858" s="14" customFormat="1">
      <c r="A858" s="14"/>
      <c r="B858" s="245"/>
      <c r="C858" s="246"/>
      <c r="D858" s="236" t="s">
        <v>341</v>
      </c>
      <c r="E858" s="247" t="s">
        <v>19</v>
      </c>
      <c r="F858" s="248" t="s">
        <v>1385</v>
      </c>
      <c r="G858" s="246"/>
      <c r="H858" s="249">
        <v>29069.34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341</v>
      </c>
      <c r="AU858" s="255" t="s">
        <v>85</v>
      </c>
      <c r="AV858" s="14" t="s">
        <v>85</v>
      </c>
      <c r="AW858" s="14" t="s">
        <v>35</v>
      </c>
      <c r="AX858" s="14" t="s">
        <v>83</v>
      </c>
      <c r="AY858" s="255" t="s">
        <v>331</v>
      </c>
    </row>
    <row r="859" s="2" customFormat="1" ht="16.5" customHeight="1">
      <c r="A859" s="40"/>
      <c r="B859" s="41"/>
      <c r="C859" s="216" t="s">
        <v>1401</v>
      </c>
      <c r="D859" s="216" t="s">
        <v>333</v>
      </c>
      <c r="E859" s="217" t="s">
        <v>1402</v>
      </c>
      <c r="F859" s="218" t="s">
        <v>1403</v>
      </c>
      <c r="G859" s="219" t="s">
        <v>336</v>
      </c>
      <c r="H859" s="220">
        <v>484.48899999999998</v>
      </c>
      <c r="I859" s="221"/>
      <c r="J859" s="222">
        <f>ROUND(I859*H859,2)</f>
        <v>0</v>
      </c>
      <c r="K859" s="218" t="s">
        <v>337</v>
      </c>
      <c r="L859" s="46"/>
      <c r="M859" s="223" t="s">
        <v>19</v>
      </c>
      <c r="N859" s="224" t="s">
        <v>47</v>
      </c>
      <c r="O859" s="86"/>
      <c r="P859" s="225">
        <f>O859*H859</f>
        <v>0</v>
      </c>
      <c r="Q859" s="225">
        <v>0</v>
      </c>
      <c r="R859" s="225">
        <f>Q859*H859</f>
        <v>0</v>
      </c>
      <c r="S859" s="225">
        <v>0</v>
      </c>
      <c r="T859" s="22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7" t="s">
        <v>126</v>
      </c>
      <c r="AT859" s="227" t="s">
        <v>333</v>
      </c>
      <c r="AU859" s="227" t="s">
        <v>85</v>
      </c>
      <c r="AY859" s="19" t="s">
        <v>331</v>
      </c>
      <c r="BE859" s="228">
        <f>IF(N859="základní",J859,0)</f>
        <v>0</v>
      </c>
      <c r="BF859" s="228">
        <f>IF(N859="snížená",J859,0)</f>
        <v>0</v>
      </c>
      <c r="BG859" s="228">
        <f>IF(N859="zákl. přenesená",J859,0)</f>
        <v>0</v>
      </c>
      <c r="BH859" s="228">
        <f>IF(N859="sníž. přenesená",J859,0)</f>
        <v>0</v>
      </c>
      <c r="BI859" s="228">
        <f>IF(N859="nulová",J859,0)</f>
        <v>0</v>
      </c>
      <c r="BJ859" s="19" t="s">
        <v>83</v>
      </c>
      <c r="BK859" s="228">
        <f>ROUND(I859*H859,2)</f>
        <v>0</v>
      </c>
      <c r="BL859" s="19" t="s">
        <v>126</v>
      </c>
      <c r="BM859" s="227" t="s">
        <v>1404</v>
      </c>
    </row>
    <row r="860" s="2" customFormat="1">
      <c r="A860" s="40"/>
      <c r="B860" s="41"/>
      <c r="C860" s="42"/>
      <c r="D860" s="229" t="s">
        <v>339</v>
      </c>
      <c r="E860" s="42"/>
      <c r="F860" s="230" t="s">
        <v>1405</v>
      </c>
      <c r="G860" s="42"/>
      <c r="H860" s="42"/>
      <c r="I860" s="231"/>
      <c r="J860" s="42"/>
      <c r="K860" s="42"/>
      <c r="L860" s="46"/>
      <c r="M860" s="232"/>
      <c r="N860" s="23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339</v>
      </c>
      <c r="AU860" s="19" t="s">
        <v>85</v>
      </c>
    </row>
    <row r="861" s="2" customFormat="1" ht="24.15" customHeight="1">
      <c r="A861" s="40"/>
      <c r="B861" s="41"/>
      <c r="C861" s="216" t="s">
        <v>1406</v>
      </c>
      <c r="D861" s="216" t="s">
        <v>333</v>
      </c>
      <c r="E861" s="217" t="s">
        <v>1407</v>
      </c>
      <c r="F861" s="218" t="s">
        <v>1408</v>
      </c>
      <c r="G861" s="219" t="s">
        <v>336</v>
      </c>
      <c r="H861" s="220">
        <v>553.60000000000002</v>
      </c>
      <c r="I861" s="221"/>
      <c r="J861" s="222">
        <f>ROUND(I861*H861,2)</f>
        <v>0</v>
      </c>
      <c r="K861" s="218" t="s">
        <v>337</v>
      </c>
      <c r="L861" s="46"/>
      <c r="M861" s="223" t="s">
        <v>19</v>
      </c>
      <c r="N861" s="224" t="s">
        <v>47</v>
      </c>
      <c r="O861" s="86"/>
      <c r="P861" s="225">
        <f>O861*H861</f>
        <v>0</v>
      </c>
      <c r="Q861" s="225">
        <v>0.00012999999999999999</v>
      </c>
      <c r="R861" s="225">
        <f>Q861*H861</f>
        <v>0.07196799999999999</v>
      </c>
      <c r="S861" s="225">
        <v>0</v>
      </c>
      <c r="T861" s="226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7" t="s">
        <v>126</v>
      </c>
      <c r="AT861" s="227" t="s">
        <v>333</v>
      </c>
      <c r="AU861" s="227" t="s">
        <v>85</v>
      </c>
      <c r="AY861" s="19" t="s">
        <v>331</v>
      </c>
      <c r="BE861" s="228">
        <f>IF(N861="základní",J861,0)</f>
        <v>0</v>
      </c>
      <c r="BF861" s="228">
        <f>IF(N861="snížená",J861,0)</f>
        <v>0</v>
      </c>
      <c r="BG861" s="228">
        <f>IF(N861="zákl. přenesená",J861,0)</f>
        <v>0</v>
      </c>
      <c r="BH861" s="228">
        <f>IF(N861="sníž. přenesená",J861,0)</f>
        <v>0</v>
      </c>
      <c r="BI861" s="228">
        <f>IF(N861="nulová",J861,0)</f>
        <v>0</v>
      </c>
      <c r="BJ861" s="19" t="s">
        <v>83</v>
      </c>
      <c r="BK861" s="228">
        <f>ROUND(I861*H861,2)</f>
        <v>0</v>
      </c>
      <c r="BL861" s="19" t="s">
        <v>126</v>
      </c>
      <c r="BM861" s="227" t="s">
        <v>1409</v>
      </c>
    </row>
    <row r="862" s="2" customFormat="1">
      <c r="A862" s="40"/>
      <c r="B862" s="41"/>
      <c r="C862" s="42"/>
      <c r="D862" s="229" t="s">
        <v>339</v>
      </c>
      <c r="E862" s="42"/>
      <c r="F862" s="230" t="s">
        <v>1410</v>
      </c>
      <c r="G862" s="42"/>
      <c r="H862" s="42"/>
      <c r="I862" s="231"/>
      <c r="J862" s="42"/>
      <c r="K862" s="42"/>
      <c r="L862" s="46"/>
      <c r="M862" s="232"/>
      <c r="N862" s="233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339</v>
      </c>
      <c r="AU862" s="19" t="s">
        <v>85</v>
      </c>
    </row>
    <row r="863" s="13" customFormat="1">
      <c r="A863" s="13"/>
      <c r="B863" s="234"/>
      <c r="C863" s="235"/>
      <c r="D863" s="236" t="s">
        <v>341</v>
      </c>
      <c r="E863" s="237" t="s">
        <v>19</v>
      </c>
      <c r="F863" s="238" t="s">
        <v>905</v>
      </c>
      <c r="G863" s="235"/>
      <c r="H863" s="237" t="s">
        <v>19</v>
      </c>
      <c r="I863" s="239"/>
      <c r="J863" s="235"/>
      <c r="K863" s="235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341</v>
      </c>
      <c r="AU863" s="244" t="s">
        <v>85</v>
      </c>
      <c r="AV863" s="13" t="s">
        <v>83</v>
      </c>
      <c r="AW863" s="13" t="s">
        <v>35</v>
      </c>
      <c r="AX863" s="13" t="s">
        <v>76</v>
      </c>
      <c r="AY863" s="244" t="s">
        <v>331</v>
      </c>
    </row>
    <row r="864" s="14" customFormat="1">
      <c r="A864" s="14"/>
      <c r="B864" s="245"/>
      <c r="C864" s="246"/>
      <c r="D864" s="236" t="s">
        <v>341</v>
      </c>
      <c r="E864" s="247" t="s">
        <v>19</v>
      </c>
      <c r="F864" s="248" t="s">
        <v>1411</v>
      </c>
      <c r="G864" s="246"/>
      <c r="H864" s="249">
        <v>223.19999999999999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341</v>
      </c>
      <c r="AU864" s="255" t="s">
        <v>85</v>
      </c>
      <c r="AV864" s="14" t="s">
        <v>85</v>
      </c>
      <c r="AW864" s="14" t="s">
        <v>35</v>
      </c>
      <c r="AX864" s="14" t="s">
        <v>76</v>
      </c>
      <c r="AY864" s="255" t="s">
        <v>331</v>
      </c>
    </row>
    <row r="865" s="14" customFormat="1">
      <c r="A865" s="14"/>
      <c r="B865" s="245"/>
      <c r="C865" s="246"/>
      <c r="D865" s="236" t="s">
        <v>341</v>
      </c>
      <c r="E865" s="247" t="s">
        <v>19</v>
      </c>
      <c r="F865" s="248" t="s">
        <v>1412</v>
      </c>
      <c r="G865" s="246"/>
      <c r="H865" s="249">
        <v>86.900000000000006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341</v>
      </c>
      <c r="AU865" s="255" t="s">
        <v>85</v>
      </c>
      <c r="AV865" s="14" t="s">
        <v>85</v>
      </c>
      <c r="AW865" s="14" t="s">
        <v>35</v>
      </c>
      <c r="AX865" s="14" t="s">
        <v>76</v>
      </c>
      <c r="AY865" s="255" t="s">
        <v>331</v>
      </c>
    </row>
    <row r="866" s="13" customFormat="1">
      <c r="A866" s="13"/>
      <c r="B866" s="234"/>
      <c r="C866" s="235"/>
      <c r="D866" s="236" t="s">
        <v>341</v>
      </c>
      <c r="E866" s="237" t="s">
        <v>19</v>
      </c>
      <c r="F866" s="238" t="s">
        <v>1413</v>
      </c>
      <c r="G866" s="235"/>
      <c r="H866" s="237" t="s">
        <v>19</v>
      </c>
      <c r="I866" s="239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341</v>
      </c>
      <c r="AU866" s="244" t="s">
        <v>85</v>
      </c>
      <c r="AV866" s="13" t="s">
        <v>83</v>
      </c>
      <c r="AW866" s="13" t="s">
        <v>35</v>
      </c>
      <c r="AX866" s="13" t="s">
        <v>76</v>
      </c>
      <c r="AY866" s="244" t="s">
        <v>331</v>
      </c>
    </row>
    <row r="867" s="14" customFormat="1">
      <c r="A867" s="14"/>
      <c r="B867" s="245"/>
      <c r="C867" s="246"/>
      <c r="D867" s="236" t="s">
        <v>341</v>
      </c>
      <c r="E867" s="247" t="s">
        <v>19</v>
      </c>
      <c r="F867" s="248" t="s">
        <v>1414</v>
      </c>
      <c r="G867" s="246"/>
      <c r="H867" s="249">
        <v>243.5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341</v>
      </c>
      <c r="AU867" s="255" t="s">
        <v>85</v>
      </c>
      <c r="AV867" s="14" t="s">
        <v>85</v>
      </c>
      <c r="AW867" s="14" t="s">
        <v>35</v>
      </c>
      <c r="AX867" s="14" t="s">
        <v>76</v>
      </c>
      <c r="AY867" s="255" t="s">
        <v>331</v>
      </c>
    </row>
    <row r="868" s="15" customFormat="1">
      <c r="A868" s="15"/>
      <c r="B868" s="256"/>
      <c r="C868" s="257"/>
      <c r="D868" s="236" t="s">
        <v>341</v>
      </c>
      <c r="E868" s="258" t="s">
        <v>19</v>
      </c>
      <c r="F868" s="259" t="s">
        <v>353</v>
      </c>
      <c r="G868" s="257"/>
      <c r="H868" s="260">
        <v>553.60000000000002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341</v>
      </c>
      <c r="AU868" s="266" t="s">
        <v>85</v>
      </c>
      <c r="AV868" s="15" t="s">
        <v>126</v>
      </c>
      <c r="AW868" s="15" t="s">
        <v>35</v>
      </c>
      <c r="AX868" s="15" t="s">
        <v>83</v>
      </c>
      <c r="AY868" s="266" t="s">
        <v>331</v>
      </c>
    </row>
    <row r="869" s="2" customFormat="1" ht="24.15" customHeight="1">
      <c r="A869" s="40"/>
      <c r="B869" s="41"/>
      <c r="C869" s="216" t="s">
        <v>1415</v>
      </c>
      <c r="D869" s="216" t="s">
        <v>333</v>
      </c>
      <c r="E869" s="217" t="s">
        <v>1416</v>
      </c>
      <c r="F869" s="218" t="s">
        <v>1417</v>
      </c>
      <c r="G869" s="219" t="s">
        <v>336</v>
      </c>
      <c r="H869" s="220">
        <v>553.60000000000002</v>
      </c>
      <c r="I869" s="221"/>
      <c r="J869" s="222">
        <f>ROUND(I869*H869,2)</f>
        <v>0</v>
      </c>
      <c r="K869" s="218" t="s">
        <v>337</v>
      </c>
      <c r="L869" s="46"/>
      <c r="M869" s="223" t="s">
        <v>19</v>
      </c>
      <c r="N869" s="224" t="s">
        <v>47</v>
      </c>
      <c r="O869" s="86"/>
      <c r="P869" s="225">
        <f>O869*H869</f>
        <v>0</v>
      </c>
      <c r="Q869" s="225">
        <v>3.4999999999999997E-05</v>
      </c>
      <c r="R869" s="225">
        <f>Q869*H869</f>
        <v>0.019375999999999997</v>
      </c>
      <c r="S869" s="225">
        <v>0</v>
      </c>
      <c r="T869" s="226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7" t="s">
        <v>126</v>
      </c>
      <c r="AT869" s="227" t="s">
        <v>333</v>
      </c>
      <c r="AU869" s="227" t="s">
        <v>85</v>
      </c>
      <c r="AY869" s="19" t="s">
        <v>331</v>
      </c>
      <c r="BE869" s="228">
        <f>IF(N869="základní",J869,0)</f>
        <v>0</v>
      </c>
      <c r="BF869" s="228">
        <f>IF(N869="snížená",J869,0)</f>
        <v>0</v>
      </c>
      <c r="BG869" s="228">
        <f>IF(N869="zákl. přenesená",J869,0)</f>
        <v>0</v>
      </c>
      <c r="BH869" s="228">
        <f>IF(N869="sníž. přenesená",J869,0)</f>
        <v>0</v>
      </c>
      <c r="BI869" s="228">
        <f>IF(N869="nulová",J869,0)</f>
        <v>0</v>
      </c>
      <c r="BJ869" s="19" t="s">
        <v>83</v>
      </c>
      <c r="BK869" s="228">
        <f>ROUND(I869*H869,2)</f>
        <v>0</v>
      </c>
      <c r="BL869" s="19" t="s">
        <v>126</v>
      </c>
      <c r="BM869" s="227" t="s">
        <v>1418</v>
      </c>
    </row>
    <row r="870" s="2" customFormat="1">
      <c r="A870" s="40"/>
      <c r="B870" s="41"/>
      <c r="C870" s="42"/>
      <c r="D870" s="229" t="s">
        <v>339</v>
      </c>
      <c r="E870" s="42"/>
      <c r="F870" s="230" t="s">
        <v>1419</v>
      </c>
      <c r="G870" s="42"/>
      <c r="H870" s="42"/>
      <c r="I870" s="231"/>
      <c r="J870" s="42"/>
      <c r="K870" s="42"/>
      <c r="L870" s="46"/>
      <c r="M870" s="232"/>
      <c r="N870" s="233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339</v>
      </c>
      <c r="AU870" s="19" t="s">
        <v>85</v>
      </c>
    </row>
    <row r="871" s="13" customFormat="1">
      <c r="A871" s="13"/>
      <c r="B871" s="234"/>
      <c r="C871" s="235"/>
      <c r="D871" s="236" t="s">
        <v>341</v>
      </c>
      <c r="E871" s="237" t="s">
        <v>19</v>
      </c>
      <c r="F871" s="238" t="s">
        <v>905</v>
      </c>
      <c r="G871" s="235"/>
      <c r="H871" s="237" t="s">
        <v>19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341</v>
      </c>
      <c r="AU871" s="244" t="s">
        <v>85</v>
      </c>
      <c r="AV871" s="13" t="s">
        <v>83</v>
      </c>
      <c r="AW871" s="13" t="s">
        <v>35</v>
      </c>
      <c r="AX871" s="13" t="s">
        <v>76</v>
      </c>
      <c r="AY871" s="244" t="s">
        <v>331</v>
      </c>
    </row>
    <row r="872" s="14" customFormat="1">
      <c r="A872" s="14"/>
      <c r="B872" s="245"/>
      <c r="C872" s="246"/>
      <c r="D872" s="236" t="s">
        <v>341</v>
      </c>
      <c r="E872" s="247" t="s">
        <v>19</v>
      </c>
      <c r="F872" s="248" t="s">
        <v>1411</v>
      </c>
      <c r="G872" s="246"/>
      <c r="H872" s="249">
        <v>223.19999999999999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341</v>
      </c>
      <c r="AU872" s="255" t="s">
        <v>85</v>
      </c>
      <c r="AV872" s="14" t="s">
        <v>85</v>
      </c>
      <c r="AW872" s="14" t="s">
        <v>35</v>
      </c>
      <c r="AX872" s="14" t="s">
        <v>76</v>
      </c>
      <c r="AY872" s="255" t="s">
        <v>331</v>
      </c>
    </row>
    <row r="873" s="14" customFormat="1">
      <c r="A873" s="14"/>
      <c r="B873" s="245"/>
      <c r="C873" s="246"/>
      <c r="D873" s="236" t="s">
        <v>341</v>
      </c>
      <c r="E873" s="247" t="s">
        <v>19</v>
      </c>
      <c r="F873" s="248" t="s">
        <v>1412</v>
      </c>
      <c r="G873" s="246"/>
      <c r="H873" s="249">
        <v>86.900000000000006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341</v>
      </c>
      <c r="AU873" s="255" t="s">
        <v>85</v>
      </c>
      <c r="AV873" s="14" t="s">
        <v>85</v>
      </c>
      <c r="AW873" s="14" t="s">
        <v>35</v>
      </c>
      <c r="AX873" s="14" t="s">
        <v>76</v>
      </c>
      <c r="AY873" s="255" t="s">
        <v>331</v>
      </c>
    </row>
    <row r="874" s="13" customFormat="1">
      <c r="A874" s="13"/>
      <c r="B874" s="234"/>
      <c r="C874" s="235"/>
      <c r="D874" s="236" t="s">
        <v>341</v>
      </c>
      <c r="E874" s="237" t="s">
        <v>19</v>
      </c>
      <c r="F874" s="238" t="s">
        <v>1413</v>
      </c>
      <c r="G874" s="235"/>
      <c r="H874" s="237" t="s">
        <v>19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341</v>
      </c>
      <c r="AU874" s="244" t="s">
        <v>85</v>
      </c>
      <c r="AV874" s="13" t="s">
        <v>83</v>
      </c>
      <c r="AW874" s="13" t="s">
        <v>35</v>
      </c>
      <c r="AX874" s="13" t="s">
        <v>76</v>
      </c>
      <c r="AY874" s="244" t="s">
        <v>331</v>
      </c>
    </row>
    <row r="875" s="14" customFormat="1">
      <c r="A875" s="14"/>
      <c r="B875" s="245"/>
      <c r="C875" s="246"/>
      <c r="D875" s="236" t="s">
        <v>341</v>
      </c>
      <c r="E875" s="247" t="s">
        <v>19</v>
      </c>
      <c r="F875" s="248" t="s">
        <v>1414</v>
      </c>
      <c r="G875" s="246"/>
      <c r="H875" s="249">
        <v>243.5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341</v>
      </c>
      <c r="AU875" s="255" t="s">
        <v>85</v>
      </c>
      <c r="AV875" s="14" t="s">
        <v>85</v>
      </c>
      <c r="AW875" s="14" t="s">
        <v>35</v>
      </c>
      <c r="AX875" s="14" t="s">
        <v>76</v>
      </c>
      <c r="AY875" s="255" t="s">
        <v>331</v>
      </c>
    </row>
    <row r="876" s="15" customFormat="1">
      <c r="A876" s="15"/>
      <c r="B876" s="256"/>
      <c r="C876" s="257"/>
      <c r="D876" s="236" t="s">
        <v>341</v>
      </c>
      <c r="E876" s="258" t="s">
        <v>19</v>
      </c>
      <c r="F876" s="259" t="s">
        <v>353</v>
      </c>
      <c r="G876" s="257"/>
      <c r="H876" s="260">
        <v>553.60000000000002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341</v>
      </c>
      <c r="AU876" s="266" t="s">
        <v>85</v>
      </c>
      <c r="AV876" s="15" t="s">
        <v>126</v>
      </c>
      <c r="AW876" s="15" t="s">
        <v>35</v>
      </c>
      <c r="AX876" s="15" t="s">
        <v>83</v>
      </c>
      <c r="AY876" s="266" t="s">
        <v>331</v>
      </c>
    </row>
    <row r="877" s="2" customFormat="1" ht="16.5" customHeight="1">
      <c r="A877" s="40"/>
      <c r="B877" s="41"/>
      <c r="C877" s="216" t="s">
        <v>1420</v>
      </c>
      <c r="D877" s="216" t="s">
        <v>333</v>
      </c>
      <c r="E877" s="217" t="s">
        <v>480</v>
      </c>
      <c r="F877" s="218" t="s">
        <v>481</v>
      </c>
      <c r="G877" s="219" t="s">
        <v>429</v>
      </c>
      <c r="H877" s="220">
        <v>0.64000000000000001</v>
      </c>
      <c r="I877" s="221"/>
      <c r="J877" s="222">
        <f>ROUND(I877*H877,2)</f>
        <v>0</v>
      </c>
      <c r="K877" s="218" t="s">
        <v>337</v>
      </c>
      <c r="L877" s="46"/>
      <c r="M877" s="223" t="s">
        <v>19</v>
      </c>
      <c r="N877" s="224" t="s">
        <v>47</v>
      </c>
      <c r="O877" s="86"/>
      <c r="P877" s="225">
        <f>O877*H877</f>
        <v>0</v>
      </c>
      <c r="Q877" s="225">
        <v>0</v>
      </c>
      <c r="R877" s="225">
        <f>Q877*H877</f>
        <v>0</v>
      </c>
      <c r="S877" s="225">
        <v>2</v>
      </c>
      <c r="T877" s="226">
        <f>S877*H877</f>
        <v>1.28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7" t="s">
        <v>126</v>
      </c>
      <c r="AT877" s="227" t="s">
        <v>333</v>
      </c>
      <c r="AU877" s="227" t="s">
        <v>85</v>
      </c>
      <c r="AY877" s="19" t="s">
        <v>331</v>
      </c>
      <c r="BE877" s="228">
        <f>IF(N877="základní",J877,0)</f>
        <v>0</v>
      </c>
      <c r="BF877" s="228">
        <f>IF(N877="snížená",J877,0)</f>
        <v>0</v>
      </c>
      <c r="BG877" s="228">
        <f>IF(N877="zákl. přenesená",J877,0)</f>
        <v>0</v>
      </c>
      <c r="BH877" s="228">
        <f>IF(N877="sníž. přenesená",J877,0)</f>
        <v>0</v>
      </c>
      <c r="BI877" s="228">
        <f>IF(N877="nulová",J877,0)</f>
        <v>0</v>
      </c>
      <c r="BJ877" s="19" t="s">
        <v>83</v>
      </c>
      <c r="BK877" s="228">
        <f>ROUND(I877*H877,2)</f>
        <v>0</v>
      </c>
      <c r="BL877" s="19" t="s">
        <v>126</v>
      </c>
      <c r="BM877" s="227" t="s">
        <v>1421</v>
      </c>
    </row>
    <row r="878" s="2" customFormat="1">
      <c r="A878" s="40"/>
      <c r="B878" s="41"/>
      <c r="C878" s="42"/>
      <c r="D878" s="229" t="s">
        <v>339</v>
      </c>
      <c r="E878" s="42"/>
      <c r="F878" s="230" t="s">
        <v>483</v>
      </c>
      <c r="G878" s="42"/>
      <c r="H878" s="42"/>
      <c r="I878" s="231"/>
      <c r="J878" s="42"/>
      <c r="K878" s="42"/>
      <c r="L878" s="46"/>
      <c r="M878" s="232"/>
      <c r="N878" s="233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339</v>
      </c>
      <c r="AU878" s="19" t="s">
        <v>85</v>
      </c>
    </row>
    <row r="879" s="13" customFormat="1">
      <c r="A879" s="13"/>
      <c r="B879" s="234"/>
      <c r="C879" s="235"/>
      <c r="D879" s="236" t="s">
        <v>341</v>
      </c>
      <c r="E879" s="237" t="s">
        <v>19</v>
      </c>
      <c r="F879" s="238" t="s">
        <v>1422</v>
      </c>
      <c r="G879" s="235"/>
      <c r="H879" s="237" t="s">
        <v>19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341</v>
      </c>
      <c r="AU879" s="244" t="s">
        <v>85</v>
      </c>
      <c r="AV879" s="13" t="s">
        <v>83</v>
      </c>
      <c r="AW879" s="13" t="s">
        <v>35</v>
      </c>
      <c r="AX879" s="13" t="s">
        <v>76</v>
      </c>
      <c r="AY879" s="244" t="s">
        <v>331</v>
      </c>
    </row>
    <row r="880" s="14" customFormat="1">
      <c r="A880" s="14"/>
      <c r="B880" s="245"/>
      <c r="C880" s="246"/>
      <c r="D880" s="236" t="s">
        <v>341</v>
      </c>
      <c r="E880" s="247" t="s">
        <v>19</v>
      </c>
      <c r="F880" s="248" t="s">
        <v>1423</v>
      </c>
      <c r="G880" s="246"/>
      <c r="H880" s="249">
        <v>0.64000000000000001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341</v>
      </c>
      <c r="AU880" s="255" t="s">
        <v>85</v>
      </c>
      <c r="AV880" s="14" t="s">
        <v>85</v>
      </c>
      <c r="AW880" s="14" t="s">
        <v>35</v>
      </c>
      <c r="AX880" s="14" t="s">
        <v>83</v>
      </c>
      <c r="AY880" s="255" t="s">
        <v>331</v>
      </c>
    </row>
    <row r="881" s="2" customFormat="1" ht="16.5" customHeight="1">
      <c r="A881" s="40"/>
      <c r="B881" s="41"/>
      <c r="C881" s="216" t="s">
        <v>1424</v>
      </c>
      <c r="D881" s="216" t="s">
        <v>333</v>
      </c>
      <c r="E881" s="217" t="s">
        <v>491</v>
      </c>
      <c r="F881" s="218" t="s">
        <v>492</v>
      </c>
      <c r="G881" s="219" t="s">
        <v>429</v>
      </c>
      <c r="H881" s="220">
        <v>1.2030000000000001</v>
      </c>
      <c r="I881" s="221"/>
      <c r="J881" s="222">
        <f>ROUND(I881*H881,2)</f>
        <v>0</v>
      </c>
      <c r="K881" s="218" t="s">
        <v>337</v>
      </c>
      <c r="L881" s="46"/>
      <c r="M881" s="223" t="s">
        <v>19</v>
      </c>
      <c r="N881" s="224" t="s">
        <v>47</v>
      </c>
      <c r="O881" s="86"/>
      <c r="P881" s="225">
        <f>O881*H881</f>
        <v>0</v>
      </c>
      <c r="Q881" s="225">
        <v>0</v>
      </c>
      <c r="R881" s="225">
        <f>Q881*H881</f>
        <v>0</v>
      </c>
      <c r="S881" s="225">
        <v>2.5</v>
      </c>
      <c r="T881" s="226">
        <f>S881*H881</f>
        <v>3.0075000000000003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7" t="s">
        <v>126</v>
      </c>
      <c r="AT881" s="227" t="s">
        <v>333</v>
      </c>
      <c r="AU881" s="227" t="s">
        <v>85</v>
      </c>
      <c r="AY881" s="19" t="s">
        <v>331</v>
      </c>
      <c r="BE881" s="228">
        <f>IF(N881="základní",J881,0)</f>
        <v>0</v>
      </c>
      <c r="BF881" s="228">
        <f>IF(N881="snížená",J881,0)</f>
        <v>0</v>
      </c>
      <c r="BG881" s="228">
        <f>IF(N881="zákl. přenesená",J881,0)</f>
        <v>0</v>
      </c>
      <c r="BH881" s="228">
        <f>IF(N881="sníž. přenesená",J881,0)</f>
        <v>0</v>
      </c>
      <c r="BI881" s="228">
        <f>IF(N881="nulová",J881,0)</f>
        <v>0</v>
      </c>
      <c r="BJ881" s="19" t="s">
        <v>83</v>
      </c>
      <c r="BK881" s="228">
        <f>ROUND(I881*H881,2)</f>
        <v>0</v>
      </c>
      <c r="BL881" s="19" t="s">
        <v>126</v>
      </c>
      <c r="BM881" s="227" t="s">
        <v>1425</v>
      </c>
    </row>
    <row r="882" s="2" customFormat="1">
      <c r="A882" s="40"/>
      <c r="B882" s="41"/>
      <c r="C882" s="42"/>
      <c r="D882" s="229" t="s">
        <v>339</v>
      </c>
      <c r="E882" s="42"/>
      <c r="F882" s="230" t="s">
        <v>494</v>
      </c>
      <c r="G882" s="42"/>
      <c r="H882" s="42"/>
      <c r="I882" s="231"/>
      <c r="J882" s="42"/>
      <c r="K882" s="42"/>
      <c r="L882" s="46"/>
      <c r="M882" s="232"/>
      <c r="N882" s="23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339</v>
      </c>
      <c r="AU882" s="19" t="s">
        <v>85</v>
      </c>
    </row>
    <row r="883" s="13" customFormat="1">
      <c r="A883" s="13"/>
      <c r="B883" s="234"/>
      <c r="C883" s="235"/>
      <c r="D883" s="236" t="s">
        <v>341</v>
      </c>
      <c r="E883" s="237" t="s">
        <v>19</v>
      </c>
      <c r="F883" s="238" t="s">
        <v>1426</v>
      </c>
      <c r="G883" s="235"/>
      <c r="H883" s="237" t="s">
        <v>19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341</v>
      </c>
      <c r="AU883" s="244" t="s">
        <v>85</v>
      </c>
      <c r="AV883" s="13" t="s">
        <v>83</v>
      </c>
      <c r="AW883" s="13" t="s">
        <v>35</v>
      </c>
      <c r="AX883" s="13" t="s">
        <v>76</v>
      </c>
      <c r="AY883" s="244" t="s">
        <v>331</v>
      </c>
    </row>
    <row r="884" s="14" customFormat="1">
      <c r="A884" s="14"/>
      <c r="B884" s="245"/>
      <c r="C884" s="246"/>
      <c r="D884" s="236" t="s">
        <v>341</v>
      </c>
      <c r="E884" s="247" t="s">
        <v>19</v>
      </c>
      <c r="F884" s="248" t="s">
        <v>1427</v>
      </c>
      <c r="G884" s="246"/>
      <c r="H884" s="249">
        <v>1.2030000000000001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341</v>
      </c>
      <c r="AU884" s="255" t="s">
        <v>85</v>
      </c>
      <c r="AV884" s="14" t="s">
        <v>85</v>
      </c>
      <c r="AW884" s="14" t="s">
        <v>35</v>
      </c>
      <c r="AX884" s="14" t="s">
        <v>83</v>
      </c>
      <c r="AY884" s="255" t="s">
        <v>331</v>
      </c>
    </row>
    <row r="885" s="2" customFormat="1" ht="24.15" customHeight="1">
      <c r="A885" s="40"/>
      <c r="B885" s="41"/>
      <c r="C885" s="216" t="s">
        <v>1428</v>
      </c>
      <c r="D885" s="216" t="s">
        <v>333</v>
      </c>
      <c r="E885" s="217" t="s">
        <v>1429</v>
      </c>
      <c r="F885" s="218" t="s">
        <v>1430</v>
      </c>
      <c r="G885" s="219" t="s">
        <v>336</v>
      </c>
      <c r="H885" s="220">
        <v>103.958</v>
      </c>
      <c r="I885" s="221"/>
      <c r="J885" s="222">
        <f>ROUND(I885*H885,2)</f>
        <v>0</v>
      </c>
      <c r="K885" s="218" t="s">
        <v>337</v>
      </c>
      <c r="L885" s="46"/>
      <c r="M885" s="223" t="s">
        <v>19</v>
      </c>
      <c r="N885" s="224" t="s">
        <v>47</v>
      </c>
      <c r="O885" s="86"/>
      <c r="P885" s="225">
        <f>O885*H885</f>
        <v>0</v>
      </c>
      <c r="Q885" s="225">
        <v>0</v>
      </c>
      <c r="R885" s="225">
        <f>Q885*H885</f>
        <v>0</v>
      </c>
      <c r="S885" s="225">
        <v>0.13100000000000001</v>
      </c>
      <c r="T885" s="226">
        <f>S885*H885</f>
        <v>13.618498000000001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7" t="s">
        <v>126</v>
      </c>
      <c r="AT885" s="227" t="s">
        <v>333</v>
      </c>
      <c r="AU885" s="227" t="s">
        <v>85</v>
      </c>
      <c r="AY885" s="19" t="s">
        <v>331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19" t="s">
        <v>83</v>
      </c>
      <c r="BK885" s="228">
        <f>ROUND(I885*H885,2)</f>
        <v>0</v>
      </c>
      <c r="BL885" s="19" t="s">
        <v>126</v>
      </c>
      <c r="BM885" s="227" t="s">
        <v>1431</v>
      </c>
    </row>
    <row r="886" s="2" customFormat="1">
      <c r="A886" s="40"/>
      <c r="B886" s="41"/>
      <c r="C886" s="42"/>
      <c r="D886" s="229" t="s">
        <v>339</v>
      </c>
      <c r="E886" s="42"/>
      <c r="F886" s="230" t="s">
        <v>1432</v>
      </c>
      <c r="G886" s="42"/>
      <c r="H886" s="42"/>
      <c r="I886" s="231"/>
      <c r="J886" s="42"/>
      <c r="K886" s="42"/>
      <c r="L886" s="46"/>
      <c r="M886" s="232"/>
      <c r="N886" s="233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339</v>
      </c>
      <c r="AU886" s="19" t="s">
        <v>85</v>
      </c>
    </row>
    <row r="887" s="14" customFormat="1">
      <c r="A887" s="14"/>
      <c r="B887" s="245"/>
      <c r="C887" s="246"/>
      <c r="D887" s="236" t="s">
        <v>341</v>
      </c>
      <c r="E887" s="247" t="s">
        <v>19</v>
      </c>
      <c r="F887" s="248" t="s">
        <v>1433</v>
      </c>
      <c r="G887" s="246"/>
      <c r="H887" s="249">
        <v>54.704000000000001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341</v>
      </c>
      <c r="AU887" s="255" t="s">
        <v>85</v>
      </c>
      <c r="AV887" s="14" t="s">
        <v>85</v>
      </c>
      <c r="AW887" s="14" t="s">
        <v>35</v>
      </c>
      <c r="AX887" s="14" t="s">
        <v>76</v>
      </c>
      <c r="AY887" s="255" t="s">
        <v>331</v>
      </c>
    </row>
    <row r="888" s="14" customFormat="1">
      <c r="A888" s="14"/>
      <c r="B888" s="245"/>
      <c r="C888" s="246"/>
      <c r="D888" s="236" t="s">
        <v>341</v>
      </c>
      <c r="E888" s="247" t="s">
        <v>19</v>
      </c>
      <c r="F888" s="248" t="s">
        <v>1434</v>
      </c>
      <c r="G888" s="246"/>
      <c r="H888" s="249">
        <v>49.253999999999998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341</v>
      </c>
      <c r="AU888" s="255" t="s">
        <v>85</v>
      </c>
      <c r="AV888" s="14" t="s">
        <v>85</v>
      </c>
      <c r="AW888" s="14" t="s">
        <v>35</v>
      </c>
      <c r="AX888" s="14" t="s">
        <v>76</v>
      </c>
      <c r="AY888" s="255" t="s">
        <v>331</v>
      </c>
    </row>
    <row r="889" s="15" customFormat="1">
      <c r="A889" s="15"/>
      <c r="B889" s="256"/>
      <c r="C889" s="257"/>
      <c r="D889" s="236" t="s">
        <v>341</v>
      </c>
      <c r="E889" s="258" t="s">
        <v>19</v>
      </c>
      <c r="F889" s="259" t="s">
        <v>353</v>
      </c>
      <c r="G889" s="257"/>
      <c r="H889" s="260">
        <v>103.958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6" t="s">
        <v>341</v>
      </c>
      <c r="AU889" s="266" t="s">
        <v>85</v>
      </c>
      <c r="AV889" s="15" t="s">
        <v>126</v>
      </c>
      <c r="AW889" s="15" t="s">
        <v>35</v>
      </c>
      <c r="AX889" s="15" t="s">
        <v>83</v>
      </c>
      <c r="AY889" s="266" t="s">
        <v>331</v>
      </c>
    </row>
    <row r="890" s="2" customFormat="1" ht="24.15" customHeight="1">
      <c r="A890" s="40"/>
      <c r="B890" s="41"/>
      <c r="C890" s="216" t="s">
        <v>1435</v>
      </c>
      <c r="D890" s="216" t="s">
        <v>333</v>
      </c>
      <c r="E890" s="217" t="s">
        <v>1436</v>
      </c>
      <c r="F890" s="218" t="s">
        <v>1437</v>
      </c>
      <c r="G890" s="219" t="s">
        <v>336</v>
      </c>
      <c r="H890" s="220">
        <v>38.049999999999997</v>
      </c>
      <c r="I890" s="221"/>
      <c r="J890" s="222">
        <f>ROUND(I890*H890,2)</f>
        <v>0</v>
      </c>
      <c r="K890" s="218" t="s">
        <v>337</v>
      </c>
      <c r="L890" s="46"/>
      <c r="M890" s="223" t="s">
        <v>19</v>
      </c>
      <c r="N890" s="224" t="s">
        <v>47</v>
      </c>
      <c r="O890" s="86"/>
      <c r="P890" s="225">
        <f>O890*H890</f>
        <v>0</v>
      </c>
      <c r="Q890" s="225">
        <v>0</v>
      </c>
      <c r="R890" s="225">
        <f>Q890*H890</f>
        <v>0</v>
      </c>
      <c r="S890" s="225">
        <v>0.26100000000000001</v>
      </c>
      <c r="T890" s="226">
        <f>S890*H890</f>
        <v>9.931049999999999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7" t="s">
        <v>126</v>
      </c>
      <c r="AT890" s="227" t="s">
        <v>333</v>
      </c>
      <c r="AU890" s="227" t="s">
        <v>85</v>
      </c>
      <c r="AY890" s="19" t="s">
        <v>331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19" t="s">
        <v>83</v>
      </c>
      <c r="BK890" s="228">
        <f>ROUND(I890*H890,2)</f>
        <v>0</v>
      </c>
      <c r="BL890" s="19" t="s">
        <v>126</v>
      </c>
      <c r="BM890" s="227" t="s">
        <v>1438</v>
      </c>
    </row>
    <row r="891" s="2" customFormat="1">
      <c r="A891" s="40"/>
      <c r="B891" s="41"/>
      <c r="C891" s="42"/>
      <c r="D891" s="229" t="s">
        <v>339</v>
      </c>
      <c r="E891" s="42"/>
      <c r="F891" s="230" t="s">
        <v>1439</v>
      </c>
      <c r="G891" s="42"/>
      <c r="H891" s="42"/>
      <c r="I891" s="231"/>
      <c r="J891" s="42"/>
      <c r="K891" s="42"/>
      <c r="L891" s="46"/>
      <c r="M891" s="232"/>
      <c r="N891" s="233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339</v>
      </c>
      <c r="AU891" s="19" t="s">
        <v>85</v>
      </c>
    </row>
    <row r="892" s="14" customFormat="1">
      <c r="A892" s="14"/>
      <c r="B892" s="245"/>
      <c r="C892" s="246"/>
      <c r="D892" s="236" t="s">
        <v>341</v>
      </c>
      <c r="E892" s="247" t="s">
        <v>19</v>
      </c>
      <c r="F892" s="248" t="s">
        <v>1440</v>
      </c>
      <c r="G892" s="246"/>
      <c r="H892" s="249">
        <v>14.132999999999999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341</v>
      </c>
      <c r="AU892" s="255" t="s">
        <v>85</v>
      </c>
      <c r="AV892" s="14" t="s">
        <v>85</v>
      </c>
      <c r="AW892" s="14" t="s">
        <v>35</v>
      </c>
      <c r="AX892" s="14" t="s">
        <v>76</v>
      </c>
      <c r="AY892" s="255" t="s">
        <v>331</v>
      </c>
    </row>
    <row r="893" s="14" customFormat="1">
      <c r="A893" s="14"/>
      <c r="B893" s="245"/>
      <c r="C893" s="246"/>
      <c r="D893" s="236" t="s">
        <v>341</v>
      </c>
      <c r="E893" s="247" t="s">
        <v>19</v>
      </c>
      <c r="F893" s="248" t="s">
        <v>1441</v>
      </c>
      <c r="G893" s="246"/>
      <c r="H893" s="249">
        <v>20.664999999999999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341</v>
      </c>
      <c r="AU893" s="255" t="s">
        <v>85</v>
      </c>
      <c r="AV893" s="14" t="s">
        <v>85</v>
      </c>
      <c r="AW893" s="14" t="s">
        <v>35</v>
      </c>
      <c r="AX893" s="14" t="s">
        <v>76</v>
      </c>
      <c r="AY893" s="255" t="s">
        <v>331</v>
      </c>
    </row>
    <row r="894" s="14" customFormat="1">
      <c r="A894" s="14"/>
      <c r="B894" s="245"/>
      <c r="C894" s="246"/>
      <c r="D894" s="236" t="s">
        <v>341</v>
      </c>
      <c r="E894" s="247" t="s">
        <v>19</v>
      </c>
      <c r="F894" s="248" t="s">
        <v>1442</v>
      </c>
      <c r="G894" s="246"/>
      <c r="H894" s="249">
        <v>3.2519999999999998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341</v>
      </c>
      <c r="AU894" s="255" t="s">
        <v>85</v>
      </c>
      <c r="AV894" s="14" t="s">
        <v>85</v>
      </c>
      <c r="AW894" s="14" t="s">
        <v>35</v>
      </c>
      <c r="AX894" s="14" t="s">
        <v>76</v>
      </c>
      <c r="AY894" s="255" t="s">
        <v>331</v>
      </c>
    </row>
    <row r="895" s="15" customFormat="1">
      <c r="A895" s="15"/>
      <c r="B895" s="256"/>
      <c r="C895" s="257"/>
      <c r="D895" s="236" t="s">
        <v>341</v>
      </c>
      <c r="E895" s="258" t="s">
        <v>19</v>
      </c>
      <c r="F895" s="259" t="s">
        <v>353</v>
      </c>
      <c r="G895" s="257"/>
      <c r="H895" s="260">
        <v>38.049999999999997</v>
      </c>
      <c r="I895" s="261"/>
      <c r="J895" s="257"/>
      <c r="K895" s="257"/>
      <c r="L895" s="262"/>
      <c r="M895" s="263"/>
      <c r="N895" s="264"/>
      <c r="O895" s="264"/>
      <c r="P895" s="264"/>
      <c r="Q895" s="264"/>
      <c r="R895" s="264"/>
      <c r="S895" s="264"/>
      <c r="T895" s="26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6" t="s">
        <v>341</v>
      </c>
      <c r="AU895" s="266" t="s">
        <v>85</v>
      </c>
      <c r="AV895" s="15" t="s">
        <v>126</v>
      </c>
      <c r="AW895" s="15" t="s">
        <v>35</v>
      </c>
      <c r="AX895" s="15" t="s">
        <v>83</v>
      </c>
      <c r="AY895" s="266" t="s">
        <v>331</v>
      </c>
    </row>
    <row r="896" s="2" customFormat="1" ht="24.15" customHeight="1">
      <c r="A896" s="40"/>
      <c r="B896" s="41"/>
      <c r="C896" s="216" t="s">
        <v>1443</v>
      </c>
      <c r="D896" s="216" t="s">
        <v>333</v>
      </c>
      <c r="E896" s="217" t="s">
        <v>1444</v>
      </c>
      <c r="F896" s="218" t="s">
        <v>1445</v>
      </c>
      <c r="G896" s="219" t="s">
        <v>429</v>
      </c>
      <c r="H896" s="220">
        <v>3.7160000000000002</v>
      </c>
      <c r="I896" s="221"/>
      <c r="J896" s="222">
        <f>ROUND(I896*H896,2)</f>
        <v>0</v>
      </c>
      <c r="K896" s="218" t="s">
        <v>337</v>
      </c>
      <c r="L896" s="46"/>
      <c r="M896" s="223" t="s">
        <v>19</v>
      </c>
      <c r="N896" s="224" t="s">
        <v>47</v>
      </c>
      <c r="O896" s="86"/>
      <c r="P896" s="225">
        <f>O896*H896</f>
        <v>0</v>
      </c>
      <c r="Q896" s="225">
        <v>0</v>
      </c>
      <c r="R896" s="225">
        <f>Q896*H896</f>
        <v>0</v>
      </c>
      <c r="S896" s="225">
        <v>1.8</v>
      </c>
      <c r="T896" s="226">
        <f>S896*H896</f>
        <v>6.6888000000000005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7" t="s">
        <v>126</v>
      </c>
      <c r="AT896" s="227" t="s">
        <v>333</v>
      </c>
      <c r="AU896" s="227" t="s">
        <v>85</v>
      </c>
      <c r="AY896" s="19" t="s">
        <v>331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19" t="s">
        <v>83</v>
      </c>
      <c r="BK896" s="228">
        <f>ROUND(I896*H896,2)</f>
        <v>0</v>
      </c>
      <c r="BL896" s="19" t="s">
        <v>126</v>
      </c>
      <c r="BM896" s="227" t="s">
        <v>1446</v>
      </c>
    </row>
    <row r="897" s="2" customFormat="1">
      <c r="A897" s="40"/>
      <c r="B897" s="41"/>
      <c r="C897" s="42"/>
      <c r="D897" s="229" t="s">
        <v>339</v>
      </c>
      <c r="E897" s="42"/>
      <c r="F897" s="230" t="s">
        <v>1447</v>
      </c>
      <c r="G897" s="42"/>
      <c r="H897" s="42"/>
      <c r="I897" s="231"/>
      <c r="J897" s="42"/>
      <c r="K897" s="42"/>
      <c r="L897" s="46"/>
      <c r="M897" s="232"/>
      <c r="N897" s="233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339</v>
      </c>
      <c r="AU897" s="19" t="s">
        <v>85</v>
      </c>
    </row>
    <row r="898" s="13" customFormat="1">
      <c r="A898" s="13"/>
      <c r="B898" s="234"/>
      <c r="C898" s="235"/>
      <c r="D898" s="236" t="s">
        <v>341</v>
      </c>
      <c r="E898" s="237" t="s">
        <v>19</v>
      </c>
      <c r="F898" s="238" t="s">
        <v>1448</v>
      </c>
      <c r="G898" s="235"/>
      <c r="H898" s="237" t="s">
        <v>19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341</v>
      </c>
      <c r="AU898" s="244" t="s">
        <v>85</v>
      </c>
      <c r="AV898" s="13" t="s">
        <v>83</v>
      </c>
      <c r="AW898" s="13" t="s">
        <v>35</v>
      </c>
      <c r="AX898" s="13" t="s">
        <v>76</v>
      </c>
      <c r="AY898" s="244" t="s">
        <v>331</v>
      </c>
    </row>
    <row r="899" s="14" customFormat="1">
      <c r="A899" s="14"/>
      <c r="B899" s="245"/>
      <c r="C899" s="246"/>
      <c r="D899" s="236" t="s">
        <v>341</v>
      </c>
      <c r="E899" s="247" t="s">
        <v>19</v>
      </c>
      <c r="F899" s="248" t="s">
        <v>1449</v>
      </c>
      <c r="G899" s="246"/>
      <c r="H899" s="249">
        <v>3.7160000000000002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341</v>
      </c>
      <c r="AU899" s="255" t="s">
        <v>85</v>
      </c>
      <c r="AV899" s="14" t="s">
        <v>85</v>
      </c>
      <c r="AW899" s="14" t="s">
        <v>35</v>
      </c>
      <c r="AX899" s="14" t="s">
        <v>83</v>
      </c>
      <c r="AY899" s="255" t="s">
        <v>331</v>
      </c>
    </row>
    <row r="900" s="2" customFormat="1" ht="24.15" customHeight="1">
      <c r="A900" s="40"/>
      <c r="B900" s="41"/>
      <c r="C900" s="216" t="s">
        <v>1450</v>
      </c>
      <c r="D900" s="216" t="s">
        <v>333</v>
      </c>
      <c r="E900" s="217" t="s">
        <v>496</v>
      </c>
      <c r="F900" s="218" t="s">
        <v>497</v>
      </c>
      <c r="G900" s="219" t="s">
        <v>429</v>
      </c>
      <c r="H900" s="220">
        <v>52.850999999999999</v>
      </c>
      <c r="I900" s="221"/>
      <c r="J900" s="222">
        <f>ROUND(I900*H900,2)</f>
        <v>0</v>
      </c>
      <c r="K900" s="218" t="s">
        <v>337</v>
      </c>
      <c r="L900" s="46"/>
      <c r="M900" s="223" t="s">
        <v>19</v>
      </c>
      <c r="N900" s="224" t="s">
        <v>47</v>
      </c>
      <c r="O900" s="86"/>
      <c r="P900" s="225">
        <f>O900*H900</f>
        <v>0</v>
      </c>
      <c r="Q900" s="225">
        <v>0</v>
      </c>
      <c r="R900" s="225">
        <f>Q900*H900</f>
        <v>0</v>
      </c>
      <c r="S900" s="225">
        <v>1.8</v>
      </c>
      <c r="T900" s="226">
        <f>S900*H900</f>
        <v>95.131799999999998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7" t="s">
        <v>126</v>
      </c>
      <c r="AT900" s="227" t="s">
        <v>333</v>
      </c>
      <c r="AU900" s="227" t="s">
        <v>85</v>
      </c>
      <c r="AY900" s="19" t="s">
        <v>331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19" t="s">
        <v>83</v>
      </c>
      <c r="BK900" s="228">
        <f>ROUND(I900*H900,2)</f>
        <v>0</v>
      </c>
      <c r="BL900" s="19" t="s">
        <v>126</v>
      </c>
      <c r="BM900" s="227" t="s">
        <v>1451</v>
      </c>
    </row>
    <row r="901" s="2" customFormat="1">
      <c r="A901" s="40"/>
      <c r="B901" s="41"/>
      <c r="C901" s="42"/>
      <c r="D901" s="229" t="s">
        <v>339</v>
      </c>
      <c r="E901" s="42"/>
      <c r="F901" s="230" t="s">
        <v>499</v>
      </c>
      <c r="G901" s="42"/>
      <c r="H901" s="42"/>
      <c r="I901" s="231"/>
      <c r="J901" s="42"/>
      <c r="K901" s="42"/>
      <c r="L901" s="46"/>
      <c r="M901" s="232"/>
      <c r="N901" s="233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339</v>
      </c>
      <c r="AU901" s="19" t="s">
        <v>85</v>
      </c>
    </row>
    <row r="902" s="14" customFormat="1">
      <c r="A902" s="14"/>
      <c r="B902" s="245"/>
      <c r="C902" s="246"/>
      <c r="D902" s="236" t="s">
        <v>341</v>
      </c>
      <c r="E902" s="247" t="s">
        <v>19</v>
      </c>
      <c r="F902" s="248" t="s">
        <v>1452</v>
      </c>
      <c r="G902" s="246"/>
      <c r="H902" s="249">
        <v>6.9859999999999998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341</v>
      </c>
      <c r="AU902" s="255" t="s">
        <v>85</v>
      </c>
      <c r="AV902" s="14" t="s">
        <v>85</v>
      </c>
      <c r="AW902" s="14" t="s">
        <v>35</v>
      </c>
      <c r="AX902" s="14" t="s">
        <v>76</v>
      </c>
      <c r="AY902" s="255" t="s">
        <v>331</v>
      </c>
    </row>
    <row r="903" s="14" customFormat="1">
      <c r="A903" s="14"/>
      <c r="B903" s="245"/>
      <c r="C903" s="246"/>
      <c r="D903" s="236" t="s">
        <v>341</v>
      </c>
      <c r="E903" s="247" t="s">
        <v>19</v>
      </c>
      <c r="F903" s="248" t="s">
        <v>1453</v>
      </c>
      <c r="G903" s="246"/>
      <c r="H903" s="249">
        <v>10.483000000000001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341</v>
      </c>
      <c r="AU903" s="255" t="s">
        <v>85</v>
      </c>
      <c r="AV903" s="14" t="s">
        <v>85</v>
      </c>
      <c r="AW903" s="14" t="s">
        <v>35</v>
      </c>
      <c r="AX903" s="14" t="s">
        <v>76</v>
      </c>
      <c r="AY903" s="255" t="s">
        <v>331</v>
      </c>
    </row>
    <row r="904" s="14" customFormat="1">
      <c r="A904" s="14"/>
      <c r="B904" s="245"/>
      <c r="C904" s="246"/>
      <c r="D904" s="236" t="s">
        <v>341</v>
      </c>
      <c r="E904" s="247" t="s">
        <v>19</v>
      </c>
      <c r="F904" s="248" t="s">
        <v>1454</v>
      </c>
      <c r="G904" s="246"/>
      <c r="H904" s="249">
        <v>4.6029999999999998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341</v>
      </c>
      <c r="AU904" s="255" t="s">
        <v>85</v>
      </c>
      <c r="AV904" s="14" t="s">
        <v>85</v>
      </c>
      <c r="AW904" s="14" t="s">
        <v>35</v>
      </c>
      <c r="AX904" s="14" t="s">
        <v>76</v>
      </c>
      <c r="AY904" s="255" t="s">
        <v>331</v>
      </c>
    </row>
    <row r="905" s="14" customFormat="1">
      <c r="A905" s="14"/>
      <c r="B905" s="245"/>
      <c r="C905" s="246"/>
      <c r="D905" s="236" t="s">
        <v>341</v>
      </c>
      <c r="E905" s="247" t="s">
        <v>19</v>
      </c>
      <c r="F905" s="248" t="s">
        <v>1455</v>
      </c>
      <c r="G905" s="246"/>
      <c r="H905" s="249">
        <v>3.6930000000000001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341</v>
      </c>
      <c r="AU905" s="255" t="s">
        <v>85</v>
      </c>
      <c r="AV905" s="14" t="s">
        <v>85</v>
      </c>
      <c r="AW905" s="14" t="s">
        <v>35</v>
      </c>
      <c r="AX905" s="14" t="s">
        <v>76</v>
      </c>
      <c r="AY905" s="255" t="s">
        <v>331</v>
      </c>
    </row>
    <row r="906" s="14" customFormat="1">
      <c r="A906" s="14"/>
      <c r="B906" s="245"/>
      <c r="C906" s="246"/>
      <c r="D906" s="236" t="s">
        <v>341</v>
      </c>
      <c r="E906" s="247" t="s">
        <v>19</v>
      </c>
      <c r="F906" s="248" t="s">
        <v>1456</v>
      </c>
      <c r="G906" s="246"/>
      <c r="H906" s="249">
        <v>6.7830000000000004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341</v>
      </c>
      <c r="AU906" s="255" t="s">
        <v>85</v>
      </c>
      <c r="AV906" s="14" t="s">
        <v>85</v>
      </c>
      <c r="AW906" s="14" t="s">
        <v>35</v>
      </c>
      <c r="AX906" s="14" t="s">
        <v>76</v>
      </c>
      <c r="AY906" s="255" t="s">
        <v>331</v>
      </c>
    </row>
    <row r="907" s="14" customFormat="1">
      <c r="A907" s="14"/>
      <c r="B907" s="245"/>
      <c r="C907" s="246"/>
      <c r="D907" s="236" t="s">
        <v>341</v>
      </c>
      <c r="E907" s="247" t="s">
        <v>19</v>
      </c>
      <c r="F907" s="248" t="s">
        <v>1457</v>
      </c>
      <c r="G907" s="246"/>
      <c r="H907" s="249">
        <v>15.125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341</v>
      </c>
      <c r="AU907" s="255" t="s">
        <v>85</v>
      </c>
      <c r="AV907" s="14" t="s">
        <v>85</v>
      </c>
      <c r="AW907" s="14" t="s">
        <v>35</v>
      </c>
      <c r="AX907" s="14" t="s">
        <v>76</v>
      </c>
      <c r="AY907" s="255" t="s">
        <v>331</v>
      </c>
    </row>
    <row r="908" s="14" customFormat="1">
      <c r="A908" s="14"/>
      <c r="B908" s="245"/>
      <c r="C908" s="246"/>
      <c r="D908" s="236" t="s">
        <v>341</v>
      </c>
      <c r="E908" s="247" t="s">
        <v>19</v>
      </c>
      <c r="F908" s="248" t="s">
        <v>1458</v>
      </c>
      <c r="G908" s="246"/>
      <c r="H908" s="249">
        <v>3.3039999999999998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341</v>
      </c>
      <c r="AU908" s="255" t="s">
        <v>85</v>
      </c>
      <c r="AV908" s="14" t="s">
        <v>85</v>
      </c>
      <c r="AW908" s="14" t="s">
        <v>35</v>
      </c>
      <c r="AX908" s="14" t="s">
        <v>76</v>
      </c>
      <c r="AY908" s="255" t="s">
        <v>331</v>
      </c>
    </row>
    <row r="909" s="14" customFormat="1">
      <c r="A909" s="14"/>
      <c r="B909" s="245"/>
      <c r="C909" s="246"/>
      <c r="D909" s="236" t="s">
        <v>341</v>
      </c>
      <c r="E909" s="247" t="s">
        <v>19</v>
      </c>
      <c r="F909" s="248" t="s">
        <v>1459</v>
      </c>
      <c r="G909" s="246"/>
      <c r="H909" s="249">
        <v>1.8740000000000001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341</v>
      </c>
      <c r="AU909" s="255" t="s">
        <v>85</v>
      </c>
      <c r="AV909" s="14" t="s">
        <v>85</v>
      </c>
      <c r="AW909" s="14" t="s">
        <v>35</v>
      </c>
      <c r="AX909" s="14" t="s">
        <v>76</v>
      </c>
      <c r="AY909" s="255" t="s">
        <v>331</v>
      </c>
    </row>
    <row r="910" s="15" customFormat="1">
      <c r="A910" s="15"/>
      <c r="B910" s="256"/>
      <c r="C910" s="257"/>
      <c r="D910" s="236" t="s">
        <v>341</v>
      </c>
      <c r="E910" s="258" t="s">
        <v>19</v>
      </c>
      <c r="F910" s="259" t="s">
        <v>353</v>
      </c>
      <c r="G910" s="257"/>
      <c r="H910" s="260">
        <v>52.850999999999999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341</v>
      </c>
      <c r="AU910" s="266" t="s">
        <v>85</v>
      </c>
      <c r="AV910" s="15" t="s">
        <v>126</v>
      </c>
      <c r="AW910" s="15" t="s">
        <v>35</v>
      </c>
      <c r="AX910" s="15" t="s">
        <v>83</v>
      </c>
      <c r="AY910" s="266" t="s">
        <v>331</v>
      </c>
    </row>
    <row r="911" s="2" customFormat="1" ht="16.5" customHeight="1">
      <c r="A911" s="40"/>
      <c r="B911" s="41"/>
      <c r="C911" s="216" t="s">
        <v>1460</v>
      </c>
      <c r="D911" s="216" t="s">
        <v>333</v>
      </c>
      <c r="E911" s="217" t="s">
        <v>507</v>
      </c>
      <c r="F911" s="218" t="s">
        <v>508</v>
      </c>
      <c r="G911" s="219" t="s">
        <v>429</v>
      </c>
      <c r="H911" s="220">
        <v>1.2090000000000001</v>
      </c>
      <c r="I911" s="221"/>
      <c r="J911" s="222">
        <f>ROUND(I911*H911,2)</f>
        <v>0</v>
      </c>
      <c r="K911" s="218" t="s">
        <v>337</v>
      </c>
      <c r="L911" s="46"/>
      <c r="M911" s="223" t="s">
        <v>19</v>
      </c>
      <c r="N911" s="224" t="s">
        <v>47</v>
      </c>
      <c r="O911" s="86"/>
      <c r="P911" s="225">
        <f>O911*H911</f>
        <v>0</v>
      </c>
      <c r="Q911" s="225">
        <v>0</v>
      </c>
      <c r="R911" s="225">
        <f>Q911*H911</f>
        <v>0</v>
      </c>
      <c r="S911" s="225">
        <v>1.8</v>
      </c>
      <c r="T911" s="226">
        <f>S911*H911</f>
        <v>2.1762000000000001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7" t="s">
        <v>126</v>
      </c>
      <c r="AT911" s="227" t="s">
        <v>333</v>
      </c>
      <c r="AU911" s="227" t="s">
        <v>85</v>
      </c>
      <c r="AY911" s="19" t="s">
        <v>331</v>
      </c>
      <c r="BE911" s="228">
        <f>IF(N911="základní",J911,0)</f>
        <v>0</v>
      </c>
      <c r="BF911" s="228">
        <f>IF(N911="snížená",J911,0)</f>
        <v>0</v>
      </c>
      <c r="BG911" s="228">
        <f>IF(N911="zákl. přenesená",J911,0)</f>
        <v>0</v>
      </c>
      <c r="BH911" s="228">
        <f>IF(N911="sníž. přenesená",J911,0)</f>
        <v>0</v>
      </c>
      <c r="BI911" s="228">
        <f>IF(N911="nulová",J911,0)</f>
        <v>0</v>
      </c>
      <c r="BJ911" s="19" t="s">
        <v>83</v>
      </c>
      <c r="BK911" s="228">
        <f>ROUND(I911*H911,2)</f>
        <v>0</v>
      </c>
      <c r="BL911" s="19" t="s">
        <v>126</v>
      </c>
      <c r="BM911" s="227" t="s">
        <v>1461</v>
      </c>
    </row>
    <row r="912" s="2" customFormat="1">
      <c r="A912" s="40"/>
      <c r="B912" s="41"/>
      <c r="C912" s="42"/>
      <c r="D912" s="229" t="s">
        <v>339</v>
      </c>
      <c r="E912" s="42"/>
      <c r="F912" s="230" t="s">
        <v>510</v>
      </c>
      <c r="G912" s="42"/>
      <c r="H912" s="42"/>
      <c r="I912" s="231"/>
      <c r="J912" s="42"/>
      <c r="K912" s="42"/>
      <c r="L912" s="46"/>
      <c r="M912" s="232"/>
      <c r="N912" s="23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339</v>
      </c>
      <c r="AU912" s="19" t="s">
        <v>85</v>
      </c>
    </row>
    <row r="913" s="14" customFormat="1">
      <c r="A913" s="14"/>
      <c r="B913" s="245"/>
      <c r="C913" s="246"/>
      <c r="D913" s="236" t="s">
        <v>341</v>
      </c>
      <c r="E913" s="247" t="s">
        <v>19</v>
      </c>
      <c r="F913" s="248" t="s">
        <v>1462</v>
      </c>
      <c r="G913" s="246"/>
      <c r="H913" s="249">
        <v>1.2090000000000001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341</v>
      </c>
      <c r="AU913" s="255" t="s">
        <v>85</v>
      </c>
      <c r="AV913" s="14" t="s">
        <v>85</v>
      </c>
      <c r="AW913" s="14" t="s">
        <v>35</v>
      </c>
      <c r="AX913" s="14" t="s">
        <v>83</v>
      </c>
      <c r="AY913" s="255" t="s">
        <v>331</v>
      </c>
    </row>
    <row r="914" s="2" customFormat="1" ht="24.15" customHeight="1">
      <c r="A914" s="40"/>
      <c r="B914" s="41"/>
      <c r="C914" s="216" t="s">
        <v>1463</v>
      </c>
      <c r="D914" s="216" t="s">
        <v>333</v>
      </c>
      <c r="E914" s="217" t="s">
        <v>1464</v>
      </c>
      <c r="F914" s="218" t="s">
        <v>1465</v>
      </c>
      <c r="G914" s="219" t="s">
        <v>429</v>
      </c>
      <c r="H914" s="220">
        <v>4.8499999999999996</v>
      </c>
      <c r="I914" s="221"/>
      <c r="J914" s="222">
        <f>ROUND(I914*H914,2)</f>
        <v>0</v>
      </c>
      <c r="K914" s="218" t="s">
        <v>337</v>
      </c>
      <c r="L914" s="46"/>
      <c r="M914" s="223" t="s">
        <v>19</v>
      </c>
      <c r="N914" s="224" t="s">
        <v>47</v>
      </c>
      <c r="O914" s="86"/>
      <c r="P914" s="225">
        <f>O914*H914</f>
        <v>0</v>
      </c>
      <c r="Q914" s="225">
        <v>0</v>
      </c>
      <c r="R914" s="225">
        <f>Q914*H914</f>
        <v>0</v>
      </c>
      <c r="S914" s="225">
        <v>1.5940000000000001</v>
      </c>
      <c r="T914" s="226">
        <f>S914*H914</f>
        <v>7.7309000000000001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7" t="s">
        <v>126</v>
      </c>
      <c r="AT914" s="227" t="s">
        <v>333</v>
      </c>
      <c r="AU914" s="227" t="s">
        <v>85</v>
      </c>
      <c r="AY914" s="19" t="s">
        <v>331</v>
      </c>
      <c r="BE914" s="228">
        <f>IF(N914="základní",J914,0)</f>
        <v>0</v>
      </c>
      <c r="BF914" s="228">
        <f>IF(N914="snížená",J914,0)</f>
        <v>0</v>
      </c>
      <c r="BG914" s="228">
        <f>IF(N914="zákl. přenesená",J914,0)</f>
        <v>0</v>
      </c>
      <c r="BH914" s="228">
        <f>IF(N914="sníž. přenesená",J914,0)</f>
        <v>0</v>
      </c>
      <c r="BI914" s="228">
        <f>IF(N914="nulová",J914,0)</f>
        <v>0</v>
      </c>
      <c r="BJ914" s="19" t="s">
        <v>83</v>
      </c>
      <c r="BK914" s="228">
        <f>ROUND(I914*H914,2)</f>
        <v>0</v>
      </c>
      <c r="BL914" s="19" t="s">
        <v>126</v>
      </c>
      <c r="BM914" s="227" t="s">
        <v>1466</v>
      </c>
    </row>
    <row r="915" s="2" customFormat="1">
      <c r="A915" s="40"/>
      <c r="B915" s="41"/>
      <c r="C915" s="42"/>
      <c r="D915" s="229" t="s">
        <v>339</v>
      </c>
      <c r="E915" s="42"/>
      <c r="F915" s="230" t="s">
        <v>1467</v>
      </c>
      <c r="G915" s="42"/>
      <c r="H915" s="42"/>
      <c r="I915" s="231"/>
      <c r="J915" s="42"/>
      <c r="K915" s="42"/>
      <c r="L915" s="46"/>
      <c r="M915" s="232"/>
      <c r="N915" s="233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339</v>
      </c>
      <c r="AU915" s="19" t="s">
        <v>85</v>
      </c>
    </row>
    <row r="916" s="14" customFormat="1">
      <c r="A916" s="14"/>
      <c r="B916" s="245"/>
      <c r="C916" s="246"/>
      <c r="D916" s="236" t="s">
        <v>341</v>
      </c>
      <c r="E916" s="247" t="s">
        <v>19</v>
      </c>
      <c r="F916" s="248" t="s">
        <v>1468</v>
      </c>
      <c r="G916" s="246"/>
      <c r="H916" s="249">
        <v>4.8499999999999996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341</v>
      </c>
      <c r="AU916" s="255" t="s">
        <v>85</v>
      </c>
      <c r="AV916" s="14" t="s">
        <v>85</v>
      </c>
      <c r="AW916" s="14" t="s">
        <v>35</v>
      </c>
      <c r="AX916" s="14" t="s">
        <v>83</v>
      </c>
      <c r="AY916" s="255" t="s">
        <v>331</v>
      </c>
    </row>
    <row r="917" s="2" customFormat="1" ht="16.5" customHeight="1">
      <c r="A917" s="40"/>
      <c r="B917" s="41"/>
      <c r="C917" s="216" t="s">
        <v>1469</v>
      </c>
      <c r="D917" s="216" t="s">
        <v>333</v>
      </c>
      <c r="E917" s="217" t="s">
        <v>530</v>
      </c>
      <c r="F917" s="218" t="s">
        <v>531</v>
      </c>
      <c r="G917" s="219" t="s">
        <v>376</v>
      </c>
      <c r="H917" s="220">
        <v>4.665</v>
      </c>
      <c r="I917" s="221"/>
      <c r="J917" s="222">
        <f>ROUND(I917*H917,2)</f>
        <v>0</v>
      </c>
      <c r="K917" s="218" t="s">
        <v>337</v>
      </c>
      <c r="L917" s="46"/>
      <c r="M917" s="223" t="s">
        <v>19</v>
      </c>
      <c r="N917" s="224" t="s">
        <v>47</v>
      </c>
      <c r="O917" s="86"/>
      <c r="P917" s="225">
        <f>O917*H917</f>
        <v>0</v>
      </c>
      <c r="Q917" s="225">
        <v>0</v>
      </c>
      <c r="R917" s="225">
        <f>Q917*H917</f>
        <v>0</v>
      </c>
      <c r="S917" s="225">
        <v>0.070000000000000007</v>
      </c>
      <c r="T917" s="226">
        <f>S917*H917</f>
        <v>0.32655000000000001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7" t="s">
        <v>126</v>
      </c>
      <c r="AT917" s="227" t="s">
        <v>333</v>
      </c>
      <c r="AU917" s="227" t="s">
        <v>85</v>
      </c>
      <c r="AY917" s="19" t="s">
        <v>331</v>
      </c>
      <c r="BE917" s="228">
        <f>IF(N917="základní",J917,0)</f>
        <v>0</v>
      </c>
      <c r="BF917" s="228">
        <f>IF(N917="snížená",J917,0)</f>
        <v>0</v>
      </c>
      <c r="BG917" s="228">
        <f>IF(N917="zákl. přenesená",J917,0)</f>
        <v>0</v>
      </c>
      <c r="BH917" s="228">
        <f>IF(N917="sníž. přenesená",J917,0)</f>
        <v>0</v>
      </c>
      <c r="BI917" s="228">
        <f>IF(N917="nulová",J917,0)</f>
        <v>0</v>
      </c>
      <c r="BJ917" s="19" t="s">
        <v>83</v>
      </c>
      <c r="BK917" s="228">
        <f>ROUND(I917*H917,2)</f>
        <v>0</v>
      </c>
      <c r="BL917" s="19" t="s">
        <v>126</v>
      </c>
      <c r="BM917" s="227" t="s">
        <v>1470</v>
      </c>
    </row>
    <row r="918" s="2" customFormat="1">
      <c r="A918" s="40"/>
      <c r="B918" s="41"/>
      <c r="C918" s="42"/>
      <c r="D918" s="229" t="s">
        <v>339</v>
      </c>
      <c r="E918" s="42"/>
      <c r="F918" s="230" t="s">
        <v>533</v>
      </c>
      <c r="G918" s="42"/>
      <c r="H918" s="42"/>
      <c r="I918" s="231"/>
      <c r="J918" s="42"/>
      <c r="K918" s="42"/>
      <c r="L918" s="46"/>
      <c r="M918" s="232"/>
      <c r="N918" s="233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339</v>
      </c>
      <c r="AU918" s="19" t="s">
        <v>85</v>
      </c>
    </row>
    <row r="919" s="14" customFormat="1">
      <c r="A919" s="14"/>
      <c r="B919" s="245"/>
      <c r="C919" s="246"/>
      <c r="D919" s="236" t="s">
        <v>341</v>
      </c>
      <c r="E919" s="247" t="s">
        <v>19</v>
      </c>
      <c r="F919" s="248" t="s">
        <v>1471</v>
      </c>
      <c r="G919" s="246"/>
      <c r="H919" s="249">
        <v>4.665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341</v>
      </c>
      <c r="AU919" s="255" t="s">
        <v>85</v>
      </c>
      <c r="AV919" s="14" t="s">
        <v>85</v>
      </c>
      <c r="AW919" s="14" t="s">
        <v>35</v>
      </c>
      <c r="AX919" s="14" t="s">
        <v>83</v>
      </c>
      <c r="AY919" s="255" t="s">
        <v>331</v>
      </c>
    </row>
    <row r="920" s="2" customFormat="1" ht="16.5" customHeight="1">
      <c r="A920" s="40"/>
      <c r="B920" s="41"/>
      <c r="C920" s="216" t="s">
        <v>1472</v>
      </c>
      <c r="D920" s="216" t="s">
        <v>333</v>
      </c>
      <c r="E920" s="217" t="s">
        <v>1473</v>
      </c>
      <c r="F920" s="218" t="s">
        <v>1474</v>
      </c>
      <c r="G920" s="219" t="s">
        <v>429</v>
      </c>
      <c r="H920" s="220">
        <v>21.321000000000002</v>
      </c>
      <c r="I920" s="221"/>
      <c r="J920" s="222">
        <f>ROUND(I920*H920,2)</f>
        <v>0</v>
      </c>
      <c r="K920" s="218" t="s">
        <v>337</v>
      </c>
      <c r="L920" s="46"/>
      <c r="M920" s="223" t="s">
        <v>19</v>
      </c>
      <c r="N920" s="224" t="s">
        <v>47</v>
      </c>
      <c r="O920" s="86"/>
      <c r="P920" s="225">
        <f>O920*H920</f>
        <v>0</v>
      </c>
      <c r="Q920" s="225">
        <v>0</v>
      </c>
      <c r="R920" s="225">
        <f>Q920*H920</f>
        <v>0</v>
      </c>
      <c r="S920" s="225">
        <v>2.2000000000000002</v>
      </c>
      <c r="T920" s="226">
        <f>S920*H920</f>
        <v>46.906200000000005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7" t="s">
        <v>126</v>
      </c>
      <c r="AT920" s="227" t="s">
        <v>333</v>
      </c>
      <c r="AU920" s="227" t="s">
        <v>85</v>
      </c>
      <c r="AY920" s="19" t="s">
        <v>331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19" t="s">
        <v>83</v>
      </c>
      <c r="BK920" s="228">
        <f>ROUND(I920*H920,2)</f>
        <v>0</v>
      </c>
      <c r="BL920" s="19" t="s">
        <v>126</v>
      </c>
      <c r="BM920" s="227" t="s">
        <v>1475</v>
      </c>
    </row>
    <row r="921" s="2" customFormat="1">
      <c r="A921" s="40"/>
      <c r="B921" s="41"/>
      <c r="C921" s="42"/>
      <c r="D921" s="229" t="s">
        <v>339</v>
      </c>
      <c r="E921" s="42"/>
      <c r="F921" s="230" t="s">
        <v>1476</v>
      </c>
      <c r="G921" s="42"/>
      <c r="H921" s="42"/>
      <c r="I921" s="231"/>
      <c r="J921" s="42"/>
      <c r="K921" s="42"/>
      <c r="L921" s="46"/>
      <c r="M921" s="232"/>
      <c r="N921" s="233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339</v>
      </c>
      <c r="AU921" s="19" t="s">
        <v>85</v>
      </c>
    </row>
    <row r="922" s="13" customFormat="1">
      <c r="A922" s="13"/>
      <c r="B922" s="234"/>
      <c r="C922" s="235"/>
      <c r="D922" s="236" t="s">
        <v>341</v>
      </c>
      <c r="E922" s="237" t="s">
        <v>19</v>
      </c>
      <c r="F922" s="238" t="s">
        <v>1477</v>
      </c>
      <c r="G922" s="235"/>
      <c r="H922" s="237" t="s">
        <v>19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341</v>
      </c>
      <c r="AU922" s="244" t="s">
        <v>85</v>
      </c>
      <c r="AV922" s="13" t="s">
        <v>83</v>
      </c>
      <c r="AW922" s="13" t="s">
        <v>35</v>
      </c>
      <c r="AX922" s="13" t="s">
        <v>76</v>
      </c>
      <c r="AY922" s="244" t="s">
        <v>331</v>
      </c>
    </row>
    <row r="923" s="14" customFormat="1">
      <c r="A923" s="14"/>
      <c r="B923" s="245"/>
      <c r="C923" s="246"/>
      <c r="D923" s="236" t="s">
        <v>341</v>
      </c>
      <c r="E923" s="247" t="s">
        <v>19</v>
      </c>
      <c r="F923" s="248" t="s">
        <v>1478</v>
      </c>
      <c r="G923" s="246"/>
      <c r="H923" s="249">
        <v>1.008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341</v>
      </c>
      <c r="AU923" s="255" t="s">
        <v>85</v>
      </c>
      <c r="AV923" s="14" t="s">
        <v>85</v>
      </c>
      <c r="AW923" s="14" t="s">
        <v>35</v>
      </c>
      <c r="AX923" s="14" t="s">
        <v>76</v>
      </c>
      <c r="AY923" s="255" t="s">
        <v>331</v>
      </c>
    </row>
    <row r="924" s="13" customFormat="1">
      <c r="A924" s="13"/>
      <c r="B924" s="234"/>
      <c r="C924" s="235"/>
      <c r="D924" s="236" t="s">
        <v>341</v>
      </c>
      <c r="E924" s="237" t="s">
        <v>19</v>
      </c>
      <c r="F924" s="238" t="s">
        <v>1479</v>
      </c>
      <c r="G924" s="235"/>
      <c r="H924" s="237" t="s">
        <v>19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341</v>
      </c>
      <c r="AU924" s="244" t="s">
        <v>85</v>
      </c>
      <c r="AV924" s="13" t="s">
        <v>83</v>
      </c>
      <c r="AW924" s="13" t="s">
        <v>35</v>
      </c>
      <c r="AX924" s="13" t="s">
        <v>76</v>
      </c>
      <c r="AY924" s="244" t="s">
        <v>331</v>
      </c>
    </row>
    <row r="925" s="14" customFormat="1">
      <c r="A925" s="14"/>
      <c r="B925" s="245"/>
      <c r="C925" s="246"/>
      <c r="D925" s="236" t="s">
        <v>341</v>
      </c>
      <c r="E925" s="247" t="s">
        <v>19</v>
      </c>
      <c r="F925" s="248" t="s">
        <v>1480</v>
      </c>
      <c r="G925" s="246"/>
      <c r="H925" s="249">
        <v>12.202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341</v>
      </c>
      <c r="AU925" s="255" t="s">
        <v>85</v>
      </c>
      <c r="AV925" s="14" t="s">
        <v>85</v>
      </c>
      <c r="AW925" s="14" t="s">
        <v>35</v>
      </c>
      <c r="AX925" s="14" t="s">
        <v>76</v>
      </c>
      <c r="AY925" s="255" t="s">
        <v>331</v>
      </c>
    </row>
    <row r="926" s="13" customFormat="1">
      <c r="A926" s="13"/>
      <c r="B926" s="234"/>
      <c r="C926" s="235"/>
      <c r="D926" s="236" t="s">
        <v>341</v>
      </c>
      <c r="E926" s="237" t="s">
        <v>19</v>
      </c>
      <c r="F926" s="238" t="s">
        <v>1481</v>
      </c>
      <c r="G926" s="235"/>
      <c r="H926" s="237" t="s">
        <v>19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341</v>
      </c>
      <c r="AU926" s="244" t="s">
        <v>85</v>
      </c>
      <c r="AV926" s="13" t="s">
        <v>83</v>
      </c>
      <c r="AW926" s="13" t="s">
        <v>35</v>
      </c>
      <c r="AX926" s="13" t="s">
        <v>76</v>
      </c>
      <c r="AY926" s="244" t="s">
        <v>331</v>
      </c>
    </row>
    <row r="927" s="14" customFormat="1">
      <c r="A927" s="14"/>
      <c r="B927" s="245"/>
      <c r="C927" s="246"/>
      <c r="D927" s="236" t="s">
        <v>341</v>
      </c>
      <c r="E927" s="247" t="s">
        <v>19</v>
      </c>
      <c r="F927" s="248" t="s">
        <v>1482</v>
      </c>
      <c r="G927" s="246"/>
      <c r="H927" s="249">
        <v>3.1669999999999998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341</v>
      </c>
      <c r="AU927" s="255" t="s">
        <v>85</v>
      </c>
      <c r="AV927" s="14" t="s">
        <v>85</v>
      </c>
      <c r="AW927" s="14" t="s">
        <v>35</v>
      </c>
      <c r="AX927" s="14" t="s">
        <v>76</v>
      </c>
      <c r="AY927" s="255" t="s">
        <v>331</v>
      </c>
    </row>
    <row r="928" s="13" customFormat="1">
      <c r="A928" s="13"/>
      <c r="B928" s="234"/>
      <c r="C928" s="235"/>
      <c r="D928" s="236" t="s">
        <v>341</v>
      </c>
      <c r="E928" s="237" t="s">
        <v>19</v>
      </c>
      <c r="F928" s="238" t="s">
        <v>1483</v>
      </c>
      <c r="G928" s="235"/>
      <c r="H928" s="237" t="s">
        <v>19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341</v>
      </c>
      <c r="AU928" s="244" t="s">
        <v>85</v>
      </c>
      <c r="AV928" s="13" t="s">
        <v>83</v>
      </c>
      <c r="AW928" s="13" t="s">
        <v>35</v>
      </c>
      <c r="AX928" s="13" t="s">
        <v>76</v>
      </c>
      <c r="AY928" s="244" t="s">
        <v>331</v>
      </c>
    </row>
    <row r="929" s="14" customFormat="1">
      <c r="A929" s="14"/>
      <c r="B929" s="245"/>
      <c r="C929" s="246"/>
      <c r="D929" s="236" t="s">
        <v>341</v>
      </c>
      <c r="E929" s="247" t="s">
        <v>19</v>
      </c>
      <c r="F929" s="248" t="s">
        <v>1484</v>
      </c>
      <c r="G929" s="246"/>
      <c r="H929" s="249">
        <v>4.944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341</v>
      </c>
      <c r="AU929" s="255" t="s">
        <v>85</v>
      </c>
      <c r="AV929" s="14" t="s">
        <v>85</v>
      </c>
      <c r="AW929" s="14" t="s">
        <v>35</v>
      </c>
      <c r="AX929" s="14" t="s">
        <v>76</v>
      </c>
      <c r="AY929" s="255" t="s">
        <v>331</v>
      </c>
    </row>
    <row r="930" s="15" customFormat="1">
      <c r="A930" s="15"/>
      <c r="B930" s="256"/>
      <c r="C930" s="257"/>
      <c r="D930" s="236" t="s">
        <v>341</v>
      </c>
      <c r="E930" s="258" t="s">
        <v>19</v>
      </c>
      <c r="F930" s="259" t="s">
        <v>353</v>
      </c>
      <c r="G930" s="257"/>
      <c r="H930" s="260">
        <v>21.321000000000002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6" t="s">
        <v>341</v>
      </c>
      <c r="AU930" s="266" t="s">
        <v>85</v>
      </c>
      <c r="AV930" s="15" t="s">
        <v>126</v>
      </c>
      <c r="AW930" s="15" t="s">
        <v>35</v>
      </c>
      <c r="AX930" s="15" t="s">
        <v>83</v>
      </c>
      <c r="AY930" s="266" t="s">
        <v>331</v>
      </c>
    </row>
    <row r="931" s="2" customFormat="1" ht="24.15" customHeight="1">
      <c r="A931" s="40"/>
      <c r="B931" s="41"/>
      <c r="C931" s="216" t="s">
        <v>1485</v>
      </c>
      <c r="D931" s="216" t="s">
        <v>333</v>
      </c>
      <c r="E931" s="217" t="s">
        <v>1486</v>
      </c>
      <c r="F931" s="218" t="s">
        <v>1487</v>
      </c>
      <c r="G931" s="219" t="s">
        <v>336</v>
      </c>
      <c r="H931" s="220">
        <v>137.69999999999999</v>
      </c>
      <c r="I931" s="221"/>
      <c r="J931" s="222">
        <f>ROUND(I931*H931,2)</f>
        <v>0</v>
      </c>
      <c r="K931" s="218" t="s">
        <v>337</v>
      </c>
      <c r="L931" s="46"/>
      <c r="M931" s="223" t="s">
        <v>19</v>
      </c>
      <c r="N931" s="224" t="s">
        <v>47</v>
      </c>
      <c r="O931" s="86"/>
      <c r="P931" s="225">
        <f>O931*H931</f>
        <v>0</v>
      </c>
      <c r="Q931" s="225">
        <v>0</v>
      </c>
      <c r="R931" s="225">
        <f>Q931*H931</f>
        <v>0</v>
      </c>
      <c r="S931" s="225">
        <v>0.12</v>
      </c>
      <c r="T931" s="226">
        <f>S931*H931</f>
        <v>16.523999999999997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7" t="s">
        <v>126</v>
      </c>
      <c r="AT931" s="227" t="s">
        <v>333</v>
      </c>
      <c r="AU931" s="227" t="s">
        <v>85</v>
      </c>
      <c r="AY931" s="19" t="s">
        <v>331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19" t="s">
        <v>83</v>
      </c>
      <c r="BK931" s="228">
        <f>ROUND(I931*H931,2)</f>
        <v>0</v>
      </c>
      <c r="BL931" s="19" t="s">
        <v>126</v>
      </c>
      <c r="BM931" s="227" t="s">
        <v>1488</v>
      </c>
    </row>
    <row r="932" s="2" customFormat="1">
      <c r="A932" s="40"/>
      <c r="B932" s="41"/>
      <c r="C932" s="42"/>
      <c r="D932" s="229" t="s">
        <v>339</v>
      </c>
      <c r="E932" s="42"/>
      <c r="F932" s="230" t="s">
        <v>1489</v>
      </c>
      <c r="G932" s="42"/>
      <c r="H932" s="42"/>
      <c r="I932" s="231"/>
      <c r="J932" s="42"/>
      <c r="K932" s="42"/>
      <c r="L932" s="46"/>
      <c r="M932" s="232"/>
      <c r="N932" s="233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339</v>
      </c>
      <c r="AU932" s="19" t="s">
        <v>85</v>
      </c>
    </row>
    <row r="933" s="14" customFormat="1">
      <c r="A933" s="14"/>
      <c r="B933" s="245"/>
      <c r="C933" s="246"/>
      <c r="D933" s="236" t="s">
        <v>341</v>
      </c>
      <c r="E933" s="247" t="s">
        <v>19</v>
      </c>
      <c r="F933" s="248" t="s">
        <v>1490</v>
      </c>
      <c r="G933" s="246"/>
      <c r="H933" s="249">
        <v>137.69999999999999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341</v>
      </c>
      <c r="AU933" s="255" t="s">
        <v>85</v>
      </c>
      <c r="AV933" s="14" t="s">
        <v>85</v>
      </c>
      <c r="AW933" s="14" t="s">
        <v>35</v>
      </c>
      <c r="AX933" s="14" t="s">
        <v>83</v>
      </c>
      <c r="AY933" s="255" t="s">
        <v>331</v>
      </c>
    </row>
    <row r="934" s="2" customFormat="1" ht="16.5" customHeight="1">
      <c r="A934" s="40"/>
      <c r="B934" s="41"/>
      <c r="C934" s="216" t="s">
        <v>467</v>
      </c>
      <c r="D934" s="216" t="s">
        <v>333</v>
      </c>
      <c r="E934" s="217" t="s">
        <v>1491</v>
      </c>
      <c r="F934" s="218" t="s">
        <v>1492</v>
      </c>
      <c r="G934" s="219" t="s">
        <v>376</v>
      </c>
      <c r="H934" s="220">
        <v>130.815</v>
      </c>
      <c r="I934" s="221"/>
      <c r="J934" s="222">
        <f>ROUND(I934*H934,2)</f>
        <v>0</v>
      </c>
      <c r="K934" s="218" t="s">
        <v>337</v>
      </c>
      <c r="L934" s="46"/>
      <c r="M934" s="223" t="s">
        <v>19</v>
      </c>
      <c r="N934" s="224" t="s">
        <v>47</v>
      </c>
      <c r="O934" s="86"/>
      <c r="P934" s="225">
        <f>O934*H934</f>
        <v>0</v>
      </c>
      <c r="Q934" s="225">
        <v>0</v>
      </c>
      <c r="R934" s="225">
        <f>Q934*H934</f>
        <v>0</v>
      </c>
      <c r="S934" s="225">
        <v>0.0089999999999999993</v>
      </c>
      <c r="T934" s="226">
        <f>S934*H934</f>
        <v>1.1773349999999998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7" t="s">
        <v>126</v>
      </c>
      <c r="AT934" s="227" t="s">
        <v>333</v>
      </c>
      <c r="AU934" s="227" t="s">
        <v>85</v>
      </c>
      <c r="AY934" s="19" t="s">
        <v>331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19" t="s">
        <v>83</v>
      </c>
      <c r="BK934" s="228">
        <f>ROUND(I934*H934,2)</f>
        <v>0</v>
      </c>
      <c r="BL934" s="19" t="s">
        <v>126</v>
      </c>
      <c r="BM934" s="227" t="s">
        <v>1493</v>
      </c>
    </row>
    <row r="935" s="2" customFormat="1">
      <c r="A935" s="40"/>
      <c r="B935" s="41"/>
      <c r="C935" s="42"/>
      <c r="D935" s="229" t="s">
        <v>339</v>
      </c>
      <c r="E935" s="42"/>
      <c r="F935" s="230" t="s">
        <v>1494</v>
      </c>
      <c r="G935" s="42"/>
      <c r="H935" s="42"/>
      <c r="I935" s="231"/>
      <c r="J935" s="42"/>
      <c r="K935" s="42"/>
      <c r="L935" s="46"/>
      <c r="M935" s="232"/>
      <c r="N935" s="233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339</v>
      </c>
      <c r="AU935" s="19" t="s">
        <v>85</v>
      </c>
    </row>
    <row r="936" s="14" customFormat="1">
      <c r="A936" s="14"/>
      <c r="B936" s="245"/>
      <c r="C936" s="246"/>
      <c r="D936" s="236" t="s">
        <v>341</v>
      </c>
      <c r="E936" s="247" t="s">
        <v>19</v>
      </c>
      <c r="F936" s="248" t="s">
        <v>1495</v>
      </c>
      <c r="G936" s="246"/>
      <c r="H936" s="249">
        <v>130.815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341</v>
      </c>
      <c r="AU936" s="255" t="s">
        <v>85</v>
      </c>
      <c r="AV936" s="14" t="s">
        <v>85</v>
      </c>
      <c r="AW936" s="14" t="s">
        <v>35</v>
      </c>
      <c r="AX936" s="14" t="s">
        <v>83</v>
      </c>
      <c r="AY936" s="255" t="s">
        <v>331</v>
      </c>
    </row>
    <row r="937" s="2" customFormat="1" ht="21.75" customHeight="1">
      <c r="A937" s="40"/>
      <c r="B937" s="41"/>
      <c r="C937" s="216" t="s">
        <v>1496</v>
      </c>
      <c r="D937" s="216" t="s">
        <v>333</v>
      </c>
      <c r="E937" s="217" t="s">
        <v>1497</v>
      </c>
      <c r="F937" s="218" t="s">
        <v>1498</v>
      </c>
      <c r="G937" s="219" t="s">
        <v>429</v>
      </c>
      <c r="H937" s="220">
        <v>26.91</v>
      </c>
      <c r="I937" s="221"/>
      <c r="J937" s="222">
        <f>ROUND(I937*H937,2)</f>
        <v>0</v>
      </c>
      <c r="K937" s="218" t="s">
        <v>337</v>
      </c>
      <c r="L937" s="46"/>
      <c r="M937" s="223" t="s">
        <v>19</v>
      </c>
      <c r="N937" s="224" t="s">
        <v>47</v>
      </c>
      <c r="O937" s="86"/>
      <c r="P937" s="225">
        <f>O937*H937</f>
        <v>0</v>
      </c>
      <c r="Q937" s="225">
        <v>0</v>
      </c>
      <c r="R937" s="225">
        <f>Q937*H937</f>
        <v>0</v>
      </c>
      <c r="S937" s="225">
        <v>1.3999999999999999</v>
      </c>
      <c r="T937" s="226">
        <f>S937*H937</f>
        <v>37.673999999999999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7" t="s">
        <v>126</v>
      </c>
      <c r="AT937" s="227" t="s">
        <v>333</v>
      </c>
      <c r="AU937" s="227" t="s">
        <v>85</v>
      </c>
      <c r="AY937" s="19" t="s">
        <v>331</v>
      </c>
      <c r="BE937" s="228">
        <f>IF(N937="základní",J937,0)</f>
        <v>0</v>
      </c>
      <c r="BF937" s="228">
        <f>IF(N937="snížená",J937,0)</f>
        <v>0</v>
      </c>
      <c r="BG937" s="228">
        <f>IF(N937="zákl. přenesená",J937,0)</f>
        <v>0</v>
      </c>
      <c r="BH937" s="228">
        <f>IF(N937="sníž. přenesená",J937,0)</f>
        <v>0</v>
      </c>
      <c r="BI937" s="228">
        <f>IF(N937="nulová",J937,0)</f>
        <v>0</v>
      </c>
      <c r="BJ937" s="19" t="s">
        <v>83</v>
      </c>
      <c r="BK937" s="228">
        <f>ROUND(I937*H937,2)</f>
        <v>0</v>
      </c>
      <c r="BL937" s="19" t="s">
        <v>126</v>
      </c>
      <c r="BM937" s="227" t="s">
        <v>1499</v>
      </c>
    </row>
    <row r="938" s="2" customFormat="1">
      <c r="A938" s="40"/>
      <c r="B938" s="41"/>
      <c r="C938" s="42"/>
      <c r="D938" s="229" t="s">
        <v>339</v>
      </c>
      <c r="E938" s="42"/>
      <c r="F938" s="230" t="s">
        <v>1500</v>
      </c>
      <c r="G938" s="42"/>
      <c r="H938" s="42"/>
      <c r="I938" s="231"/>
      <c r="J938" s="42"/>
      <c r="K938" s="42"/>
      <c r="L938" s="46"/>
      <c r="M938" s="232"/>
      <c r="N938" s="233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339</v>
      </c>
      <c r="AU938" s="19" t="s">
        <v>85</v>
      </c>
    </row>
    <row r="939" s="13" customFormat="1">
      <c r="A939" s="13"/>
      <c r="B939" s="234"/>
      <c r="C939" s="235"/>
      <c r="D939" s="236" t="s">
        <v>341</v>
      </c>
      <c r="E939" s="237" t="s">
        <v>19</v>
      </c>
      <c r="F939" s="238" t="s">
        <v>1413</v>
      </c>
      <c r="G939" s="235"/>
      <c r="H939" s="237" t="s">
        <v>19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341</v>
      </c>
      <c r="AU939" s="244" t="s">
        <v>85</v>
      </c>
      <c r="AV939" s="13" t="s">
        <v>83</v>
      </c>
      <c r="AW939" s="13" t="s">
        <v>35</v>
      </c>
      <c r="AX939" s="13" t="s">
        <v>76</v>
      </c>
      <c r="AY939" s="244" t="s">
        <v>331</v>
      </c>
    </row>
    <row r="940" s="14" customFormat="1">
      <c r="A940" s="14"/>
      <c r="B940" s="245"/>
      <c r="C940" s="246"/>
      <c r="D940" s="236" t="s">
        <v>341</v>
      </c>
      <c r="E940" s="247" t="s">
        <v>19</v>
      </c>
      <c r="F940" s="248" t="s">
        <v>1501</v>
      </c>
      <c r="G940" s="246"/>
      <c r="H940" s="249">
        <v>26.91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341</v>
      </c>
      <c r="AU940" s="255" t="s">
        <v>85</v>
      </c>
      <c r="AV940" s="14" t="s">
        <v>85</v>
      </c>
      <c r="AW940" s="14" t="s">
        <v>35</v>
      </c>
      <c r="AX940" s="14" t="s">
        <v>83</v>
      </c>
      <c r="AY940" s="255" t="s">
        <v>331</v>
      </c>
    </row>
    <row r="941" s="2" customFormat="1" ht="21.75" customHeight="1">
      <c r="A941" s="40"/>
      <c r="B941" s="41"/>
      <c r="C941" s="216" t="s">
        <v>547</v>
      </c>
      <c r="D941" s="216" t="s">
        <v>333</v>
      </c>
      <c r="E941" s="217" t="s">
        <v>1502</v>
      </c>
      <c r="F941" s="218" t="s">
        <v>1503</v>
      </c>
      <c r="G941" s="219" t="s">
        <v>429</v>
      </c>
      <c r="H941" s="220">
        <v>8.5839999999999996</v>
      </c>
      <c r="I941" s="221"/>
      <c r="J941" s="222">
        <f>ROUND(I941*H941,2)</f>
        <v>0</v>
      </c>
      <c r="K941" s="218" t="s">
        <v>337</v>
      </c>
      <c r="L941" s="46"/>
      <c r="M941" s="223" t="s">
        <v>19</v>
      </c>
      <c r="N941" s="224" t="s">
        <v>47</v>
      </c>
      <c r="O941" s="86"/>
      <c r="P941" s="225">
        <f>O941*H941</f>
        <v>0</v>
      </c>
      <c r="Q941" s="225">
        <v>0</v>
      </c>
      <c r="R941" s="225">
        <f>Q941*H941</f>
        <v>0</v>
      </c>
      <c r="S941" s="225">
        <v>1.3999999999999999</v>
      </c>
      <c r="T941" s="226">
        <f>S941*H941</f>
        <v>12.017599999999998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7" t="s">
        <v>126</v>
      </c>
      <c r="AT941" s="227" t="s">
        <v>333</v>
      </c>
      <c r="AU941" s="227" t="s">
        <v>85</v>
      </c>
      <c r="AY941" s="19" t="s">
        <v>331</v>
      </c>
      <c r="BE941" s="228">
        <f>IF(N941="základní",J941,0)</f>
        <v>0</v>
      </c>
      <c r="BF941" s="228">
        <f>IF(N941="snížená",J941,0)</f>
        <v>0</v>
      </c>
      <c r="BG941" s="228">
        <f>IF(N941="zákl. přenesená",J941,0)</f>
        <v>0</v>
      </c>
      <c r="BH941" s="228">
        <f>IF(N941="sníž. přenesená",J941,0)</f>
        <v>0</v>
      </c>
      <c r="BI941" s="228">
        <f>IF(N941="nulová",J941,0)</f>
        <v>0</v>
      </c>
      <c r="BJ941" s="19" t="s">
        <v>83</v>
      </c>
      <c r="BK941" s="228">
        <f>ROUND(I941*H941,2)</f>
        <v>0</v>
      </c>
      <c r="BL941" s="19" t="s">
        <v>126</v>
      </c>
      <c r="BM941" s="227" t="s">
        <v>1504</v>
      </c>
    </row>
    <row r="942" s="2" customFormat="1">
      <c r="A942" s="40"/>
      <c r="B942" s="41"/>
      <c r="C942" s="42"/>
      <c r="D942" s="229" t="s">
        <v>339</v>
      </c>
      <c r="E942" s="42"/>
      <c r="F942" s="230" t="s">
        <v>1505</v>
      </c>
      <c r="G942" s="42"/>
      <c r="H942" s="42"/>
      <c r="I942" s="231"/>
      <c r="J942" s="42"/>
      <c r="K942" s="42"/>
      <c r="L942" s="46"/>
      <c r="M942" s="232"/>
      <c r="N942" s="233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339</v>
      </c>
      <c r="AU942" s="19" t="s">
        <v>85</v>
      </c>
    </row>
    <row r="943" s="13" customFormat="1">
      <c r="A943" s="13"/>
      <c r="B943" s="234"/>
      <c r="C943" s="235"/>
      <c r="D943" s="236" t="s">
        <v>341</v>
      </c>
      <c r="E943" s="237" t="s">
        <v>19</v>
      </c>
      <c r="F943" s="238" t="s">
        <v>1481</v>
      </c>
      <c r="G943" s="235"/>
      <c r="H943" s="237" t="s">
        <v>19</v>
      </c>
      <c r="I943" s="239"/>
      <c r="J943" s="235"/>
      <c r="K943" s="235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341</v>
      </c>
      <c r="AU943" s="244" t="s">
        <v>85</v>
      </c>
      <c r="AV943" s="13" t="s">
        <v>83</v>
      </c>
      <c r="AW943" s="13" t="s">
        <v>35</v>
      </c>
      <c r="AX943" s="13" t="s">
        <v>76</v>
      </c>
      <c r="AY943" s="244" t="s">
        <v>331</v>
      </c>
    </row>
    <row r="944" s="14" customFormat="1">
      <c r="A944" s="14"/>
      <c r="B944" s="245"/>
      <c r="C944" s="246"/>
      <c r="D944" s="236" t="s">
        <v>341</v>
      </c>
      <c r="E944" s="247" t="s">
        <v>19</v>
      </c>
      <c r="F944" s="248" t="s">
        <v>1506</v>
      </c>
      <c r="G944" s="246"/>
      <c r="H944" s="249">
        <v>8.5839999999999996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341</v>
      </c>
      <c r="AU944" s="255" t="s">
        <v>85</v>
      </c>
      <c r="AV944" s="14" t="s">
        <v>85</v>
      </c>
      <c r="AW944" s="14" t="s">
        <v>35</v>
      </c>
      <c r="AX944" s="14" t="s">
        <v>83</v>
      </c>
      <c r="AY944" s="255" t="s">
        <v>331</v>
      </c>
    </row>
    <row r="945" s="2" customFormat="1" ht="21.75" customHeight="1">
      <c r="A945" s="40"/>
      <c r="B945" s="41"/>
      <c r="C945" s="216" t="s">
        <v>1507</v>
      </c>
      <c r="D945" s="216" t="s">
        <v>333</v>
      </c>
      <c r="E945" s="217" t="s">
        <v>1508</v>
      </c>
      <c r="F945" s="218" t="s">
        <v>1509</v>
      </c>
      <c r="G945" s="219" t="s">
        <v>425</v>
      </c>
      <c r="H945" s="220">
        <v>6</v>
      </c>
      <c r="I945" s="221"/>
      <c r="J945" s="222">
        <f>ROUND(I945*H945,2)</f>
        <v>0</v>
      </c>
      <c r="K945" s="218" t="s">
        <v>337</v>
      </c>
      <c r="L945" s="46"/>
      <c r="M945" s="223" t="s">
        <v>19</v>
      </c>
      <c r="N945" s="224" t="s">
        <v>47</v>
      </c>
      <c r="O945" s="86"/>
      <c r="P945" s="225">
        <f>O945*H945</f>
        <v>0</v>
      </c>
      <c r="Q945" s="225">
        <v>0</v>
      </c>
      <c r="R945" s="225">
        <f>Q945*H945</f>
        <v>0</v>
      </c>
      <c r="S945" s="225">
        <v>0.16500000000000001</v>
      </c>
      <c r="T945" s="226">
        <f>S945*H945</f>
        <v>0.98999999999999999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7" t="s">
        <v>126</v>
      </c>
      <c r="AT945" s="227" t="s">
        <v>333</v>
      </c>
      <c r="AU945" s="227" t="s">
        <v>85</v>
      </c>
      <c r="AY945" s="19" t="s">
        <v>331</v>
      </c>
      <c r="BE945" s="228">
        <f>IF(N945="základní",J945,0)</f>
        <v>0</v>
      </c>
      <c r="BF945" s="228">
        <f>IF(N945="snížená",J945,0)</f>
        <v>0</v>
      </c>
      <c r="BG945" s="228">
        <f>IF(N945="zákl. přenesená",J945,0)</f>
        <v>0</v>
      </c>
      <c r="BH945" s="228">
        <f>IF(N945="sníž. přenesená",J945,0)</f>
        <v>0</v>
      </c>
      <c r="BI945" s="228">
        <f>IF(N945="nulová",J945,0)</f>
        <v>0</v>
      </c>
      <c r="BJ945" s="19" t="s">
        <v>83</v>
      </c>
      <c r="BK945" s="228">
        <f>ROUND(I945*H945,2)</f>
        <v>0</v>
      </c>
      <c r="BL945" s="19" t="s">
        <v>126</v>
      </c>
      <c r="BM945" s="227" t="s">
        <v>1510</v>
      </c>
    </row>
    <row r="946" s="2" customFormat="1">
      <c r="A946" s="40"/>
      <c r="B946" s="41"/>
      <c r="C946" s="42"/>
      <c r="D946" s="229" t="s">
        <v>339</v>
      </c>
      <c r="E946" s="42"/>
      <c r="F946" s="230" t="s">
        <v>1511</v>
      </c>
      <c r="G946" s="42"/>
      <c r="H946" s="42"/>
      <c r="I946" s="231"/>
      <c r="J946" s="42"/>
      <c r="K946" s="42"/>
      <c r="L946" s="46"/>
      <c r="M946" s="232"/>
      <c r="N946" s="233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339</v>
      </c>
      <c r="AU946" s="19" t="s">
        <v>85</v>
      </c>
    </row>
    <row r="947" s="2" customFormat="1" ht="16.5" customHeight="1">
      <c r="A947" s="40"/>
      <c r="B947" s="41"/>
      <c r="C947" s="216" t="s">
        <v>1512</v>
      </c>
      <c r="D947" s="216" t="s">
        <v>333</v>
      </c>
      <c r="E947" s="217" t="s">
        <v>1513</v>
      </c>
      <c r="F947" s="218" t="s">
        <v>1514</v>
      </c>
      <c r="G947" s="219" t="s">
        <v>376</v>
      </c>
      <c r="H947" s="220">
        <v>3.3599999999999999</v>
      </c>
      <c r="I947" s="221"/>
      <c r="J947" s="222">
        <f>ROUND(I947*H947,2)</f>
        <v>0</v>
      </c>
      <c r="K947" s="218" t="s">
        <v>337</v>
      </c>
      <c r="L947" s="46"/>
      <c r="M947" s="223" t="s">
        <v>19</v>
      </c>
      <c r="N947" s="224" t="s">
        <v>47</v>
      </c>
      <c r="O947" s="86"/>
      <c r="P947" s="225">
        <f>O947*H947</f>
        <v>0</v>
      </c>
      <c r="Q947" s="225">
        <v>0</v>
      </c>
      <c r="R947" s="225">
        <f>Q947*H947</f>
        <v>0</v>
      </c>
      <c r="S947" s="225">
        <v>0.00248</v>
      </c>
      <c r="T947" s="226">
        <f>S947*H947</f>
        <v>0.0083327999999999996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7" t="s">
        <v>126</v>
      </c>
      <c r="AT947" s="227" t="s">
        <v>333</v>
      </c>
      <c r="AU947" s="227" t="s">
        <v>85</v>
      </c>
      <c r="AY947" s="19" t="s">
        <v>331</v>
      </c>
      <c r="BE947" s="228">
        <f>IF(N947="základní",J947,0)</f>
        <v>0</v>
      </c>
      <c r="BF947" s="228">
        <f>IF(N947="snížená",J947,0)</f>
        <v>0</v>
      </c>
      <c r="BG947" s="228">
        <f>IF(N947="zákl. přenesená",J947,0)</f>
        <v>0</v>
      </c>
      <c r="BH947" s="228">
        <f>IF(N947="sníž. přenesená",J947,0)</f>
        <v>0</v>
      </c>
      <c r="BI947" s="228">
        <f>IF(N947="nulová",J947,0)</f>
        <v>0</v>
      </c>
      <c r="BJ947" s="19" t="s">
        <v>83</v>
      </c>
      <c r="BK947" s="228">
        <f>ROUND(I947*H947,2)</f>
        <v>0</v>
      </c>
      <c r="BL947" s="19" t="s">
        <v>126</v>
      </c>
      <c r="BM947" s="227" t="s">
        <v>1515</v>
      </c>
    </row>
    <row r="948" s="2" customFormat="1">
      <c r="A948" s="40"/>
      <c r="B948" s="41"/>
      <c r="C948" s="42"/>
      <c r="D948" s="229" t="s">
        <v>339</v>
      </c>
      <c r="E948" s="42"/>
      <c r="F948" s="230" t="s">
        <v>1516</v>
      </c>
      <c r="G948" s="42"/>
      <c r="H948" s="42"/>
      <c r="I948" s="231"/>
      <c r="J948" s="42"/>
      <c r="K948" s="42"/>
      <c r="L948" s="46"/>
      <c r="M948" s="232"/>
      <c r="N948" s="233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339</v>
      </c>
      <c r="AU948" s="19" t="s">
        <v>85</v>
      </c>
    </row>
    <row r="949" s="14" customFormat="1">
      <c r="A949" s="14"/>
      <c r="B949" s="245"/>
      <c r="C949" s="246"/>
      <c r="D949" s="236" t="s">
        <v>341</v>
      </c>
      <c r="E949" s="247" t="s">
        <v>19</v>
      </c>
      <c r="F949" s="248" t="s">
        <v>1517</v>
      </c>
      <c r="G949" s="246"/>
      <c r="H949" s="249">
        <v>3.3599999999999999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341</v>
      </c>
      <c r="AU949" s="255" t="s">
        <v>85</v>
      </c>
      <c r="AV949" s="14" t="s">
        <v>85</v>
      </c>
      <c r="AW949" s="14" t="s">
        <v>35</v>
      </c>
      <c r="AX949" s="14" t="s">
        <v>83</v>
      </c>
      <c r="AY949" s="255" t="s">
        <v>331</v>
      </c>
    </row>
    <row r="950" s="2" customFormat="1" ht="16.5" customHeight="1">
      <c r="A950" s="40"/>
      <c r="B950" s="41"/>
      <c r="C950" s="216" t="s">
        <v>1518</v>
      </c>
      <c r="D950" s="216" t="s">
        <v>333</v>
      </c>
      <c r="E950" s="217" t="s">
        <v>1519</v>
      </c>
      <c r="F950" s="218" t="s">
        <v>1520</v>
      </c>
      <c r="G950" s="219" t="s">
        <v>425</v>
      </c>
      <c r="H950" s="220">
        <v>1</v>
      </c>
      <c r="I950" s="221"/>
      <c r="J950" s="222">
        <f>ROUND(I950*H950,2)</f>
        <v>0</v>
      </c>
      <c r="K950" s="218" t="s">
        <v>337</v>
      </c>
      <c r="L950" s="46"/>
      <c r="M950" s="223" t="s">
        <v>19</v>
      </c>
      <c r="N950" s="224" t="s">
        <v>47</v>
      </c>
      <c r="O950" s="86"/>
      <c r="P950" s="225">
        <f>O950*H950</f>
        <v>0</v>
      </c>
      <c r="Q950" s="225">
        <v>0</v>
      </c>
      <c r="R950" s="225">
        <f>Q950*H950</f>
        <v>0</v>
      </c>
      <c r="S950" s="225">
        <v>0.20999999999999999</v>
      </c>
      <c r="T950" s="226">
        <f>S950*H950</f>
        <v>0.20999999999999999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7" t="s">
        <v>126</v>
      </c>
      <c r="AT950" s="227" t="s">
        <v>333</v>
      </c>
      <c r="AU950" s="227" t="s">
        <v>85</v>
      </c>
      <c r="AY950" s="19" t="s">
        <v>331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19" t="s">
        <v>83</v>
      </c>
      <c r="BK950" s="228">
        <f>ROUND(I950*H950,2)</f>
        <v>0</v>
      </c>
      <c r="BL950" s="19" t="s">
        <v>126</v>
      </c>
      <c r="BM950" s="227" t="s">
        <v>1521</v>
      </c>
    </row>
    <row r="951" s="2" customFormat="1">
      <c r="A951" s="40"/>
      <c r="B951" s="41"/>
      <c r="C951" s="42"/>
      <c r="D951" s="229" t="s">
        <v>339</v>
      </c>
      <c r="E951" s="42"/>
      <c r="F951" s="230" t="s">
        <v>1522</v>
      </c>
      <c r="G951" s="42"/>
      <c r="H951" s="42"/>
      <c r="I951" s="231"/>
      <c r="J951" s="42"/>
      <c r="K951" s="42"/>
      <c r="L951" s="46"/>
      <c r="M951" s="232"/>
      <c r="N951" s="233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339</v>
      </c>
      <c r="AU951" s="19" t="s">
        <v>85</v>
      </c>
    </row>
    <row r="952" s="2" customFormat="1" ht="24.15" customHeight="1">
      <c r="A952" s="40"/>
      <c r="B952" s="41"/>
      <c r="C952" s="216" t="s">
        <v>1523</v>
      </c>
      <c r="D952" s="216" t="s">
        <v>333</v>
      </c>
      <c r="E952" s="217" t="s">
        <v>1524</v>
      </c>
      <c r="F952" s="218" t="s">
        <v>1525</v>
      </c>
      <c r="G952" s="219" t="s">
        <v>336</v>
      </c>
      <c r="H952" s="220">
        <v>34.024000000000001</v>
      </c>
      <c r="I952" s="221"/>
      <c r="J952" s="222">
        <f>ROUND(I952*H952,2)</f>
        <v>0</v>
      </c>
      <c r="K952" s="218" t="s">
        <v>337</v>
      </c>
      <c r="L952" s="46"/>
      <c r="M952" s="223" t="s">
        <v>19</v>
      </c>
      <c r="N952" s="224" t="s">
        <v>47</v>
      </c>
      <c r="O952" s="86"/>
      <c r="P952" s="225">
        <f>O952*H952</f>
        <v>0</v>
      </c>
      <c r="Q952" s="225">
        <v>0</v>
      </c>
      <c r="R952" s="225">
        <f>Q952*H952</f>
        <v>0</v>
      </c>
      <c r="S952" s="225">
        <v>0.053999999999999999</v>
      </c>
      <c r="T952" s="226">
        <f>S952*H952</f>
        <v>1.837296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7" t="s">
        <v>126</v>
      </c>
      <c r="AT952" s="227" t="s">
        <v>333</v>
      </c>
      <c r="AU952" s="227" t="s">
        <v>85</v>
      </c>
      <c r="AY952" s="19" t="s">
        <v>331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19" t="s">
        <v>83</v>
      </c>
      <c r="BK952" s="228">
        <f>ROUND(I952*H952,2)</f>
        <v>0</v>
      </c>
      <c r="BL952" s="19" t="s">
        <v>126</v>
      </c>
      <c r="BM952" s="227" t="s">
        <v>1526</v>
      </c>
    </row>
    <row r="953" s="2" customFormat="1">
      <c r="A953" s="40"/>
      <c r="B953" s="41"/>
      <c r="C953" s="42"/>
      <c r="D953" s="229" t="s">
        <v>339</v>
      </c>
      <c r="E953" s="42"/>
      <c r="F953" s="230" t="s">
        <v>1527</v>
      </c>
      <c r="G953" s="42"/>
      <c r="H953" s="42"/>
      <c r="I953" s="231"/>
      <c r="J953" s="42"/>
      <c r="K953" s="42"/>
      <c r="L953" s="46"/>
      <c r="M953" s="232"/>
      <c r="N953" s="233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339</v>
      </c>
      <c r="AU953" s="19" t="s">
        <v>85</v>
      </c>
    </row>
    <row r="954" s="14" customFormat="1">
      <c r="A954" s="14"/>
      <c r="B954" s="245"/>
      <c r="C954" s="246"/>
      <c r="D954" s="236" t="s">
        <v>341</v>
      </c>
      <c r="E954" s="247" t="s">
        <v>19</v>
      </c>
      <c r="F954" s="248" t="s">
        <v>1528</v>
      </c>
      <c r="G954" s="246"/>
      <c r="H954" s="249">
        <v>14.835000000000001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341</v>
      </c>
      <c r="AU954" s="255" t="s">
        <v>85</v>
      </c>
      <c r="AV954" s="14" t="s">
        <v>85</v>
      </c>
      <c r="AW954" s="14" t="s">
        <v>35</v>
      </c>
      <c r="AX954" s="14" t="s">
        <v>76</v>
      </c>
      <c r="AY954" s="255" t="s">
        <v>331</v>
      </c>
    </row>
    <row r="955" s="14" customFormat="1">
      <c r="A955" s="14"/>
      <c r="B955" s="245"/>
      <c r="C955" s="246"/>
      <c r="D955" s="236" t="s">
        <v>341</v>
      </c>
      <c r="E955" s="247" t="s">
        <v>19</v>
      </c>
      <c r="F955" s="248" t="s">
        <v>1529</v>
      </c>
      <c r="G955" s="246"/>
      <c r="H955" s="249">
        <v>12.894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341</v>
      </c>
      <c r="AU955" s="255" t="s">
        <v>85</v>
      </c>
      <c r="AV955" s="14" t="s">
        <v>85</v>
      </c>
      <c r="AW955" s="14" t="s">
        <v>35</v>
      </c>
      <c r="AX955" s="14" t="s">
        <v>76</v>
      </c>
      <c r="AY955" s="255" t="s">
        <v>331</v>
      </c>
    </row>
    <row r="956" s="14" customFormat="1">
      <c r="A956" s="14"/>
      <c r="B956" s="245"/>
      <c r="C956" s="246"/>
      <c r="D956" s="236" t="s">
        <v>341</v>
      </c>
      <c r="E956" s="247" t="s">
        <v>19</v>
      </c>
      <c r="F956" s="248" t="s">
        <v>1530</v>
      </c>
      <c r="G956" s="246"/>
      <c r="H956" s="249">
        <v>6.2949999999999999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341</v>
      </c>
      <c r="AU956" s="255" t="s">
        <v>85</v>
      </c>
      <c r="AV956" s="14" t="s">
        <v>85</v>
      </c>
      <c r="AW956" s="14" t="s">
        <v>35</v>
      </c>
      <c r="AX956" s="14" t="s">
        <v>76</v>
      </c>
      <c r="AY956" s="255" t="s">
        <v>331</v>
      </c>
    </row>
    <row r="957" s="15" customFormat="1">
      <c r="A957" s="15"/>
      <c r="B957" s="256"/>
      <c r="C957" s="257"/>
      <c r="D957" s="236" t="s">
        <v>341</v>
      </c>
      <c r="E957" s="258" t="s">
        <v>19</v>
      </c>
      <c r="F957" s="259" t="s">
        <v>353</v>
      </c>
      <c r="G957" s="257"/>
      <c r="H957" s="260">
        <v>34.024000000000001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6" t="s">
        <v>341</v>
      </c>
      <c r="AU957" s="266" t="s">
        <v>85</v>
      </c>
      <c r="AV957" s="15" t="s">
        <v>126</v>
      </c>
      <c r="AW957" s="15" t="s">
        <v>35</v>
      </c>
      <c r="AX957" s="15" t="s">
        <v>83</v>
      </c>
      <c r="AY957" s="266" t="s">
        <v>331</v>
      </c>
    </row>
    <row r="958" s="2" customFormat="1" ht="24.15" customHeight="1">
      <c r="A958" s="40"/>
      <c r="B958" s="41"/>
      <c r="C958" s="216" t="s">
        <v>1531</v>
      </c>
      <c r="D958" s="216" t="s">
        <v>333</v>
      </c>
      <c r="E958" s="217" t="s">
        <v>1532</v>
      </c>
      <c r="F958" s="218" t="s">
        <v>1533</v>
      </c>
      <c r="G958" s="219" t="s">
        <v>336</v>
      </c>
      <c r="H958" s="220">
        <v>2.488</v>
      </c>
      <c r="I958" s="221"/>
      <c r="J958" s="222">
        <f>ROUND(I958*H958,2)</f>
        <v>0</v>
      </c>
      <c r="K958" s="218" t="s">
        <v>337</v>
      </c>
      <c r="L958" s="46"/>
      <c r="M958" s="223" t="s">
        <v>19</v>
      </c>
      <c r="N958" s="224" t="s">
        <v>47</v>
      </c>
      <c r="O958" s="86"/>
      <c r="P958" s="225">
        <f>O958*H958</f>
        <v>0</v>
      </c>
      <c r="Q958" s="225">
        <v>0</v>
      </c>
      <c r="R958" s="225">
        <f>Q958*H958</f>
        <v>0</v>
      </c>
      <c r="S958" s="225">
        <v>0.037999999999999999</v>
      </c>
      <c r="T958" s="226">
        <f>S958*H958</f>
        <v>0.094544000000000003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7" t="s">
        <v>126</v>
      </c>
      <c r="AT958" s="227" t="s">
        <v>333</v>
      </c>
      <c r="AU958" s="227" t="s">
        <v>85</v>
      </c>
      <c r="AY958" s="19" t="s">
        <v>331</v>
      </c>
      <c r="BE958" s="228">
        <f>IF(N958="základní",J958,0)</f>
        <v>0</v>
      </c>
      <c r="BF958" s="228">
        <f>IF(N958="snížená",J958,0)</f>
        <v>0</v>
      </c>
      <c r="BG958" s="228">
        <f>IF(N958="zákl. přenesená",J958,0)</f>
        <v>0</v>
      </c>
      <c r="BH958" s="228">
        <f>IF(N958="sníž. přenesená",J958,0)</f>
        <v>0</v>
      </c>
      <c r="BI958" s="228">
        <f>IF(N958="nulová",J958,0)</f>
        <v>0</v>
      </c>
      <c r="BJ958" s="19" t="s">
        <v>83</v>
      </c>
      <c r="BK958" s="228">
        <f>ROUND(I958*H958,2)</f>
        <v>0</v>
      </c>
      <c r="BL958" s="19" t="s">
        <v>126</v>
      </c>
      <c r="BM958" s="227" t="s">
        <v>1534</v>
      </c>
    </row>
    <row r="959" s="2" customFormat="1">
      <c r="A959" s="40"/>
      <c r="B959" s="41"/>
      <c r="C959" s="42"/>
      <c r="D959" s="229" t="s">
        <v>339</v>
      </c>
      <c r="E959" s="42"/>
      <c r="F959" s="230" t="s">
        <v>1535</v>
      </c>
      <c r="G959" s="42"/>
      <c r="H959" s="42"/>
      <c r="I959" s="231"/>
      <c r="J959" s="42"/>
      <c r="K959" s="42"/>
      <c r="L959" s="46"/>
      <c r="M959" s="232"/>
      <c r="N959" s="233"/>
      <c r="O959" s="86"/>
      <c r="P959" s="86"/>
      <c r="Q959" s="86"/>
      <c r="R959" s="86"/>
      <c r="S959" s="86"/>
      <c r="T959" s="87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339</v>
      </c>
      <c r="AU959" s="19" t="s">
        <v>85</v>
      </c>
    </row>
    <row r="960" s="13" customFormat="1">
      <c r="A960" s="13"/>
      <c r="B960" s="234"/>
      <c r="C960" s="235"/>
      <c r="D960" s="236" t="s">
        <v>341</v>
      </c>
      <c r="E960" s="237" t="s">
        <v>19</v>
      </c>
      <c r="F960" s="238" t="s">
        <v>1536</v>
      </c>
      <c r="G960" s="235"/>
      <c r="H960" s="237" t="s">
        <v>19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341</v>
      </c>
      <c r="AU960" s="244" t="s">
        <v>85</v>
      </c>
      <c r="AV960" s="13" t="s">
        <v>83</v>
      </c>
      <c r="AW960" s="13" t="s">
        <v>35</v>
      </c>
      <c r="AX960" s="13" t="s">
        <v>76</v>
      </c>
      <c r="AY960" s="244" t="s">
        <v>331</v>
      </c>
    </row>
    <row r="961" s="14" customFormat="1">
      <c r="A961" s="14"/>
      <c r="B961" s="245"/>
      <c r="C961" s="246"/>
      <c r="D961" s="236" t="s">
        <v>341</v>
      </c>
      <c r="E961" s="247" t="s">
        <v>19</v>
      </c>
      <c r="F961" s="248" t="s">
        <v>1537</v>
      </c>
      <c r="G961" s="246"/>
      <c r="H961" s="249">
        <v>2.488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341</v>
      </c>
      <c r="AU961" s="255" t="s">
        <v>85</v>
      </c>
      <c r="AV961" s="14" t="s">
        <v>85</v>
      </c>
      <c r="AW961" s="14" t="s">
        <v>35</v>
      </c>
      <c r="AX961" s="14" t="s">
        <v>83</v>
      </c>
      <c r="AY961" s="255" t="s">
        <v>331</v>
      </c>
    </row>
    <row r="962" s="2" customFormat="1" ht="24.15" customHeight="1">
      <c r="A962" s="40"/>
      <c r="B962" s="41"/>
      <c r="C962" s="216" t="s">
        <v>1538</v>
      </c>
      <c r="D962" s="216" t="s">
        <v>333</v>
      </c>
      <c r="E962" s="217" t="s">
        <v>1539</v>
      </c>
      <c r="F962" s="218" t="s">
        <v>1540</v>
      </c>
      <c r="G962" s="219" t="s">
        <v>336</v>
      </c>
      <c r="H962" s="220">
        <v>29</v>
      </c>
      <c r="I962" s="221"/>
      <c r="J962" s="222">
        <f>ROUND(I962*H962,2)</f>
        <v>0</v>
      </c>
      <c r="K962" s="218" t="s">
        <v>337</v>
      </c>
      <c r="L962" s="46"/>
      <c r="M962" s="223" t="s">
        <v>19</v>
      </c>
      <c r="N962" s="224" t="s">
        <v>47</v>
      </c>
      <c r="O962" s="86"/>
      <c r="P962" s="225">
        <f>O962*H962</f>
        <v>0</v>
      </c>
      <c r="Q962" s="225">
        <v>0</v>
      </c>
      <c r="R962" s="225">
        <f>Q962*H962</f>
        <v>0</v>
      </c>
      <c r="S962" s="225">
        <v>0.087999999999999995</v>
      </c>
      <c r="T962" s="226">
        <f>S962*H962</f>
        <v>2.552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27" t="s">
        <v>126</v>
      </c>
      <c r="AT962" s="227" t="s">
        <v>333</v>
      </c>
      <c r="AU962" s="227" t="s">
        <v>85</v>
      </c>
      <c r="AY962" s="19" t="s">
        <v>331</v>
      </c>
      <c r="BE962" s="228">
        <f>IF(N962="základní",J962,0)</f>
        <v>0</v>
      </c>
      <c r="BF962" s="228">
        <f>IF(N962="snížená",J962,0)</f>
        <v>0</v>
      </c>
      <c r="BG962" s="228">
        <f>IF(N962="zákl. přenesená",J962,0)</f>
        <v>0</v>
      </c>
      <c r="BH962" s="228">
        <f>IF(N962="sníž. přenesená",J962,0)</f>
        <v>0</v>
      </c>
      <c r="BI962" s="228">
        <f>IF(N962="nulová",J962,0)</f>
        <v>0</v>
      </c>
      <c r="BJ962" s="19" t="s">
        <v>83</v>
      </c>
      <c r="BK962" s="228">
        <f>ROUND(I962*H962,2)</f>
        <v>0</v>
      </c>
      <c r="BL962" s="19" t="s">
        <v>126</v>
      </c>
      <c r="BM962" s="227" t="s">
        <v>1541</v>
      </c>
    </row>
    <row r="963" s="2" customFormat="1">
      <c r="A963" s="40"/>
      <c r="B963" s="41"/>
      <c r="C963" s="42"/>
      <c r="D963" s="229" t="s">
        <v>339</v>
      </c>
      <c r="E963" s="42"/>
      <c r="F963" s="230" t="s">
        <v>1542</v>
      </c>
      <c r="G963" s="42"/>
      <c r="H963" s="42"/>
      <c r="I963" s="231"/>
      <c r="J963" s="42"/>
      <c r="K963" s="42"/>
      <c r="L963" s="46"/>
      <c r="M963" s="232"/>
      <c r="N963" s="233"/>
      <c r="O963" s="86"/>
      <c r="P963" s="86"/>
      <c r="Q963" s="86"/>
      <c r="R963" s="86"/>
      <c r="S963" s="86"/>
      <c r="T963" s="87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9" t="s">
        <v>339</v>
      </c>
      <c r="AU963" s="19" t="s">
        <v>85</v>
      </c>
    </row>
    <row r="964" s="14" customFormat="1">
      <c r="A964" s="14"/>
      <c r="B964" s="245"/>
      <c r="C964" s="246"/>
      <c r="D964" s="236" t="s">
        <v>341</v>
      </c>
      <c r="E964" s="247" t="s">
        <v>19</v>
      </c>
      <c r="F964" s="248" t="s">
        <v>1543</v>
      </c>
      <c r="G964" s="246"/>
      <c r="H964" s="249">
        <v>29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341</v>
      </c>
      <c r="AU964" s="255" t="s">
        <v>85</v>
      </c>
      <c r="AV964" s="14" t="s">
        <v>85</v>
      </c>
      <c r="AW964" s="14" t="s">
        <v>35</v>
      </c>
      <c r="AX964" s="14" t="s">
        <v>83</v>
      </c>
      <c r="AY964" s="255" t="s">
        <v>331</v>
      </c>
    </row>
    <row r="965" s="2" customFormat="1" ht="24.15" customHeight="1">
      <c r="A965" s="40"/>
      <c r="B965" s="41"/>
      <c r="C965" s="216" t="s">
        <v>1544</v>
      </c>
      <c r="D965" s="216" t="s">
        <v>333</v>
      </c>
      <c r="E965" s="217" t="s">
        <v>1545</v>
      </c>
      <c r="F965" s="218" t="s">
        <v>1546</v>
      </c>
      <c r="G965" s="219" t="s">
        <v>336</v>
      </c>
      <c r="H965" s="220">
        <v>15.513</v>
      </c>
      <c r="I965" s="221"/>
      <c r="J965" s="222">
        <f>ROUND(I965*H965,2)</f>
        <v>0</v>
      </c>
      <c r="K965" s="218" t="s">
        <v>337</v>
      </c>
      <c r="L965" s="46"/>
      <c r="M965" s="223" t="s">
        <v>19</v>
      </c>
      <c r="N965" s="224" t="s">
        <v>47</v>
      </c>
      <c r="O965" s="86"/>
      <c r="P965" s="225">
        <f>O965*H965</f>
        <v>0</v>
      </c>
      <c r="Q965" s="225">
        <v>0</v>
      </c>
      <c r="R965" s="225">
        <f>Q965*H965</f>
        <v>0</v>
      </c>
      <c r="S965" s="225">
        <v>0.067000000000000004</v>
      </c>
      <c r="T965" s="226">
        <f>S965*H965</f>
        <v>1.039371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7" t="s">
        <v>126</v>
      </c>
      <c r="AT965" s="227" t="s">
        <v>333</v>
      </c>
      <c r="AU965" s="227" t="s">
        <v>85</v>
      </c>
      <c r="AY965" s="19" t="s">
        <v>331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19" t="s">
        <v>83</v>
      </c>
      <c r="BK965" s="228">
        <f>ROUND(I965*H965,2)</f>
        <v>0</v>
      </c>
      <c r="BL965" s="19" t="s">
        <v>126</v>
      </c>
      <c r="BM965" s="227" t="s">
        <v>1547</v>
      </c>
    </row>
    <row r="966" s="2" customFormat="1">
      <c r="A966" s="40"/>
      <c r="B966" s="41"/>
      <c r="C966" s="42"/>
      <c r="D966" s="229" t="s">
        <v>339</v>
      </c>
      <c r="E966" s="42"/>
      <c r="F966" s="230" t="s">
        <v>1548</v>
      </c>
      <c r="G966" s="42"/>
      <c r="H966" s="42"/>
      <c r="I966" s="231"/>
      <c r="J966" s="42"/>
      <c r="K966" s="42"/>
      <c r="L966" s="46"/>
      <c r="M966" s="232"/>
      <c r="N966" s="233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339</v>
      </c>
      <c r="AU966" s="19" t="s">
        <v>85</v>
      </c>
    </row>
    <row r="967" s="14" customFormat="1">
      <c r="A967" s="14"/>
      <c r="B967" s="245"/>
      <c r="C967" s="246"/>
      <c r="D967" s="236" t="s">
        <v>341</v>
      </c>
      <c r="E967" s="247" t="s">
        <v>19</v>
      </c>
      <c r="F967" s="248" t="s">
        <v>1549</v>
      </c>
      <c r="G967" s="246"/>
      <c r="H967" s="249">
        <v>15.513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341</v>
      </c>
      <c r="AU967" s="255" t="s">
        <v>85</v>
      </c>
      <c r="AV967" s="14" t="s">
        <v>85</v>
      </c>
      <c r="AW967" s="14" t="s">
        <v>35</v>
      </c>
      <c r="AX967" s="14" t="s">
        <v>83</v>
      </c>
      <c r="AY967" s="255" t="s">
        <v>331</v>
      </c>
    </row>
    <row r="968" s="2" customFormat="1" ht="16.5" customHeight="1">
      <c r="A968" s="40"/>
      <c r="B968" s="41"/>
      <c r="C968" s="216" t="s">
        <v>1550</v>
      </c>
      <c r="D968" s="216" t="s">
        <v>333</v>
      </c>
      <c r="E968" s="217" t="s">
        <v>1551</v>
      </c>
      <c r="F968" s="218" t="s">
        <v>1552</v>
      </c>
      <c r="G968" s="219" t="s">
        <v>425</v>
      </c>
      <c r="H968" s="220">
        <v>1</v>
      </c>
      <c r="I968" s="221"/>
      <c r="J968" s="222">
        <f>ROUND(I968*H968,2)</f>
        <v>0</v>
      </c>
      <c r="K968" s="218" t="s">
        <v>19</v>
      </c>
      <c r="L968" s="46"/>
      <c r="M968" s="223" t="s">
        <v>19</v>
      </c>
      <c r="N968" s="224" t="s">
        <v>47</v>
      </c>
      <c r="O968" s="86"/>
      <c r="P968" s="225">
        <f>O968*H968</f>
        <v>0</v>
      </c>
      <c r="Q968" s="225">
        <v>0</v>
      </c>
      <c r="R968" s="225">
        <f>Q968*H968</f>
        <v>0</v>
      </c>
      <c r="S968" s="225">
        <v>0</v>
      </c>
      <c r="T968" s="226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7" t="s">
        <v>126</v>
      </c>
      <c r="AT968" s="227" t="s">
        <v>333</v>
      </c>
      <c r="AU968" s="227" t="s">
        <v>85</v>
      </c>
      <c r="AY968" s="19" t="s">
        <v>331</v>
      </c>
      <c r="BE968" s="228">
        <f>IF(N968="základní",J968,0)</f>
        <v>0</v>
      </c>
      <c r="BF968" s="228">
        <f>IF(N968="snížená",J968,0)</f>
        <v>0</v>
      </c>
      <c r="BG968" s="228">
        <f>IF(N968="zákl. přenesená",J968,0)</f>
        <v>0</v>
      </c>
      <c r="BH968" s="228">
        <f>IF(N968="sníž. přenesená",J968,0)</f>
        <v>0</v>
      </c>
      <c r="BI968" s="228">
        <f>IF(N968="nulová",J968,0)</f>
        <v>0</v>
      </c>
      <c r="BJ968" s="19" t="s">
        <v>83</v>
      </c>
      <c r="BK968" s="228">
        <f>ROUND(I968*H968,2)</f>
        <v>0</v>
      </c>
      <c r="BL968" s="19" t="s">
        <v>126</v>
      </c>
      <c r="BM968" s="227" t="s">
        <v>1553</v>
      </c>
    </row>
    <row r="969" s="2" customFormat="1" ht="16.5" customHeight="1">
      <c r="A969" s="40"/>
      <c r="B969" s="41"/>
      <c r="C969" s="216" t="s">
        <v>1554</v>
      </c>
      <c r="D969" s="216" t="s">
        <v>333</v>
      </c>
      <c r="E969" s="217" t="s">
        <v>1555</v>
      </c>
      <c r="F969" s="218" t="s">
        <v>1556</v>
      </c>
      <c r="G969" s="219" t="s">
        <v>425</v>
      </c>
      <c r="H969" s="220">
        <v>3</v>
      </c>
      <c r="I969" s="221"/>
      <c r="J969" s="222">
        <f>ROUND(I969*H969,2)</f>
        <v>0</v>
      </c>
      <c r="K969" s="218" t="s">
        <v>19</v>
      </c>
      <c r="L969" s="46"/>
      <c r="M969" s="223" t="s">
        <v>19</v>
      </c>
      <c r="N969" s="224" t="s">
        <v>47</v>
      </c>
      <c r="O969" s="86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126</v>
      </c>
      <c r="AT969" s="227" t="s">
        <v>333</v>
      </c>
      <c r="AU969" s="227" t="s">
        <v>85</v>
      </c>
      <c r="AY969" s="19" t="s">
        <v>331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83</v>
      </c>
      <c r="BK969" s="228">
        <f>ROUND(I969*H969,2)</f>
        <v>0</v>
      </c>
      <c r="BL969" s="19" t="s">
        <v>126</v>
      </c>
      <c r="BM969" s="227" t="s">
        <v>1557</v>
      </c>
    </row>
    <row r="970" s="2" customFormat="1" ht="16.5" customHeight="1">
      <c r="A970" s="40"/>
      <c r="B970" s="41"/>
      <c r="C970" s="216" t="s">
        <v>1558</v>
      </c>
      <c r="D970" s="216" t="s">
        <v>333</v>
      </c>
      <c r="E970" s="217" t="s">
        <v>1559</v>
      </c>
      <c r="F970" s="218" t="s">
        <v>1560</v>
      </c>
      <c r="G970" s="219" t="s">
        <v>425</v>
      </c>
      <c r="H970" s="220">
        <v>12</v>
      </c>
      <c r="I970" s="221"/>
      <c r="J970" s="222">
        <f>ROUND(I970*H970,2)</f>
        <v>0</v>
      </c>
      <c r="K970" s="218" t="s">
        <v>19</v>
      </c>
      <c r="L970" s="46"/>
      <c r="M970" s="223" t="s">
        <v>19</v>
      </c>
      <c r="N970" s="224" t="s">
        <v>47</v>
      </c>
      <c r="O970" s="86"/>
      <c r="P970" s="225">
        <f>O970*H970</f>
        <v>0</v>
      </c>
      <c r="Q970" s="225">
        <v>0</v>
      </c>
      <c r="R970" s="225">
        <f>Q970*H970</f>
        <v>0</v>
      </c>
      <c r="S970" s="225">
        <v>0</v>
      </c>
      <c r="T970" s="226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7" t="s">
        <v>126</v>
      </c>
      <c r="AT970" s="227" t="s">
        <v>333</v>
      </c>
      <c r="AU970" s="227" t="s">
        <v>85</v>
      </c>
      <c r="AY970" s="19" t="s">
        <v>331</v>
      </c>
      <c r="BE970" s="228">
        <f>IF(N970="základní",J970,0)</f>
        <v>0</v>
      </c>
      <c r="BF970" s="228">
        <f>IF(N970="snížená",J970,0)</f>
        <v>0</v>
      </c>
      <c r="BG970" s="228">
        <f>IF(N970="zákl. přenesená",J970,0)</f>
        <v>0</v>
      </c>
      <c r="BH970" s="228">
        <f>IF(N970="sníž. přenesená",J970,0)</f>
        <v>0</v>
      </c>
      <c r="BI970" s="228">
        <f>IF(N970="nulová",J970,0)</f>
        <v>0</v>
      </c>
      <c r="BJ970" s="19" t="s">
        <v>83</v>
      </c>
      <c r="BK970" s="228">
        <f>ROUND(I970*H970,2)</f>
        <v>0</v>
      </c>
      <c r="BL970" s="19" t="s">
        <v>126</v>
      </c>
      <c r="BM970" s="227" t="s">
        <v>1561</v>
      </c>
    </row>
    <row r="971" s="13" customFormat="1">
      <c r="A971" s="13"/>
      <c r="B971" s="234"/>
      <c r="C971" s="235"/>
      <c r="D971" s="236" t="s">
        <v>341</v>
      </c>
      <c r="E971" s="237" t="s">
        <v>19</v>
      </c>
      <c r="F971" s="238" t="s">
        <v>1562</v>
      </c>
      <c r="G971" s="235"/>
      <c r="H971" s="237" t="s">
        <v>19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341</v>
      </c>
      <c r="AU971" s="244" t="s">
        <v>85</v>
      </c>
      <c r="AV971" s="13" t="s">
        <v>83</v>
      </c>
      <c r="AW971" s="13" t="s">
        <v>35</v>
      </c>
      <c r="AX971" s="13" t="s">
        <v>76</v>
      </c>
      <c r="AY971" s="244" t="s">
        <v>331</v>
      </c>
    </row>
    <row r="972" s="14" customFormat="1">
      <c r="A972" s="14"/>
      <c r="B972" s="245"/>
      <c r="C972" s="246"/>
      <c r="D972" s="236" t="s">
        <v>341</v>
      </c>
      <c r="E972" s="247" t="s">
        <v>19</v>
      </c>
      <c r="F972" s="248" t="s">
        <v>185</v>
      </c>
      <c r="G972" s="246"/>
      <c r="H972" s="249">
        <v>12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341</v>
      </c>
      <c r="AU972" s="255" t="s">
        <v>85</v>
      </c>
      <c r="AV972" s="14" t="s">
        <v>85</v>
      </c>
      <c r="AW972" s="14" t="s">
        <v>35</v>
      </c>
      <c r="AX972" s="14" t="s">
        <v>83</v>
      </c>
      <c r="AY972" s="255" t="s">
        <v>331</v>
      </c>
    </row>
    <row r="973" s="2" customFormat="1" ht="24.15" customHeight="1">
      <c r="A973" s="40"/>
      <c r="B973" s="41"/>
      <c r="C973" s="216" t="s">
        <v>1563</v>
      </c>
      <c r="D973" s="216" t="s">
        <v>333</v>
      </c>
      <c r="E973" s="217" t="s">
        <v>1564</v>
      </c>
      <c r="F973" s="218" t="s">
        <v>1565</v>
      </c>
      <c r="G973" s="219" t="s">
        <v>425</v>
      </c>
      <c r="H973" s="220">
        <v>4</v>
      </c>
      <c r="I973" s="221"/>
      <c r="J973" s="222">
        <f>ROUND(I973*H973,2)</f>
        <v>0</v>
      </c>
      <c r="K973" s="218" t="s">
        <v>692</v>
      </c>
      <c r="L973" s="46"/>
      <c r="M973" s="223" t="s">
        <v>19</v>
      </c>
      <c r="N973" s="224" t="s">
        <v>47</v>
      </c>
      <c r="O973" s="86"/>
      <c r="P973" s="225">
        <f>O973*H973</f>
        <v>0</v>
      </c>
      <c r="Q973" s="225">
        <v>0</v>
      </c>
      <c r="R973" s="225">
        <f>Q973*H973</f>
        <v>0</v>
      </c>
      <c r="S973" s="225">
        <v>0.27600000000000002</v>
      </c>
      <c r="T973" s="226">
        <f>S973*H973</f>
        <v>1.1040000000000001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7" t="s">
        <v>126</v>
      </c>
      <c r="AT973" s="227" t="s">
        <v>333</v>
      </c>
      <c r="AU973" s="227" t="s">
        <v>85</v>
      </c>
      <c r="AY973" s="19" t="s">
        <v>331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19" t="s">
        <v>83</v>
      </c>
      <c r="BK973" s="228">
        <f>ROUND(I973*H973,2)</f>
        <v>0</v>
      </c>
      <c r="BL973" s="19" t="s">
        <v>126</v>
      </c>
      <c r="BM973" s="227" t="s">
        <v>1566</v>
      </c>
    </row>
    <row r="974" s="2" customFormat="1">
      <c r="A974" s="40"/>
      <c r="B974" s="41"/>
      <c r="C974" s="42"/>
      <c r="D974" s="229" t="s">
        <v>339</v>
      </c>
      <c r="E974" s="42"/>
      <c r="F974" s="230" t="s">
        <v>1567</v>
      </c>
      <c r="G974" s="42"/>
      <c r="H974" s="42"/>
      <c r="I974" s="231"/>
      <c r="J974" s="42"/>
      <c r="K974" s="42"/>
      <c r="L974" s="46"/>
      <c r="M974" s="232"/>
      <c r="N974" s="233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339</v>
      </c>
      <c r="AU974" s="19" t="s">
        <v>85</v>
      </c>
    </row>
    <row r="975" s="13" customFormat="1">
      <c r="A975" s="13"/>
      <c r="B975" s="234"/>
      <c r="C975" s="235"/>
      <c r="D975" s="236" t="s">
        <v>341</v>
      </c>
      <c r="E975" s="237" t="s">
        <v>19</v>
      </c>
      <c r="F975" s="238" t="s">
        <v>1568</v>
      </c>
      <c r="G975" s="235"/>
      <c r="H975" s="237" t="s">
        <v>19</v>
      </c>
      <c r="I975" s="239"/>
      <c r="J975" s="235"/>
      <c r="K975" s="235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341</v>
      </c>
      <c r="AU975" s="244" t="s">
        <v>85</v>
      </c>
      <c r="AV975" s="13" t="s">
        <v>83</v>
      </c>
      <c r="AW975" s="13" t="s">
        <v>35</v>
      </c>
      <c r="AX975" s="13" t="s">
        <v>76</v>
      </c>
      <c r="AY975" s="244" t="s">
        <v>331</v>
      </c>
    </row>
    <row r="976" s="13" customFormat="1">
      <c r="A976" s="13"/>
      <c r="B976" s="234"/>
      <c r="C976" s="235"/>
      <c r="D976" s="236" t="s">
        <v>341</v>
      </c>
      <c r="E976" s="237" t="s">
        <v>19</v>
      </c>
      <c r="F976" s="238" t="s">
        <v>905</v>
      </c>
      <c r="G976" s="235"/>
      <c r="H976" s="237" t="s">
        <v>19</v>
      </c>
      <c r="I976" s="239"/>
      <c r="J976" s="235"/>
      <c r="K976" s="235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341</v>
      </c>
      <c r="AU976" s="244" t="s">
        <v>85</v>
      </c>
      <c r="AV976" s="13" t="s">
        <v>83</v>
      </c>
      <c r="AW976" s="13" t="s">
        <v>35</v>
      </c>
      <c r="AX976" s="13" t="s">
        <v>76</v>
      </c>
      <c r="AY976" s="244" t="s">
        <v>331</v>
      </c>
    </row>
    <row r="977" s="13" customFormat="1">
      <c r="A977" s="13"/>
      <c r="B977" s="234"/>
      <c r="C977" s="235"/>
      <c r="D977" s="236" t="s">
        <v>341</v>
      </c>
      <c r="E977" s="237" t="s">
        <v>19</v>
      </c>
      <c r="F977" s="238" t="s">
        <v>1569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341</v>
      </c>
      <c r="AU977" s="244" t="s">
        <v>85</v>
      </c>
      <c r="AV977" s="13" t="s">
        <v>83</v>
      </c>
      <c r="AW977" s="13" t="s">
        <v>35</v>
      </c>
      <c r="AX977" s="13" t="s">
        <v>76</v>
      </c>
      <c r="AY977" s="244" t="s">
        <v>331</v>
      </c>
    </row>
    <row r="978" s="14" customFormat="1">
      <c r="A978" s="14"/>
      <c r="B978" s="245"/>
      <c r="C978" s="246"/>
      <c r="D978" s="236" t="s">
        <v>341</v>
      </c>
      <c r="E978" s="247" t="s">
        <v>19</v>
      </c>
      <c r="F978" s="248" t="s">
        <v>85</v>
      </c>
      <c r="G978" s="246"/>
      <c r="H978" s="249">
        <v>2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341</v>
      </c>
      <c r="AU978" s="255" t="s">
        <v>85</v>
      </c>
      <c r="AV978" s="14" t="s">
        <v>85</v>
      </c>
      <c r="AW978" s="14" t="s">
        <v>35</v>
      </c>
      <c r="AX978" s="14" t="s">
        <v>76</v>
      </c>
      <c r="AY978" s="255" t="s">
        <v>331</v>
      </c>
    </row>
    <row r="979" s="13" customFormat="1">
      <c r="A979" s="13"/>
      <c r="B979" s="234"/>
      <c r="C979" s="235"/>
      <c r="D979" s="236" t="s">
        <v>341</v>
      </c>
      <c r="E979" s="237" t="s">
        <v>19</v>
      </c>
      <c r="F979" s="238" t="s">
        <v>912</v>
      </c>
      <c r="G979" s="235"/>
      <c r="H979" s="237" t="s">
        <v>19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341</v>
      </c>
      <c r="AU979" s="244" t="s">
        <v>85</v>
      </c>
      <c r="AV979" s="13" t="s">
        <v>83</v>
      </c>
      <c r="AW979" s="13" t="s">
        <v>35</v>
      </c>
      <c r="AX979" s="13" t="s">
        <v>76</v>
      </c>
      <c r="AY979" s="244" t="s">
        <v>331</v>
      </c>
    </row>
    <row r="980" s="13" customFormat="1">
      <c r="A980" s="13"/>
      <c r="B980" s="234"/>
      <c r="C980" s="235"/>
      <c r="D980" s="236" t="s">
        <v>341</v>
      </c>
      <c r="E980" s="237" t="s">
        <v>19</v>
      </c>
      <c r="F980" s="238" t="s">
        <v>1570</v>
      </c>
      <c r="G980" s="235"/>
      <c r="H980" s="237" t="s">
        <v>19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341</v>
      </c>
      <c r="AU980" s="244" t="s">
        <v>85</v>
      </c>
      <c r="AV980" s="13" t="s">
        <v>83</v>
      </c>
      <c r="AW980" s="13" t="s">
        <v>35</v>
      </c>
      <c r="AX980" s="13" t="s">
        <v>76</v>
      </c>
      <c r="AY980" s="244" t="s">
        <v>331</v>
      </c>
    </row>
    <row r="981" s="14" customFormat="1">
      <c r="A981" s="14"/>
      <c r="B981" s="245"/>
      <c r="C981" s="246"/>
      <c r="D981" s="236" t="s">
        <v>341</v>
      </c>
      <c r="E981" s="247" t="s">
        <v>19</v>
      </c>
      <c r="F981" s="248" t="s">
        <v>83</v>
      </c>
      <c r="G981" s="246"/>
      <c r="H981" s="249">
        <v>1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341</v>
      </c>
      <c r="AU981" s="255" t="s">
        <v>85</v>
      </c>
      <c r="AV981" s="14" t="s">
        <v>85</v>
      </c>
      <c r="AW981" s="14" t="s">
        <v>35</v>
      </c>
      <c r="AX981" s="14" t="s">
        <v>76</v>
      </c>
      <c r="AY981" s="255" t="s">
        <v>331</v>
      </c>
    </row>
    <row r="982" s="13" customFormat="1">
      <c r="A982" s="13"/>
      <c r="B982" s="234"/>
      <c r="C982" s="235"/>
      <c r="D982" s="236" t="s">
        <v>341</v>
      </c>
      <c r="E982" s="237" t="s">
        <v>19</v>
      </c>
      <c r="F982" s="238" t="s">
        <v>1571</v>
      </c>
      <c r="G982" s="235"/>
      <c r="H982" s="237" t="s">
        <v>19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341</v>
      </c>
      <c r="AU982" s="244" t="s">
        <v>85</v>
      </c>
      <c r="AV982" s="13" t="s">
        <v>83</v>
      </c>
      <c r="AW982" s="13" t="s">
        <v>35</v>
      </c>
      <c r="AX982" s="13" t="s">
        <v>76</v>
      </c>
      <c r="AY982" s="244" t="s">
        <v>331</v>
      </c>
    </row>
    <row r="983" s="14" customFormat="1">
      <c r="A983" s="14"/>
      <c r="B983" s="245"/>
      <c r="C983" s="246"/>
      <c r="D983" s="236" t="s">
        <v>341</v>
      </c>
      <c r="E983" s="247" t="s">
        <v>19</v>
      </c>
      <c r="F983" s="248" t="s">
        <v>83</v>
      </c>
      <c r="G983" s="246"/>
      <c r="H983" s="249">
        <v>1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341</v>
      </c>
      <c r="AU983" s="255" t="s">
        <v>85</v>
      </c>
      <c r="AV983" s="14" t="s">
        <v>85</v>
      </c>
      <c r="AW983" s="14" t="s">
        <v>35</v>
      </c>
      <c r="AX983" s="14" t="s">
        <v>76</v>
      </c>
      <c r="AY983" s="255" t="s">
        <v>331</v>
      </c>
    </row>
    <row r="984" s="15" customFormat="1">
      <c r="A984" s="15"/>
      <c r="B984" s="256"/>
      <c r="C984" s="257"/>
      <c r="D984" s="236" t="s">
        <v>341</v>
      </c>
      <c r="E984" s="258" t="s">
        <v>19</v>
      </c>
      <c r="F984" s="259" t="s">
        <v>353</v>
      </c>
      <c r="G984" s="257"/>
      <c r="H984" s="260">
        <v>4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6" t="s">
        <v>341</v>
      </c>
      <c r="AU984" s="266" t="s">
        <v>85</v>
      </c>
      <c r="AV984" s="15" t="s">
        <v>126</v>
      </c>
      <c r="AW984" s="15" t="s">
        <v>35</v>
      </c>
      <c r="AX984" s="15" t="s">
        <v>83</v>
      </c>
      <c r="AY984" s="266" t="s">
        <v>331</v>
      </c>
    </row>
    <row r="985" s="2" customFormat="1" ht="24.15" customHeight="1">
      <c r="A985" s="40"/>
      <c r="B985" s="41"/>
      <c r="C985" s="216" t="s">
        <v>1572</v>
      </c>
      <c r="D985" s="216" t="s">
        <v>333</v>
      </c>
      <c r="E985" s="217" t="s">
        <v>1573</v>
      </c>
      <c r="F985" s="218" t="s">
        <v>1574</v>
      </c>
      <c r="G985" s="219" t="s">
        <v>429</v>
      </c>
      <c r="H985" s="220">
        <v>20.599</v>
      </c>
      <c r="I985" s="221"/>
      <c r="J985" s="222">
        <f>ROUND(I985*H985,2)</f>
        <v>0</v>
      </c>
      <c r="K985" s="218" t="s">
        <v>337</v>
      </c>
      <c r="L985" s="46"/>
      <c r="M985" s="223" t="s">
        <v>19</v>
      </c>
      <c r="N985" s="224" t="s">
        <v>47</v>
      </c>
      <c r="O985" s="86"/>
      <c r="P985" s="225">
        <f>O985*H985</f>
        <v>0</v>
      </c>
      <c r="Q985" s="225">
        <v>0</v>
      </c>
      <c r="R985" s="225">
        <f>Q985*H985</f>
        <v>0</v>
      </c>
      <c r="S985" s="225">
        <v>1.8</v>
      </c>
      <c r="T985" s="226">
        <f>S985*H985</f>
        <v>37.078200000000002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7" t="s">
        <v>126</v>
      </c>
      <c r="AT985" s="227" t="s">
        <v>333</v>
      </c>
      <c r="AU985" s="227" t="s">
        <v>85</v>
      </c>
      <c r="AY985" s="19" t="s">
        <v>331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19" t="s">
        <v>83</v>
      </c>
      <c r="BK985" s="228">
        <f>ROUND(I985*H985,2)</f>
        <v>0</v>
      </c>
      <c r="BL985" s="19" t="s">
        <v>126</v>
      </c>
      <c r="BM985" s="227" t="s">
        <v>1575</v>
      </c>
    </row>
    <row r="986" s="2" customFormat="1">
      <c r="A986" s="40"/>
      <c r="B986" s="41"/>
      <c r="C986" s="42"/>
      <c r="D986" s="229" t="s">
        <v>339</v>
      </c>
      <c r="E986" s="42"/>
      <c r="F986" s="230" t="s">
        <v>1576</v>
      </c>
      <c r="G986" s="42"/>
      <c r="H986" s="42"/>
      <c r="I986" s="231"/>
      <c r="J986" s="42"/>
      <c r="K986" s="42"/>
      <c r="L986" s="46"/>
      <c r="M986" s="232"/>
      <c r="N986" s="233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339</v>
      </c>
      <c r="AU986" s="19" t="s">
        <v>85</v>
      </c>
    </row>
    <row r="987" s="13" customFormat="1">
      <c r="A987" s="13"/>
      <c r="B987" s="234"/>
      <c r="C987" s="235"/>
      <c r="D987" s="236" t="s">
        <v>341</v>
      </c>
      <c r="E987" s="237" t="s">
        <v>19</v>
      </c>
      <c r="F987" s="238" t="s">
        <v>905</v>
      </c>
      <c r="G987" s="235"/>
      <c r="H987" s="237" t="s">
        <v>19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341</v>
      </c>
      <c r="AU987" s="244" t="s">
        <v>85</v>
      </c>
      <c r="AV987" s="13" t="s">
        <v>83</v>
      </c>
      <c r="AW987" s="13" t="s">
        <v>35</v>
      </c>
      <c r="AX987" s="13" t="s">
        <v>76</v>
      </c>
      <c r="AY987" s="244" t="s">
        <v>331</v>
      </c>
    </row>
    <row r="988" s="14" customFormat="1">
      <c r="A988" s="14"/>
      <c r="B988" s="245"/>
      <c r="C988" s="246"/>
      <c r="D988" s="236" t="s">
        <v>341</v>
      </c>
      <c r="E988" s="247" t="s">
        <v>19</v>
      </c>
      <c r="F988" s="248" t="s">
        <v>1577</v>
      </c>
      <c r="G988" s="246"/>
      <c r="H988" s="249">
        <v>1.9239999999999999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341</v>
      </c>
      <c r="AU988" s="255" t="s">
        <v>85</v>
      </c>
      <c r="AV988" s="14" t="s">
        <v>85</v>
      </c>
      <c r="AW988" s="14" t="s">
        <v>35</v>
      </c>
      <c r="AX988" s="14" t="s">
        <v>76</v>
      </c>
      <c r="AY988" s="255" t="s">
        <v>331</v>
      </c>
    </row>
    <row r="989" s="14" customFormat="1">
      <c r="A989" s="14"/>
      <c r="B989" s="245"/>
      <c r="C989" s="246"/>
      <c r="D989" s="236" t="s">
        <v>341</v>
      </c>
      <c r="E989" s="247" t="s">
        <v>19</v>
      </c>
      <c r="F989" s="248" t="s">
        <v>1578</v>
      </c>
      <c r="G989" s="246"/>
      <c r="H989" s="249">
        <v>2.2509999999999999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341</v>
      </c>
      <c r="AU989" s="255" t="s">
        <v>85</v>
      </c>
      <c r="AV989" s="14" t="s">
        <v>85</v>
      </c>
      <c r="AW989" s="14" t="s">
        <v>35</v>
      </c>
      <c r="AX989" s="14" t="s">
        <v>76</v>
      </c>
      <c r="AY989" s="255" t="s">
        <v>331</v>
      </c>
    </row>
    <row r="990" s="14" customFormat="1">
      <c r="A990" s="14"/>
      <c r="B990" s="245"/>
      <c r="C990" s="246"/>
      <c r="D990" s="236" t="s">
        <v>341</v>
      </c>
      <c r="E990" s="247" t="s">
        <v>19</v>
      </c>
      <c r="F990" s="248" t="s">
        <v>1579</v>
      </c>
      <c r="G990" s="246"/>
      <c r="H990" s="249">
        <v>2.0390000000000001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341</v>
      </c>
      <c r="AU990" s="255" t="s">
        <v>85</v>
      </c>
      <c r="AV990" s="14" t="s">
        <v>85</v>
      </c>
      <c r="AW990" s="14" t="s">
        <v>35</v>
      </c>
      <c r="AX990" s="14" t="s">
        <v>76</v>
      </c>
      <c r="AY990" s="255" t="s">
        <v>331</v>
      </c>
    </row>
    <row r="991" s="14" customFormat="1">
      <c r="A991" s="14"/>
      <c r="B991" s="245"/>
      <c r="C991" s="246"/>
      <c r="D991" s="236" t="s">
        <v>341</v>
      </c>
      <c r="E991" s="247" t="s">
        <v>19</v>
      </c>
      <c r="F991" s="248" t="s">
        <v>1580</v>
      </c>
      <c r="G991" s="246"/>
      <c r="H991" s="249">
        <v>1.9810000000000001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341</v>
      </c>
      <c r="AU991" s="255" t="s">
        <v>85</v>
      </c>
      <c r="AV991" s="14" t="s">
        <v>85</v>
      </c>
      <c r="AW991" s="14" t="s">
        <v>35</v>
      </c>
      <c r="AX991" s="14" t="s">
        <v>76</v>
      </c>
      <c r="AY991" s="255" t="s">
        <v>331</v>
      </c>
    </row>
    <row r="992" s="14" customFormat="1">
      <c r="A992" s="14"/>
      <c r="B992" s="245"/>
      <c r="C992" s="246"/>
      <c r="D992" s="236" t="s">
        <v>341</v>
      </c>
      <c r="E992" s="247" t="s">
        <v>19</v>
      </c>
      <c r="F992" s="248" t="s">
        <v>1581</v>
      </c>
      <c r="G992" s="246"/>
      <c r="H992" s="249">
        <v>1.1819999999999999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341</v>
      </c>
      <c r="AU992" s="255" t="s">
        <v>85</v>
      </c>
      <c r="AV992" s="14" t="s">
        <v>85</v>
      </c>
      <c r="AW992" s="14" t="s">
        <v>35</v>
      </c>
      <c r="AX992" s="14" t="s">
        <v>76</v>
      </c>
      <c r="AY992" s="255" t="s">
        <v>331</v>
      </c>
    </row>
    <row r="993" s="14" customFormat="1">
      <c r="A993" s="14"/>
      <c r="B993" s="245"/>
      <c r="C993" s="246"/>
      <c r="D993" s="236" t="s">
        <v>341</v>
      </c>
      <c r="E993" s="247" t="s">
        <v>19</v>
      </c>
      <c r="F993" s="248" t="s">
        <v>1582</v>
      </c>
      <c r="G993" s="246"/>
      <c r="H993" s="249">
        <v>1.1850000000000001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341</v>
      </c>
      <c r="AU993" s="255" t="s">
        <v>85</v>
      </c>
      <c r="AV993" s="14" t="s">
        <v>85</v>
      </c>
      <c r="AW993" s="14" t="s">
        <v>35</v>
      </c>
      <c r="AX993" s="14" t="s">
        <v>76</v>
      </c>
      <c r="AY993" s="255" t="s">
        <v>331</v>
      </c>
    </row>
    <row r="994" s="14" customFormat="1">
      <c r="A994" s="14"/>
      <c r="B994" s="245"/>
      <c r="C994" s="246"/>
      <c r="D994" s="236" t="s">
        <v>341</v>
      </c>
      <c r="E994" s="247" t="s">
        <v>19</v>
      </c>
      <c r="F994" s="248" t="s">
        <v>1583</v>
      </c>
      <c r="G994" s="246"/>
      <c r="H994" s="249">
        <v>0.997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341</v>
      </c>
      <c r="AU994" s="255" t="s">
        <v>85</v>
      </c>
      <c r="AV994" s="14" t="s">
        <v>85</v>
      </c>
      <c r="AW994" s="14" t="s">
        <v>35</v>
      </c>
      <c r="AX994" s="14" t="s">
        <v>76</v>
      </c>
      <c r="AY994" s="255" t="s">
        <v>331</v>
      </c>
    </row>
    <row r="995" s="14" customFormat="1">
      <c r="A995" s="14"/>
      <c r="B995" s="245"/>
      <c r="C995" s="246"/>
      <c r="D995" s="236" t="s">
        <v>341</v>
      </c>
      <c r="E995" s="247" t="s">
        <v>19</v>
      </c>
      <c r="F995" s="248" t="s">
        <v>1584</v>
      </c>
      <c r="G995" s="246"/>
      <c r="H995" s="249">
        <v>1.1439999999999999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341</v>
      </c>
      <c r="AU995" s="255" t="s">
        <v>85</v>
      </c>
      <c r="AV995" s="14" t="s">
        <v>85</v>
      </c>
      <c r="AW995" s="14" t="s">
        <v>35</v>
      </c>
      <c r="AX995" s="14" t="s">
        <v>76</v>
      </c>
      <c r="AY995" s="255" t="s">
        <v>331</v>
      </c>
    </row>
    <row r="996" s="14" customFormat="1">
      <c r="A996" s="14"/>
      <c r="B996" s="245"/>
      <c r="C996" s="246"/>
      <c r="D996" s="236" t="s">
        <v>341</v>
      </c>
      <c r="E996" s="247" t="s">
        <v>19</v>
      </c>
      <c r="F996" s="248" t="s">
        <v>1585</v>
      </c>
      <c r="G996" s="246"/>
      <c r="H996" s="249">
        <v>1.579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341</v>
      </c>
      <c r="AU996" s="255" t="s">
        <v>85</v>
      </c>
      <c r="AV996" s="14" t="s">
        <v>85</v>
      </c>
      <c r="AW996" s="14" t="s">
        <v>35</v>
      </c>
      <c r="AX996" s="14" t="s">
        <v>76</v>
      </c>
      <c r="AY996" s="255" t="s">
        <v>331</v>
      </c>
    </row>
    <row r="997" s="13" customFormat="1">
      <c r="A997" s="13"/>
      <c r="B997" s="234"/>
      <c r="C997" s="235"/>
      <c r="D997" s="236" t="s">
        <v>341</v>
      </c>
      <c r="E997" s="237" t="s">
        <v>19</v>
      </c>
      <c r="F997" s="238" t="s">
        <v>1413</v>
      </c>
      <c r="G997" s="235"/>
      <c r="H997" s="237" t="s">
        <v>19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341</v>
      </c>
      <c r="AU997" s="244" t="s">
        <v>85</v>
      </c>
      <c r="AV997" s="13" t="s">
        <v>83</v>
      </c>
      <c r="AW997" s="13" t="s">
        <v>35</v>
      </c>
      <c r="AX997" s="13" t="s">
        <v>76</v>
      </c>
      <c r="AY997" s="244" t="s">
        <v>331</v>
      </c>
    </row>
    <row r="998" s="14" customFormat="1">
      <c r="A998" s="14"/>
      <c r="B998" s="245"/>
      <c r="C998" s="246"/>
      <c r="D998" s="236" t="s">
        <v>341</v>
      </c>
      <c r="E998" s="247" t="s">
        <v>19</v>
      </c>
      <c r="F998" s="248" t="s">
        <v>1586</v>
      </c>
      <c r="G998" s="246"/>
      <c r="H998" s="249">
        <v>6.3170000000000002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341</v>
      </c>
      <c r="AU998" s="255" t="s">
        <v>85</v>
      </c>
      <c r="AV998" s="14" t="s">
        <v>85</v>
      </c>
      <c r="AW998" s="14" t="s">
        <v>35</v>
      </c>
      <c r="AX998" s="14" t="s">
        <v>76</v>
      </c>
      <c r="AY998" s="255" t="s">
        <v>331</v>
      </c>
    </row>
    <row r="999" s="15" customFormat="1">
      <c r="A999" s="15"/>
      <c r="B999" s="256"/>
      <c r="C999" s="257"/>
      <c r="D999" s="236" t="s">
        <v>341</v>
      </c>
      <c r="E999" s="258" t="s">
        <v>19</v>
      </c>
      <c r="F999" s="259" t="s">
        <v>353</v>
      </c>
      <c r="G999" s="257"/>
      <c r="H999" s="260">
        <v>20.599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341</v>
      </c>
      <c r="AU999" s="266" t="s">
        <v>85</v>
      </c>
      <c r="AV999" s="15" t="s">
        <v>126</v>
      </c>
      <c r="AW999" s="15" t="s">
        <v>35</v>
      </c>
      <c r="AX999" s="15" t="s">
        <v>83</v>
      </c>
      <c r="AY999" s="266" t="s">
        <v>331</v>
      </c>
    </row>
    <row r="1000" s="2" customFormat="1" ht="16.5" customHeight="1">
      <c r="A1000" s="40"/>
      <c r="B1000" s="41"/>
      <c r="C1000" s="216" t="s">
        <v>1587</v>
      </c>
      <c r="D1000" s="216" t="s">
        <v>333</v>
      </c>
      <c r="E1000" s="217" t="s">
        <v>1588</v>
      </c>
      <c r="F1000" s="218" t="s">
        <v>1589</v>
      </c>
      <c r="G1000" s="219" t="s">
        <v>425</v>
      </c>
      <c r="H1000" s="220">
        <v>65</v>
      </c>
      <c r="I1000" s="221"/>
      <c r="J1000" s="222">
        <f>ROUND(I1000*H1000,2)</f>
        <v>0</v>
      </c>
      <c r="K1000" s="218" t="s">
        <v>337</v>
      </c>
      <c r="L1000" s="46"/>
      <c r="M1000" s="223" t="s">
        <v>19</v>
      </c>
      <c r="N1000" s="224" t="s">
        <v>47</v>
      </c>
      <c r="O1000" s="86"/>
      <c r="P1000" s="225">
        <f>O1000*H1000</f>
        <v>0</v>
      </c>
      <c r="Q1000" s="225">
        <v>0</v>
      </c>
      <c r="R1000" s="225">
        <f>Q1000*H1000</f>
        <v>0</v>
      </c>
      <c r="S1000" s="225">
        <v>0.039</v>
      </c>
      <c r="T1000" s="226">
        <f>S1000*H1000</f>
        <v>2.5350000000000001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7" t="s">
        <v>126</v>
      </c>
      <c r="AT1000" s="227" t="s">
        <v>333</v>
      </c>
      <c r="AU1000" s="227" t="s">
        <v>85</v>
      </c>
      <c r="AY1000" s="19" t="s">
        <v>331</v>
      </c>
      <c r="BE1000" s="228">
        <f>IF(N1000="základní",J1000,0)</f>
        <v>0</v>
      </c>
      <c r="BF1000" s="228">
        <f>IF(N1000="snížená",J1000,0)</f>
        <v>0</v>
      </c>
      <c r="BG1000" s="228">
        <f>IF(N1000="zákl. přenesená",J1000,0)</f>
        <v>0</v>
      </c>
      <c r="BH1000" s="228">
        <f>IF(N1000="sníž. přenesená",J1000,0)</f>
        <v>0</v>
      </c>
      <c r="BI1000" s="228">
        <f>IF(N1000="nulová",J1000,0)</f>
        <v>0</v>
      </c>
      <c r="BJ1000" s="19" t="s">
        <v>83</v>
      </c>
      <c r="BK1000" s="228">
        <f>ROUND(I1000*H1000,2)</f>
        <v>0</v>
      </c>
      <c r="BL1000" s="19" t="s">
        <v>126</v>
      </c>
      <c r="BM1000" s="227" t="s">
        <v>1590</v>
      </c>
    </row>
    <row r="1001" s="2" customFormat="1">
      <c r="A1001" s="40"/>
      <c r="B1001" s="41"/>
      <c r="C1001" s="42"/>
      <c r="D1001" s="229" t="s">
        <v>339</v>
      </c>
      <c r="E1001" s="42"/>
      <c r="F1001" s="230" t="s">
        <v>1591</v>
      </c>
      <c r="G1001" s="42"/>
      <c r="H1001" s="42"/>
      <c r="I1001" s="231"/>
      <c r="J1001" s="42"/>
      <c r="K1001" s="42"/>
      <c r="L1001" s="46"/>
      <c r="M1001" s="232"/>
      <c r="N1001" s="233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339</v>
      </c>
      <c r="AU1001" s="19" t="s">
        <v>85</v>
      </c>
    </row>
    <row r="1002" s="13" customFormat="1">
      <c r="A1002" s="13"/>
      <c r="B1002" s="234"/>
      <c r="C1002" s="235"/>
      <c r="D1002" s="236" t="s">
        <v>341</v>
      </c>
      <c r="E1002" s="237" t="s">
        <v>19</v>
      </c>
      <c r="F1002" s="238" t="s">
        <v>1005</v>
      </c>
      <c r="G1002" s="235"/>
      <c r="H1002" s="237" t="s">
        <v>19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341</v>
      </c>
      <c r="AU1002" s="244" t="s">
        <v>85</v>
      </c>
      <c r="AV1002" s="13" t="s">
        <v>83</v>
      </c>
      <c r="AW1002" s="13" t="s">
        <v>35</v>
      </c>
      <c r="AX1002" s="13" t="s">
        <v>76</v>
      </c>
      <c r="AY1002" s="244" t="s">
        <v>331</v>
      </c>
    </row>
    <row r="1003" s="14" customFormat="1">
      <c r="A1003" s="14"/>
      <c r="B1003" s="245"/>
      <c r="C1003" s="246"/>
      <c r="D1003" s="236" t="s">
        <v>341</v>
      </c>
      <c r="E1003" s="247" t="s">
        <v>19</v>
      </c>
      <c r="F1003" s="248" t="s">
        <v>1006</v>
      </c>
      <c r="G1003" s="246"/>
      <c r="H1003" s="249">
        <v>65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341</v>
      </c>
      <c r="AU1003" s="255" t="s">
        <v>85</v>
      </c>
      <c r="AV1003" s="14" t="s">
        <v>85</v>
      </c>
      <c r="AW1003" s="14" t="s">
        <v>35</v>
      </c>
      <c r="AX1003" s="14" t="s">
        <v>83</v>
      </c>
      <c r="AY1003" s="255" t="s">
        <v>331</v>
      </c>
    </row>
    <row r="1004" s="2" customFormat="1" ht="24.15" customHeight="1">
      <c r="A1004" s="40"/>
      <c r="B1004" s="41"/>
      <c r="C1004" s="216" t="s">
        <v>1592</v>
      </c>
      <c r="D1004" s="216" t="s">
        <v>333</v>
      </c>
      <c r="E1004" s="217" t="s">
        <v>1593</v>
      </c>
      <c r="F1004" s="218" t="s">
        <v>1594</v>
      </c>
      <c r="G1004" s="219" t="s">
        <v>376</v>
      </c>
      <c r="H1004" s="220">
        <v>168.55000000000001</v>
      </c>
      <c r="I1004" s="221"/>
      <c r="J1004" s="222">
        <f>ROUND(I1004*H1004,2)</f>
        <v>0</v>
      </c>
      <c r="K1004" s="218" t="s">
        <v>337</v>
      </c>
      <c r="L1004" s="46"/>
      <c r="M1004" s="223" t="s">
        <v>19</v>
      </c>
      <c r="N1004" s="224" t="s">
        <v>47</v>
      </c>
      <c r="O1004" s="86"/>
      <c r="P1004" s="225">
        <f>O1004*H1004</f>
        <v>0</v>
      </c>
      <c r="Q1004" s="225">
        <v>0</v>
      </c>
      <c r="R1004" s="225">
        <f>Q1004*H1004</f>
        <v>0</v>
      </c>
      <c r="S1004" s="225">
        <v>0.065000000000000002</v>
      </c>
      <c r="T1004" s="226">
        <f>S1004*H1004</f>
        <v>10.955750000000002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7" t="s">
        <v>126</v>
      </c>
      <c r="AT1004" s="227" t="s">
        <v>333</v>
      </c>
      <c r="AU1004" s="227" t="s">
        <v>85</v>
      </c>
      <c r="AY1004" s="19" t="s">
        <v>331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19" t="s">
        <v>83</v>
      </c>
      <c r="BK1004" s="228">
        <f>ROUND(I1004*H1004,2)</f>
        <v>0</v>
      </c>
      <c r="BL1004" s="19" t="s">
        <v>126</v>
      </c>
      <c r="BM1004" s="227" t="s">
        <v>1595</v>
      </c>
    </row>
    <row r="1005" s="2" customFormat="1">
      <c r="A1005" s="40"/>
      <c r="B1005" s="41"/>
      <c r="C1005" s="42"/>
      <c r="D1005" s="229" t="s">
        <v>339</v>
      </c>
      <c r="E1005" s="42"/>
      <c r="F1005" s="230" t="s">
        <v>1596</v>
      </c>
      <c r="G1005" s="42"/>
      <c r="H1005" s="42"/>
      <c r="I1005" s="231"/>
      <c r="J1005" s="42"/>
      <c r="K1005" s="42"/>
      <c r="L1005" s="46"/>
      <c r="M1005" s="232"/>
      <c r="N1005" s="233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339</v>
      </c>
      <c r="AU1005" s="19" t="s">
        <v>85</v>
      </c>
    </row>
    <row r="1006" s="13" customFormat="1">
      <c r="A1006" s="13"/>
      <c r="B1006" s="234"/>
      <c r="C1006" s="235"/>
      <c r="D1006" s="236" t="s">
        <v>341</v>
      </c>
      <c r="E1006" s="237" t="s">
        <v>19</v>
      </c>
      <c r="F1006" s="238" t="s">
        <v>1597</v>
      </c>
      <c r="G1006" s="235"/>
      <c r="H1006" s="237" t="s">
        <v>19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341</v>
      </c>
      <c r="AU1006" s="244" t="s">
        <v>85</v>
      </c>
      <c r="AV1006" s="13" t="s">
        <v>83</v>
      </c>
      <c r="AW1006" s="13" t="s">
        <v>35</v>
      </c>
      <c r="AX1006" s="13" t="s">
        <v>76</v>
      </c>
      <c r="AY1006" s="244" t="s">
        <v>331</v>
      </c>
    </row>
    <row r="1007" s="14" customFormat="1">
      <c r="A1007" s="14"/>
      <c r="B1007" s="245"/>
      <c r="C1007" s="246"/>
      <c r="D1007" s="236" t="s">
        <v>341</v>
      </c>
      <c r="E1007" s="247" t="s">
        <v>19</v>
      </c>
      <c r="F1007" s="248" t="s">
        <v>1598</v>
      </c>
      <c r="G1007" s="246"/>
      <c r="H1007" s="249">
        <v>91.900000000000006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341</v>
      </c>
      <c r="AU1007" s="255" t="s">
        <v>85</v>
      </c>
      <c r="AV1007" s="14" t="s">
        <v>85</v>
      </c>
      <c r="AW1007" s="14" t="s">
        <v>35</v>
      </c>
      <c r="AX1007" s="14" t="s">
        <v>76</v>
      </c>
      <c r="AY1007" s="255" t="s">
        <v>331</v>
      </c>
    </row>
    <row r="1008" s="14" customFormat="1">
      <c r="A1008" s="14"/>
      <c r="B1008" s="245"/>
      <c r="C1008" s="246"/>
      <c r="D1008" s="236" t="s">
        <v>341</v>
      </c>
      <c r="E1008" s="247" t="s">
        <v>19</v>
      </c>
      <c r="F1008" s="248" t="s">
        <v>1599</v>
      </c>
      <c r="G1008" s="246"/>
      <c r="H1008" s="249">
        <v>76.650000000000006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341</v>
      </c>
      <c r="AU1008" s="255" t="s">
        <v>85</v>
      </c>
      <c r="AV1008" s="14" t="s">
        <v>85</v>
      </c>
      <c r="AW1008" s="14" t="s">
        <v>35</v>
      </c>
      <c r="AX1008" s="14" t="s">
        <v>76</v>
      </c>
      <c r="AY1008" s="255" t="s">
        <v>331</v>
      </c>
    </row>
    <row r="1009" s="15" customFormat="1">
      <c r="A1009" s="15"/>
      <c r="B1009" s="256"/>
      <c r="C1009" s="257"/>
      <c r="D1009" s="236" t="s">
        <v>341</v>
      </c>
      <c r="E1009" s="258" t="s">
        <v>19</v>
      </c>
      <c r="F1009" s="259" t="s">
        <v>353</v>
      </c>
      <c r="G1009" s="257"/>
      <c r="H1009" s="260">
        <v>168.55000000000001</v>
      </c>
      <c r="I1009" s="261"/>
      <c r="J1009" s="257"/>
      <c r="K1009" s="257"/>
      <c r="L1009" s="262"/>
      <c r="M1009" s="263"/>
      <c r="N1009" s="264"/>
      <c r="O1009" s="264"/>
      <c r="P1009" s="264"/>
      <c r="Q1009" s="264"/>
      <c r="R1009" s="264"/>
      <c r="S1009" s="264"/>
      <c r="T1009" s="26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6" t="s">
        <v>341</v>
      </c>
      <c r="AU1009" s="266" t="s">
        <v>85</v>
      </c>
      <c r="AV1009" s="15" t="s">
        <v>126</v>
      </c>
      <c r="AW1009" s="15" t="s">
        <v>35</v>
      </c>
      <c r="AX1009" s="15" t="s">
        <v>83</v>
      </c>
      <c r="AY1009" s="266" t="s">
        <v>331</v>
      </c>
    </row>
    <row r="1010" s="2" customFormat="1" ht="24.15" customHeight="1">
      <c r="A1010" s="40"/>
      <c r="B1010" s="41"/>
      <c r="C1010" s="216" t="s">
        <v>1600</v>
      </c>
      <c r="D1010" s="216" t="s">
        <v>333</v>
      </c>
      <c r="E1010" s="217" t="s">
        <v>1601</v>
      </c>
      <c r="F1010" s="218" t="s">
        <v>1602</v>
      </c>
      <c r="G1010" s="219" t="s">
        <v>376</v>
      </c>
      <c r="H1010" s="220">
        <v>9.0999999999999996</v>
      </c>
      <c r="I1010" s="221"/>
      <c r="J1010" s="222">
        <f>ROUND(I1010*H1010,2)</f>
        <v>0</v>
      </c>
      <c r="K1010" s="218" t="s">
        <v>337</v>
      </c>
      <c r="L1010" s="46"/>
      <c r="M1010" s="223" t="s">
        <v>19</v>
      </c>
      <c r="N1010" s="224" t="s">
        <v>47</v>
      </c>
      <c r="O1010" s="86"/>
      <c r="P1010" s="225">
        <f>O1010*H1010</f>
        <v>0</v>
      </c>
      <c r="Q1010" s="225">
        <v>0</v>
      </c>
      <c r="R1010" s="225">
        <f>Q1010*H1010</f>
        <v>0</v>
      </c>
      <c r="S1010" s="225">
        <v>0.097000000000000003</v>
      </c>
      <c r="T1010" s="226">
        <f>S1010*H1010</f>
        <v>0.88270000000000004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7" t="s">
        <v>126</v>
      </c>
      <c r="AT1010" s="227" t="s">
        <v>333</v>
      </c>
      <c r="AU1010" s="227" t="s">
        <v>85</v>
      </c>
      <c r="AY1010" s="19" t="s">
        <v>331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19" t="s">
        <v>83</v>
      </c>
      <c r="BK1010" s="228">
        <f>ROUND(I1010*H1010,2)</f>
        <v>0</v>
      </c>
      <c r="BL1010" s="19" t="s">
        <v>126</v>
      </c>
      <c r="BM1010" s="227" t="s">
        <v>1603</v>
      </c>
    </row>
    <row r="1011" s="2" customFormat="1">
      <c r="A1011" s="40"/>
      <c r="B1011" s="41"/>
      <c r="C1011" s="42"/>
      <c r="D1011" s="229" t="s">
        <v>339</v>
      </c>
      <c r="E1011" s="42"/>
      <c r="F1011" s="230" t="s">
        <v>1604</v>
      </c>
      <c r="G1011" s="42"/>
      <c r="H1011" s="42"/>
      <c r="I1011" s="231"/>
      <c r="J1011" s="42"/>
      <c r="K1011" s="42"/>
      <c r="L1011" s="46"/>
      <c r="M1011" s="232"/>
      <c r="N1011" s="233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339</v>
      </c>
      <c r="AU1011" s="19" t="s">
        <v>85</v>
      </c>
    </row>
    <row r="1012" s="13" customFormat="1">
      <c r="A1012" s="13"/>
      <c r="B1012" s="234"/>
      <c r="C1012" s="235"/>
      <c r="D1012" s="236" t="s">
        <v>341</v>
      </c>
      <c r="E1012" s="237" t="s">
        <v>19</v>
      </c>
      <c r="F1012" s="238" t="s">
        <v>1605</v>
      </c>
      <c r="G1012" s="235"/>
      <c r="H1012" s="237" t="s">
        <v>19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341</v>
      </c>
      <c r="AU1012" s="244" t="s">
        <v>85</v>
      </c>
      <c r="AV1012" s="13" t="s">
        <v>83</v>
      </c>
      <c r="AW1012" s="13" t="s">
        <v>35</v>
      </c>
      <c r="AX1012" s="13" t="s">
        <v>76</v>
      </c>
      <c r="AY1012" s="244" t="s">
        <v>331</v>
      </c>
    </row>
    <row r="1013" s="14" customFormat="1">
      <c r="A1013" s="14"/>
      <c r="B1013" s="245"/>
      <c r="C1013" s="246"/>
      <c r="D1013" s="236" t="s">
        <v>341</v>
      </c>
      <c r="E1013" s="247" t="s">
        <v>19</v>
      </c>
      <c r="F1013" s="248" t="s">
        <v>1606</v>
      </c>
      <c r="G1013" s="246"/>
      <c r="H1013" s="249">
        <v>9.0999999999999996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341</v>
      </c>
      <c r="AU1013" s="255" t="s">
        <v>85</v>
      </c>
      <c r="AV1013" s="14" t="s">
        <v>85</v>
      </c>
      <c r="AW1013" s="14" t="s">
        <v>35</v>
      </c>
      <c r="AX1013" s="14" t="s">
        <v>83</v>
      </c>
      <c r="AY1013" s="255" t="s">
        <v>331</v>
      </c>
    </row>
    <row r="1014" s="2" customFormat="1" ht="24.15" customHeight="1">
      <c r="A1014" s="40"/>
      <c r="B1014" s="41"/>
      <c r="C1014" s="216" t="s">
        <v>1607</v>
      </c>
      <c r="D1014" s="216" t="s">
        <v>333</v>
      </c>
      <c r="E1014" s="217" t="s">
        <v>1608</v>
      </c>
      <c r="F1014" s="218" t="s">
        <v>1609</v>
      </c>
      <c r="G1014" s="219" t="s">
        <v>376</v>
      </c>
      <c r="H1014" s="220">
        <v>7</v>
      </c>
      <c r="I1014" s="221"/>
      <c r="J1014" s="222">
        <f>ROUND(I1014*H1014,2)</f>
        <v>0</v>
      </c>
      <c r="K1014" s="218" t="s">
        <v>337</v>
      </c>
      <c r="L1014" s="46"/>
      <c r="M1014" s="223" t="s">
        <v>19</v>
      </c>
      <c r="N1014" s="224" t="s">
        <v>47</v>
      </c>
      <c r="O1014" s="86"/>
      <c r="P1014" s="225">
        <f>O1014*H1014</f>
        <v>0</v>
      </c>
      <c r="Q1014" s="225">
        <v>0.0236245</v>
      </c>
      <c r="R1014" s="225">
        <f>Q1014*H1014</f>
        <v>0.16537150000000001</v>
      </c>
      <c r="S1014" s="225">
        <v>0</v>
      </c>
      <c r="T1014" s="226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7" t="s">
        <v>126</v>
      </c>
      <c r="AT1014" s="227" t="s">
        <v>333</v>
      </c>
      <c r="AU1014" s="227" t="s">
        <v>85</v>
      </c>
      <c r="AY1014" s="19" t="s">
        <v>331</v>
      </c>
      <c r="BE1014" s="228">
        <f>IF(N1014="základní",J1014,0)</f>
        <v>0</v>
      </c>
      <c r="BF1014" s="228">
        <f>IF(N1014="snížená",J1014,0)</f>
        <v>0</v>
      </c>
      <c r="BG1014" s="228">
        <f>IF(N1014="zákl. přenesená",J1014,0)</f>
        <v>0</v>
      </c>
      <c r="BH1014" s="228">
        <f>IF(N1014="sníž. přenesená",J1014,0)</f>
        <v>0</v>
      </c>
      <c r="BI1014" s="228">
        <f>IF(N1014="nulová",J1014,0)</f>
        <v>0</v>
      </c>
      <c r="BJ1014" s="19" t="s">
        <v>83</v>
      </c>
      <c r="BK1014" s="228">
        <f>ROUND(I1014*H1014,2)</f>
        <v>0</v>
      </c>
      <c r="BL1014" s="19" t="s">
        <v>126</v>
      </c>
      <c r="BM1014" s="227" t="s">
        <v>1610</v>
      </c>
    </row>
    <row r="1015" s="2" customFormat="1">
      <c r="A1015" s="40"/>
      <c r="B1015" s="41"/>
      <c r="C1015" s="42"/>
      <c r="D1015" s="229" t="s">
        <v>339</v>
      </c>
      <c r="E1015" s="42"/>
      <c r="F1015" s="230" t="s">
        <v>1611</v>
      </c>
      <c r="G1015" s="42"/>
      <c r="H1015" s="42"/>
      <c r="I1015" s="231"/>
      <c r="J1015" s="42"/>
      <c r="K1015" s="42"/>
      <c r="L1015" s="46"/>
      <c r="M1015" s="232"/>
      <c r="N1015" s="233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339</v>
      </c>
      <c r="AU1015" s="19" t="s">
        <v>85</v>
      </c>
    </row>
    <row r="1016" s="13" customFormat="1">
      <c r="A1016" s="13"/>
      <c r="B1016" s="234"/>
      <c r="C1016" s="235"/>
      <c r="D1016" s="236" t="s">
        <v>341</v>
      </c>
      <c r="E1016" s="237" t="s">
        <v>19</v>
      </c>
      <c r="F1016" s="238" t="s">
        <v>1297</v>
      </c>
      <c r="G1016" s="235"/>
      <c r="H1016" s="237" t="s">
        <v>19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341</v>
      </c>
      <c r="AU1016" s="244" t="s">
        <v>85</v>
      </c>
      <c r="AV1016" s="13" t="s">
        <v>83</v>
      </c>
      <c r="AW1016" s="13" t="s">
        <v>35</v>
      </c>
      <c r="AX1016" s="13" t="s">
        <v>76</v>
      </c>
      <c r="AY1016" s="244" t="s">
        <v>331</v>
      </c>
    </row>
    <row r="1017" s="14" customFormat="1">
      <c r="A1017" s="14"/>
      <c r="B1017" s="245"/>
      <c r="C1017" s="246"/>
      <c r="D1017" s="236" t="s">
        <v>341</v>
      </c>
      <c r="E1017" s="247" t="s">
        <v>19</v>
      </c>
      <c r="F1017" s="248" t="s">
        <v>1612</v>
      </c>
      <c r="G1017" s="246"/>
      <c r="H1017" s="249">
        <v>7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341</v>
      </c>
      <c r="AU1017" s="255" t="s">
        <v>85</v>
      </c>
      <c r="AV1017" s="14" t="s">
        <v>85</v>
      </c>
      <c r="AW1017" s="14" t="s">
        <v>35</v>
      </c>
      <c r="AX1017" s="14" t="s">
        <v>83</v>
      </c>
      <c r="AY1017" s="255" t="s">
        <v>331</v>
      </c>
    </row>
    <row r="1018" s="2" customFormat="1" ht="24.15" customHeight="1">
      <c r="A1018" s="40"/>
      <c r="B1018" s="41"/>
      <c r="C1018" s="216" t="s">
        <v>1613</v>
      </c>
      <c r="D1018" s="216" t="s">
        <v>333</v>
      </c>
      <c r="E1018" s="217" t="s">
        <v>1614</v>
      </c>
      <c r="F1018" s="218" t="s">
        <v>1615</v>
      </c>
      <c r="G1018" s="219" t="s">
        <v>376</v>
      </c>
      <c r="H1018" s="220">
        <v>3.2400000000000002</v>
      </c>
      <c r="I1018" s="221"/>
      <c r="J1018" s="222">
        <f>ROUND(I1018*H1018,2)</f>
        <v>0</v>
      </c>
      <c r="K1018" s="218" t="s">
        <v>692</v>
      </c>
      <c r="L1018" s="46"/>
      <c r="M1018" s="223" t="s">
        <v>19</v>
      </c>
      <c r="N1018" s="224" t="s">
        <v>47</v>
      </c>
      <c r="O1018" s="86"/>
      <c r="P1018" s="225">
        <f>O1018*H1018</f>
        <v>0</v>
      </c>
      <c r="Q1018" s="225">
        <v>0.00147</v>
      </c>
      <c r="R1018" s="225">
        <f>Q1018*H1018</f>
        <v>0.0047628000000000002</v>
      </c>
      <c r="S1018" s="225">
        <v>0.039</v>
      </c>
      <c r="T1018" s="226">
        <f>S1018*H1018</f>
        <v>0.12636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7" t="s">
        <v>126</v>
      </c>
      <c r="AT1018" s="227" t="s">
        <v>333</v>
      </c>
      <c r="AU1018" s="227" t="s">
        <v>85</v>
      </c>
      <c r="AY1018" s="19" t="s">
        <v>331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19" t="s">
        <v>83</v>
      </c>
      <c r="BK1018" s="228">
        <f>ROUND(I1018*H1018,2)</f>
        <v>0</v>
      </c>
      <c r="BL1018" s="19" t="s">
        <v>126</v>
      </c>
      <c r="BM1018" s="227" t="s">
        <v>1616</v>
      </c>
    </row>
    <row r="1019" s="2" customFormat="1">
      <c r="A1019" s="40"/>
      <c r="B1019" s="41"/>
      <c r="C1019" s="42"/>
      <c r="D1019" s="229" t="s">
        <v>339</v>
      </c>
      <c r="E1019" s="42"/>
      <c r="F1019" s="230" t="s">
        <v>1617</v>
      </c>
      <c r="G1019" s="42"/>
      <c r="H1019" s="42"/>
      <c r="I1019" s="231"/>
      <c r="J1019" s="42"/>
      <c r="K1019" s="42"/>
      <c r="L1019" s="46"/>
      <c r="M1019" s="232"/>
      <c r="N1019" s="233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339</v>
      </c>
      <c r="AU1019" s="19" t="s">
        <v>85</v>
      </c>
    </row>
    <row r="1020" s="13" customFormat="1">
      <c r="A1020" s="13"/>
      <c r="B1020" s="234"/>
      <c r="C1020" s="235"/>
      <c r="D1020" s="236" t="s">
        <v>341</v>
      </c>
      <c r="E1020" s="237" t="s">
        <v>19</v>
      </c>
      <c r="F1020" s="238" t="s">
        <v>1568</v>
      </c>
      <c r="G1020" s="235"/>
      <c r="H1020" s="237" t="s">
        <v>19</v>
      </c>
      <c r="I1020" s="239"/>
      <c r="J1020" s="235"/>
      <c r="K1020" s="235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341</v>
      </c>
      <c r="AU1020" s="244" t="s">
        <v>85</v>
      </c>
      <c r="AV1020" s="13" t="s">
        <v>83</v>
      </c>
      <c r="AW1020" s="13" t="s">
        <v>35</v>
      </c>
      <c r="AX1020" s="13" t="s">
        <v>76</v>
      </c>
      <c r="AY1020" s="244" t="s">
        <v>331</v>
      </c>
    </row>
    <row r="1021" s="13" customFormat="1">
      <c r="A1021" s="13"/>
      <c r="B1021" s="234"/>
      <c r="C1021" s="235"/>
      <c r="D1021" s="236" t="s">
        <v>341</v>
      </c>
      <c r="E1021" s="237" t="s">
        <v>19</v>
      </c>
      <c r="F1021" s="238" t="s">
        <v>905</v>
      </c>
      <c r="G1021" s="235"/>
      <c r="H1021" s="237" t="s">
        <v>19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341</v>
      </c>
      <c r="AU1021" s="244" t="s">
        <v>85</v>
      </c>
      <c r="AV1021" s="13" t="s">
        <v>83</v>
      </c>
      <c r="AW1021" s="13" t="s">
        <v>35</v>
      </c>
      <c r="AX1021" s="13" t="s">
        <v>76</v>
      </c>
      <c r="AY1021" s="244" t="s">
        <v>331</v>
      </c>
    </row>
    <row r="1022" s="14" customFormat="1">
      <c r="A1022" s="14"/>
      <c r="B1022" s="245"/>
      <c r="C1022" s="246"/>
      <c r="D1022" s="236" t="s">
        <v>341</v>
      </c>
      <c r="E1022" s="247" t="s">
        <v>19</v>
      </c>
      <c r="F1022" s="248" t="s">
        <v>1618</v>
      </c>
      <c r="G1022" s="246"/>
      <c r="H1022" s="249">
        <v>3.2400000000000002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341</v>
      </c>
      <c r="AU1022" s="255" t="s">
        <v>85</v>
      </c>
      <c r="AV1022" s="14" t="s">
        <v>85</v>
      </c>
      <c r="AW1022" s="14" t="s">
        <v>35</v>
      </c>
      <c r="AX1022" s="14" t="s">
        <v>83</v>
      </c>
      <c r="AY1022" s="255" t="s">
        <v>331</v>
      </c>
    </row>
    <row r="1023" s="2" customFormat="1" ht="24.15" customHeight="1">
      <c r="A1023" s="40"/>
      <c r="B1023" s="41"/>
      <c r="C1023" s="216" t="s">
        <v>1619</v>
      </c>
      <c r="D1023" s="216" t="s">
        <v>333</v>
      </c>
      <c r="E1023" s="217" t="s">
        <v>1620</v>
      </c>
      <c r="F1023" s="218" t="s">
        <v>1621</v>
      </c>
      <c r="G1023" s="219" t="s">
        <v>376</v>
      </c>
      <c r="H1023" s="220">
        <v>3.1600000000000001</v>
      </c>
      <c r="I1023" s="221"/>
      <c r="J1023" s="222">
        <f>ROUND(I1023*H1023,2)</f>
        <v>0</v>
      </c>
      <c r="K1023" s="218" t="s">
        <v>692</v>
      </c>
      <c r="L1023" s="46"/>
      <c r="M1023" s="223" t="s">
        <v>19</v>
      </c>
      <c r="N1023" s="224" t="s">
        <v>47</v>
      </c>
      <c r="O1023" s="86"/>
      <c r="P1023" s="225">
        <f>O1023*H1023</f>
        <v>0</v>
      </c>
      <c r="Q1023" s="225">
        <v>0.0039500000000000004</v>
      </c>
      <c r="R1023" s="225">
        <f>Q1023*H1023</f>
        <v>0.012482000000000002</v>
      </c>
      <c r="S1023" s="225">
        <v>0.16</v>
      </c>
      <c r="T1023" s="226">
        <f>S1023*H1023</f>
        <v>0.50560000000000005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7" t="s">
        <v>126</v>
      </c>
      <c r="AT1023" s="227" t="s">
        <v>333</v>
      </c>
      <c r="AU1023" s="227" t="s">
        <v>85</v>
      </c>
      <c r="AY1023" s="19" t="s">
        <v>331</v>
      </c>
      <c r="BE1023" s="228">
        <f>IF(N1023="základní",J1023,0)</f>
        <v>0</v>
      </c>
      <c r="BF1023" s="228">
        <f>IF(N1023="snížená",J1023,0)</f>
        <v>0</v>
      </c>
      <c r="BG1023" s="228">
        <f>IF(N1023="zákl. přenesená",J1023,0)</f>
        <v>0</v>
      </c>
      <c r="BH1023" s="228">
        <f>IF(N1023="sníž. přenesená",J1023,0)</f>
        <v>0</v>
      </c>
      <c r="BI1023" s="228">
        <f>IF(N1023="nulová",J1023,0)</f>
        <v>0</v>
      </c>
      <c r="BJ1023" s="19" t="s">
        <v>83</v>
      </c>
      <c r="BK1023" s="228">
        <f>ROUND(I1023*H1023,2)</f>
        <v>0</v>
      </c>
      <c r="BL1023" s="19" t="s">
        <v>126</v>
      </c>
      <c r="BM1023" s="227" t="s">
        <v>1622</v>
      </c>
    </row>
    <row r="1024" s="2" customFormat="1">
      <c r="A1024" s="40"/>
      <c r="B1024" s="41"/>
      <c r="C1024" s="42"/>
      <c r="D1024" s="229" t="s">
        <v>339</v>
      </c>
      <c r="E1024" s="42"/>
      <c r="F1024" s="230" t="s">
        <v>1623</v>
      </c>
      <c r="G1024" s="42"/>
      <c r="H1024" s="42"/>
      <c r="I1024" s="231"/>
      <c r="J1024" s="42"/>
      <c r="K1024" s="42"/>
      <c r="L1024" s="46"/>
      <c r="M1024" s="232"/>
      <c r="N1024" s="233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339</v>
      </c>
      <c r="AU1024" s="19" t="s">
        <v>85</v>
      </c>
    </row>
    <row r="1025" s="13" customFormat="1">
      <c r="A1025" s="13"/>
      <c r="B1025" s="234"/>
      <c r="C1025" s="235"/>
      <c r="D1025" s="236" t="s">
        <v>341</v>
      </c>
      <c r="E1025" s="237" t="s">
        <v>19</v>
      </c>
      <c r="F1025" s="238" t="s">
        <v>1568</v>
      </c>
      <c r="G1025" s="235"/>
      <c r="H1025" s="237" t="s">
        <v>19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341</v>
      </c>
      <c r="AU1025" s="244" t="s">
        <v>85</v>
      </c>
      <c r="AV1025" s="13" t="s">
        <v>83</v>
      </c>
      <c r="AW1025" s="13" t="s">
        <v>35</v>
      </c>
      <c r="AX1025" s="13" t="s">
        <v>76</v>
      </c>
      <c r="AY1025" s="244" t="s">
        <v>331</v>
      </c>
    </row>
    <row r="1026" s="13" customFormat="1">
      <c r="A1026" s="13"/>
      <c r="B1026" s="234"/>
      <c r="C1026" s="235"/>
      <c r="D1026" s="236" t="s">
        <v>341</v>
      </c>
      <c r="E1026" s="237" t="s">
        <v>19</v>
      </c>
      <c r="F1026" s="238" t="s">
        <v>905</v>
      </c>
      <c r="G1026" s="235"/>
      <c r="H1026" s="237" t="s">
        <v>19</v>
      </c>
      <c r="I1026" s="239"/>
      <c r="J1026" s="235"/>
      <c r="K1026" s="235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341</v>
      </c>
      <c r="AU1026" s="244" t="s">
        <v>85</v>
      </c>
      <c r="AV1026" s="13" t="s">
        <v>83</v>
      </c>
      <c r="AW1026" s="13" t="s">
        <v>35</v>
      </c>
      <c r="AX1026" s="13" t="s">
        <v>76</v>
      </c>
      <c r="AY1026" s="244" t="s">
        <v>331</v>
      </c>
    </row>
    <row r="1027" s="14" customFormat="1">
      <c r="A1027" s="14"/>
      <c r="B1027" s="245"/>
      <c r="C1027" s="246"/>
      <c r="D1027" s="236" t="s">
        <v>341</v>
      </c>
      <c r="E1027" s="247" t="s">
        <v>19</v>
      </c>
      <c r="F1027" s="248" t="s">
        <v>1624</v>
      </c>
      <c r="G1027" s="246"/>
      <c r="H1027" s="249">
        <v>2.1600000000000001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341</v>
      </c>
      <c r="AU1027" s="255" t="s">
        <v>85</v>
      </c>
      <c r="AV1027" s="14" t="s">
        <v>85</v>
      </c>
      <c r="AW1027" s="14" t="s">
        <v>35</v>
      </c>
      <c r="AX1027" s="14" t="s">
        <v>76</v>
      </c>
      <c r="AY1027" s="255" t="s">
        <v>331</v>
      </c>
    </row>
    <row r="1028" s="13" customFormat="1">
      <c r="A1028" s="13"/>
      <c r="B1028" s="234"/>
      <c r="C1028" s="235"/>
      <c r="D1028" s="236" t="s">
        <v>341</v>
      </c>
      <c r="E1028" s="237" t="s">
        <v>19</v>
      </c>
      <c r="F1028" s="238" t="s">
        <v>912</v>
      </c>
      <c r="G1028" s="235"/>
      <c r="H1028" s="237" t="s">
        <v>19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341</v>
      </c>
      <c r="AU1028" s="244" t="s">
        <v>85</v>
      </c>
      <c r="AV1028" s="13" t="s">
        <v>83</v>
      </c>
      <c r="AW1028" s="13" t="s">
        <v>35</v>
      </c>
      <c r="AX1028" s="13" t="s">
        <v>76</v>
      </c>
      <c r="AY1028" s="244" t="s">
        <v>331</v>
      </c>
    </row>
    <row r="1029" s="14" customFormat="1">
      <c r="A1029" s="14"/>
      <c r="B1029" s="245"/>
      <c r="C1029" s="246"/>
      <c r="D1029" s="236" t="s">
        <v>341</v>
      </c>
      <c r="E1029" s="247" t="s">
        <v>19</v>
      </c>
      <c r="F1029" s="248" t="s">
        <v>1625</v>
      </c>
      <c r="G1029" s="246"/>
      <c r="H1029" s="249">
        <v>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341</v>
      </c>
      <c r="AU1029" s="255" t="s">
        <v>85</v>
      </c>
      <c r="AV1029" s="14" t="s">
        <v>85</v>
      </c>
      <c r="AW1029" s="14" t="s">
        <v>35</v>
      </c>
      <c r="AX1029" s="14" t="s">
        <v>76</v>
      </c>
      <c r="AY1029" s="255" t="s">
        <v>331</v>
      </c>
    </row>
    <row r="1030" s="15" customFormat="1">
      <c r="A1030" s="15"/>
      <c r="B1030" s="256"/>
      <c r="C1030" s="257"/>
      <c r="D1030" s="236" t="s">
        <v>341</v>
      </c>
      <c r="E1030" s="258" t="s">
        <v>19</v>
      </c>
      <c r="F1030" s="259" t="s">
        <v>353</v>
      </c>
      <c r="G1030" s="257"/>
      <c r="H1030" s="260">
        <v>3.1600000000000001</v>
      </c>
      <c r="I1030" s="261"/>
      <c r="J1030" s="257"/>
      <c r="K1030" s="257"/>
      <c r="L1030" s="262"/>
      <c r="M1030" s="263"/>
      <c r="N1030" s="264"/>
      <c r="O1030" s="264"/>
      <c r="P1030" s="264"/>
      <c r="Q1030" s="264"/>
      <c r="R1030" s="264"/>
      <c r="S1030" s="264"/>
      <c r="T1030" s="26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6" t="s">
        <v>341</v>
      </c>
      <c r="AU1030" s="266" t="s">
        <v>85</v>
      </c>
      <c r="AV1030" s="15" t="s">
        <v>126</v>
      </c>
      <c r="AW1030" s="15" t="s">
        <v>35</v>
      </c>
      <c r="AX1030" s="15" t="s">
        <v>83</v>
      </c>
      <c r="AY1030" s="266" t="s">
        <v>331</v>
      </c>
    </row>
    <row r="1031" s="2" customFormat="1" ht="24.15" customHeight="1">
      <c r="A1031" s="40"/>
      <c r="B1031" s="41"/>
      <c r="C1031" s="216" t="s">
        <v>1626</v>
      </c>
      <c r="D1031" s="216" t="s">
        <v>333</v>
      </c>
      <c r="E1031" s="217" t="s">
        <v>1627</v>
      </c>
      <c r="F1031" s="218" t="s">
        <v>1628</v>
      </c>
      <c r="G1031" s="219" t="s">
        <v>336</v>
      </c>
      <c r="H1031" s="220">
        <v>580.23500000000001</v>
      </c>
      <c r="I1031" s="221"/>
      <c r="J1031" s="222">
        <f>ROUND(I1031*H1031,2)</f>
        <v>0</v>
      </c>
      <c r="K1031" s="218" t="s">
        <v>337</v>
      </c>
      <c r="L1031" s="46"/>
      <c r="M1031" s="223" t="s">
        <v>19</v>
      </c>
      <c r="N1031" s="224" t="s">
        <v>47</v>
      </c>
      <c r="O1031" s="86"/>
      <c r="P1031" s="225">
        <f>O1031*H1031</f>
        <v>0</v>
      </c>
      <c r="Q1031" s="225">
        <v>0</v>
      </c>
      <c r="R1031" s="225">
        <f>Q1031*H1031</f>
        <v>0</v>
      </c>
      <c r="S1031" s="225">
        <v>0.045999999999999999</v>
      </c>
      <c r="T1031" s="226">
        <f>S1031*H1031</f>
        <v>26.690809999999999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7" t="s">
        <v>126</v>
      </c>
      <c r="AT1031" s="227" t="s">
        <v>333</v>
      </c>
      <c r="AU1031" s="227" t="s">
        <v>85</v>
      </c>
      <c r="AY1031" s="19" t="s">
        <v>331</v>
      </c>
      <c r="BE1031" s="228">
        <f>IF(N1031="základní",J1031,0)</f>
        <v>0</v>
      </c>
      <c r="BF1031" s="228">
        <f>IF(N1031="snížená",J1031,0)</f>
        <v>0</v>
      </c>
      <c r="BG1031" s="228">
        <f>IF(N1031="zákl. přenesená",J1031,0)</f>
        <v>0</v>
      </c>
      <c r="BH1031" s="228">
        <f>IF(N1031="sníž. přenesená",J1031,0)</f>
        <v>0</v>
      </c>
      <c r="BI1031" s="228">
        <f>IF(N1031="nulová",J1031,0)</f>
        <v>0</v>
      </c>
      <c r="BJ1031" s="19" t="s">
        <v>83</v>
      </c>
      <c r="BK1031" s="228">
        <f>ROUND(I1031*H1031,2)</f>
        <v>0</v>
      </c>
      <c r="BL1031" s="19" t="s">
        <v>126</v>
      </c>
      <c r="BM1031" s="227" t="s">
        <v>1629</v>
      </c>
    </row>
    <row r="1032" s="2" customFormat="1">
      <c r="A1032" s="40"/>
      <c r="B1032" s="41"/>
      <c r="C1032" s="42"/>
      <c r="D1032" s="229" t="s">
        <v>339</v>
      </c>
      <c r="E1032" s="42"/>
      <c r="F1032" s="230" t="s">
        <v>1630</v>
      </c>
      <c r="G1032" s="42"/>
      <c r="H1032" s="42"/>
      <c r="I1032" s="231"/>
      <c r="J1032" s="42"/>
      <c r="K1032" s="42"/>
      <c r="L1032" s="46"/>
      <c r="M1032" s="232"/>
      <c r="N1032" s="233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339</v>
      </c>
      <c r="AU1032" s="19" t="s">
        <v>85</v>
      </c>
    </row>
    <row r="1033" s="13" customFormat="1">
      <c r="A1033" s="13"/>
      <c r="B1033" s="234"/>
      <c r="C1033" s="235"/>
      <c r="D1033" s="236" t="s">
        <v>341</v>
      </c>
      <c r="E1033" s="237" t="s">
        <v>19</v>
      </c>
      <c r="F1033" s="238" t="s">
        <v>905</v>
      </c>
      <c r="G1033" s="235"/>
      <c r="H1033" s="237" t="s">
        <v>19</v>
      </c>
      <c r="I1033" s="239"/>
      <c r="J1033" s="235"/>
      <c r="K1033" s="235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341</v>
      </c>
      <c r="AU1033" s="244" t="s">
        <v>85</v>
      </c>
      <c r="AV1033" s="13" t="s">
        <v>83</v>
      </c>
      <c r="AW1033" s="13" t="s">
        <v>35</v>
      </c>
      <c r="AX1033" s="13" t="s">
        <v>76</v>
      </c>
      <c r="AY1033" s="244" t="s">
        <v>331</v>
      </c>
    </row>
    <row r="1034" s="14" customFormat="1">
      <c r="A1034" s="14"/>
      <c r="B1034" s="245"/>
      <c r="C1034" s="246"/>
      <c r="D1034" s="236" t="s">
        <v>341</v>
      </c>
      <c r="E1034" s="247" t="s">
        <v>19</v>
      </c>
      <c r="F1034" s="248" t="s">
        <v>1631</v>
      </c>
      <c r="G1034" s="246"/>
      <c r="H1034" s="249">
        <v>79.932000000000002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341</v>
      </c>
      <c r="AU1034" s="255" t="s">
        <v>85</v>
      </c>
      <c r="AV1034" s="14" t="s">
        <v>85</v>
      </c>
      <c r="AW1034" s="14" t="s">
        <v>35</v>
      </c>
      <c r="AX1034" s="14" t="s">
        <v>76</v>
      </c>
      <c r="AY1034" s="255" t="s">
        <v>331</v>
      </c>
    </row>
    <row r="1035" s="14" customFormat="1">
      <c r="A1035" s="14"/>
      <c r="B1035" s="245"/>
      <c r="C1035" s="246"/>
      <c r="D1035" s="236" t="s">
        <v>341</v>
      </c>
      <c r="E1035" s="247" t="s">
        <v>19</v>
      </c>
      <c r="F1035" s="248" t="s">
        <v>1632</v>
      </c>
      <c r="G1035" s="246"/>
      <c r="H1035" s="249">
        <v>3.0129999999999999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341</v>
      </c>
      <c r="AU1035" s="255" t="s">
        <v>85</v>
      </c>
      <c r="AV1035" s="14" t="s">
        <v>85</v>
      </c>
      <c r="AW1035" s="14" t="s">
        <v>35</v>
      </c>
      <c r="AX1035" s="14" t="s">
        <v>76</v>
      </c>
      <c r="AY1035" s="255" t="s">
        <v>331</v>
      </c>
    </row>
    <row r="1036" s="14" customFormat="1">
      <c r="A1036" s="14"/>
      <c r="B1036" s="245"/>
      <c r="C1036" s="246"/>
      <c r="D1036" s="236" t="s">
        <v>341</v>
      </c>
      <c r="E1036" s="247" t="s">
        <v>19</v>
      </c>
      <c r="F1036" s="248" t="s">
        <v>1633</v>
      </c>
      <c r="G1036" s="246"/>
      <c r="H1036" s="249">
        <v>80.995000000000005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341</v>
      </c>
      <c r="AU1036" s="255" t="s">
        <v>85</v>
      </c>
      <c r="AV1036" s="14" t="s">
        <v>85</v>
      </c>
      <c r="AW1036" s="14" t="s">
        <v>35</v>
      </c>
      <c r="AX1036" s="14" t="s">
        <v>76</v>
      </c>
      <c r="AY1036" s="255" t="s">
        <v>331</v>
      </c>
    </row>
    <row r="1037" s="14" customFormat="1">
      <c r="A1037" s="14"/>
      <c r="B1037" s="245"/>
      <c r="C1037" s="246"/>
      <c r="D1037" s="236" t="s">
        <v>341</v>
      </c>
      <c r="E1037" s="247" t="s">
        <v>19</v>
      </c>
      <c r="F1037" s="248" t="s">
        <v>1634</v>
      </c>
      <c r="G1037" s="246"/>
      <c r="H1037" s="249">
        <v>-13.727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341</v>
      </c>
      <c r="AU1037" s="255" t="s">
        <v>85</v>
      </c>
      <c r="AV1037" s="14" t="s">
        <v>85</v>
      </c>
      <c r="AW1037" s="14" t="s">
        <v>35</v>
      </c>
      <c r="AX1037" s="14" t="s">
        <v>76</v>
      </c>
      <c r="AY1037" s="255" t="s">
        <v>331</v>
      </c>
    </row>
    <row r="1038" s="14" customFormat="1">
      <c r="A1038" s="14"/>
      <c r="B1038" s="245"/>
      <c r="C1038" s="246"/>
      <c r="D1038" s="236" t="s">
        <v>341</v>
      </c>
      <c r="E1038" s="247" t="s">
        <v>19</v>
      </c>
      <c r="F1038" s="248" t="s">
        <v>1635</v>
      </c>
      <c r="G1038" s="246"/>
      <c r="H1038" s="249">
        <v>-5.7380000000000004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341</v>
      </c>
      <c r="AU1038" s="255" t="s">
        <v>85</v>
      </c>
      <c r="AV1038" s="14" t="s">
        <v>85</v>
      </c>
      <c r="AW1038" s="14" t="s">
        <v>35</v>
      </c>
      <c r="AX1038" s="14" t="s">
        <v>76</v>
      </c>
      <c r="AY1038" s="255" t="s">
        <v>331</v>
      </c>
    </row>
    <row r="1039" s="14" customFormat="1">
      <c r="A1039" s="14"/>
      <c r="B1039" s="245"/>
      <c r="C1039" s="246"/>
      <c r="D1039" s="236" t="s">
        <v>341</v>
      </c>
      <c r="E1039" s="247" t="s">
        <v>19</v>
      </c>
      <c r="F1039" s="248" t="s">
        <v>1636</v>
      </c>
      <c r="G1039" s="246"/>
      <c r="H1039" s="249">
        <v>5.7770000000000001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341</v>
      </c>
      <c r="AU1039" s="255" t="s">
        <v>85</v>
      </c>
      <c r="AV1039" s="14" t="s">
        <v>85</v>
      </c>
      <c r="AW1039" s="14" t="s">
        <v>35</v>
      </c>
      <c r="AX1039" s="14" t="s">
        <v>76</v>
      </c>
      <c r="AY1039" s="255" t="s">
        <v>331</v>
      </c>
    </row>
    <row r="1040" s="14" customFormat="1">
      <c r="A1040" s="14"/>
      <c r="B1040" s="245"/>
      <c r="C1040" s="246"/>
      <c r="D1040" s="236" t="s">
        <v>341</v>
      </c>
      <c r="E1040" s="247" t="s">
        <v>19</v>
      </c>
      <c r="F1040" s="248" t="s">
        <v>1637</v>
      </c>
      <c r="G1040" s="246"/>
      <c r="H1040" s="249">
        <v>311.99700000000001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341</v>
      </c>
      <c r="AU1040" s="255" t="s">
        <v>85</v>
      </c>
      <c r="AV1040" s="14" t="s">
        <v>85</v>
      </c>
      <c r="AW1040" s="14" t="s">
        <v>35</v>
      </c>
      <c r="AX1040" s="14" t="s">
        <v>76</v>
      </c>
      <c r="AY1040" s="255" t="s">
        <v>331</v>
      </c>
    </row>
    <row r="1041" s="14" customFormat="1">
      <c r="A1041" s="14"/>
      <c r="B1041" s="245"/>
      <c r="C1041" s="246"/>
      <c r="D1041" s="236" t="s">
        <v>341</v>
      </c>
      <c r="E1041" s="247" t="s">
        <v>19</v>
      </c>
      <c r="F1041" s="248" t="s">
        <v>1638</v>
      </c>
      <c r="G1041" s="246"/>
      <c r="H1041" s="249">
        <v>-34.369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341</v>
      </c>
      <c r="AU1041" s="255" t="s">
        <v>85</v>
      </c>
      <c r="AV1041" s="14" t="s">
        <v>85</v>
      </c>
      <c r="AW1041" s="14" t="s">
        <v>35</v>
      </c>
      <c r="AX1041" s="14" t="s">
        <v>76</v>
      </c>
      <c r="AY1041" s="255" t="s">
        <v>331</v>
      </c>
    </row>
    <row r="1042" s="14" customFormat="1">
      <c r="A1042" s="14"/>
      <c r="B1042" s="245"/>
      <c r="C1042" s="246"/>
      <c r="D1042" s="236" t="s">
        <v>341</v>
      </c>
      <c r="E1042" s="247" t="s">
        <v>19</v>
      </c>
      <c r="F1042" s="248" t="s">
        <v>1639</v>
      </c>
      <c r="G1042" s="246"/>
      <c r="H1042" s="249">
        <v>-34.305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341</v>
      </c>
      <c r="AU1042" s="255" t="s">
        <v>85</v>
      </c>
      <c r="AV1042" s="14" t="s">
        <v>85</v>
      </c>
      <c r="AW1042" s="14" t="s">
        <v>35</v>
      </c>
      <c r="AX1042" s="14" t="s">
        <v>76</v>
      </c>
      <c r="AY1042" s="255" t="s">
        <v>331</v>
      </c>
    </row>
    <row r="1043" s="14" customFormat="1">
      <c r="A1043" s="14"/>
      <c r="B1043" s="245"/>
      <c r="C1043" s="246"/>
      <c r="D1043" s="236" t="s">
        <v>341</v>
      </c>
      <c r="E1043" s="247" t="s">
        <v>19</v>
      </c>
      <c r="F1043" s="248" t="s">
        <v>1640</v>
      </c>
      <c r="G1043" s="246"/>
      <c r="H1043" s="249">
        <v>-7.7530000000000001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341</v>
      </c>
      <c r="AU1043" s="255" t="s">
        <v>85</v>
      </c>
      <c r="AV1043" s="14" t="s">
        <v>85</v>
      </c>
      <c r="AW1043" s="14" t="s">
        <v>35</v>
      </c>
      <c r="AX1043" s="14" t="s">
        <v>76</v>
      </c>
      <c r="AY1043" s="255" t="s">
        <v>331</v>
      </c>
    </row>
    <row r="1044" s="14" customFormat="1">
      <c r="A1044" s="14"/>
      <c r="B1044" s="245"/>
      <c r="C1044" s="246"/>
      <c r="D1044" s="236" t="s">
        <v>341</v>
      </c>
      <c r="E1044" s="247" t="s">
        <v>19</v>
      </c>
      <c r="F1044" s="248" t="s">
        <v>1641</v>
      </c>
      <c r="G1044" s="246"/>
      <c r="H1044" s="249">
        <v>-3.8220000000000001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341</v>
      </c>
      <c r="AU1044" s="255" t="s">
        <v>85</v>
      </c>
      <c r="AV1044" s="14" t="s">
        <v>85</v>
      </c>
      <c r="AW1044" s="14" t="s">
        <v>35</v>
      </c>
      <c r="AX1044" s="14" t="s">
        <v>76</v>
      </c>
      <c r="AY1044" s="255" t="s">
        <v>331</v>
      </c>
    </row>
    <row r="1045" s="14" customFormat="1">
      <c r="A1045" s="14"/>
      <c r="B1045" s="245"/>
      <c r="C1045" s="246"/>
      <c r="D1045" s="236" t="s">
        <v>341</v>
      </c>
      <c r="E1045" s="247" t="s">
        <v>19</v>
      </c>
      <c r="F1045" s="248" t="s">
        <v>1642</v>
      </c>
      <c r="G1045" s="246"/>
      <c r="H1045" s="249">
        <v>41.886000000000003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341</v>
      </c>
      <c r="AU1045" s="255" t="s">
        <v>85</v>
      </c>
      <c r="AV1045" s="14" t="s">
        <v>85</v>
      </c>
      <c r="AW1045" s="14" t="s">
        <v>35</v>
      </c>
      <c r="AX1045" s="14" t="s">
        <v>76</v>
      </c>
      <c r="AY1045" s="255" t="s">
        <v>331</v>
      </c>
    </row>
    <row r="1046" s="14" customFormat="1">
      <c r="A1046" s="14"/>
      <c r="B1046" s="245"/>
      <c r="C1046" s="246"/>
      <c r="D1046" s="236" t="s">
        <v>341</v>
      </c>
      <c r="E1046" s="247" t="s">
        <v>19</v>
      </c>
      <c r="F1046" s="248" t="s">
        <v>1643</v>
      </c>
      <c r="G1046" s="246"/>
      <c r="H1046" s="249">
        <v>178.85499999999999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341</v>
      </c>
      <c r="AU1046" s="255" t="s">
        <v>85</v>
      </c>
      <c r="AV1046" s="14" t="s">
        <v>85</v>
      </c>
      <c r="AW1046" s="14" t="s">
        <v>35</v>
      </c>
      <c r="AX1046" s="14" t="s">
        <v>76</v>
      </c>
      <c r="AY1046" s="255" t="s">
        <v>331</v>
      </c>
    </row>
    <row r="1047" s="14" customFormat="1">
      <c r="A1047" s="14"/>
      <c r="B1047" s="245"/>
      <c r="C1047" s="246"/>
      <c r="D1047" s="236" t="s">
        <v>341</v>
      </c>
      <c r="E1047" s="247" t="s">
        <v>19</v>
      </c>
      <c r="F1047" s="248" t="s">
        <v>1644</v>
      </c>
      <c r="G1047" s="246"/>
      <c r="H1047" s="249">
        <v>-18.991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341</v>
      </c>
      <c r="AU1047" s="255" t="s">
        <v>85</v>
      </c>
      <c r="AV1047" s="14" t="s">
        <v>85</v>
      </c>
      <c r="AW1047" s="14" t="s">
        <v>35</v>
      </c>
      <c r="AX1047" s="14" t="s">
        <v>76</v>
      </c>
      <c r="AY1047" s="255" t="s">
        <v>331</v>
      </c>
    </row>
    <row r="1048" s="14" customFormat="1">
      <c r="A1048" s="14"/>
      <c r="B1048" s="245"/>
      <c r="C1048" s="246"/>
      <c r="D1048" s="236" t="s">
        <v>341</v>
      </c>
      <c r="E1048" s="247" t="s">
        <v>19</v>
      </c>
      <c r="F1048" s="248" t="s">
        <v>1645</v>
      </c>
      <c r="G1048" s="246"/>
      <c r="H1048" s="249">
        <v>-8.6150000000000002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341</v>
      </c>
      <c r="AU1048" s="255" t="s">
        <v>85</v>
      </c>
      <c r="AV1048" s="14" t="s">
        <v>85</v>
      </c>
      <c r="AW1048" s="14" t="s">
        <v>35</v>
      </c>
      <c r="AX1048" s="14" t="s">
        <v>76</v>
      </c>
      <c r="AY1048" s="255" t="s">
        <v>331</v>
      </c>
    </row>
    <row r="1049" s="14" customFormat="1">
      <c r="A1049" s="14"/>
      <c r="B1049" s="245"/>
      <c r="C1049" s="246"/>
      <c r="D1049" s="236" t="s">
        <v>341</v>
      </c>
      <c r="E1049" s="247" t="s">
        <v>19</v>
      </c>
      <c r="F1049" s="248" t="s">
        <v>1646</v>
      </c>
      <c r="G1049" s="246"/>
      <c r="H1049" s="249">
        <v>5.0999999999999996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341</v>
      </c>
      <c r="AU1049" s="255" t="s">
        <v>85</v>
      </c>
      <c r="AV1049" s="14" t="s">
        <v>85</v>
      </c>
      <c r="AW1049" s="14" t="s">
        <v>35</v>
      </c>
      <c r="AX1049" s="14" t="s">
        <v>76</v>
      </c>
      <c r="AY1049" s="255" t="s">
        <v>331</v>
      </c>
    </row>
    <row r="1050" s="15" customFormat="1">
      <c r="A1050" s="15"/>
      <c r="B1050" s="256"/>
      <c r="C1050" s="257"/>
      <c r="D1050" s="236" t="s">
        <v>341</v>
      </c>
      <c r="E1050" s="258" t="s">
        <v>19</v>
      </c>
      <c r="F1050" s="259" t="s">
        <v>353</v>
      </c>
      <c r="G1050" s="257"/>
      <c r="H1050" s="260">
        <v>580.23500000000001</v>
      </c>
      <c r="I1050" s="261"/>
      <c r="J1050" s="257"/>
      <c r="K1050" s="257"/>
      <c r="L1050" s="262"/>
      <c r="M1050" s="263"/>
      <c r="N1050" s="264"/>
      <c r="O1050" s="264"/>
      <c r="P1050" s="264"/>
      <c r="Q1050" s="264"/>
      <c r="R1050" s="264"/>
      <c r="S1050" s="264"/>
      <c r="T1050" s="26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6" t="s">
        <v>341</v>
      </c>
      <c r="AU1050" s="266" t="s">
        <v>85</v>
      </c>
      <c r="AV1050" s="15" t="s">
        <v>126</v>
      </c>
      <c r="AW1050" s="15" t="s">
        <v>35</v>
      </c>
      <c r="AX1050" s="15" t="s">
        <v>83</v>
      </c>
      <c r="AY1050" s="266" t="s">
        <v>331</v>
      </c>
    </row>
    <row r="1051" s="2" customFormat="1" ht="24.15" customHeight="1">
      <c r="A1051" s="40"/>
      <c r="B1051" s="41"/>
      <c r="C1051" s="216" t="s">
        <v>1647</v>
      </c>
      <c r="D1051" s="216" t="s">
        <v>333</v>
      </c>
      <c r="E1051" s="217" t="s">
        <v>1648</v>
      </c>
      <c r="F1051" s="218" t="s">
        <v>1649</v>
      </c>
      <c r="G1051" s="219" t="s">
        <v>336</v>
      </c>
      <c r="H1051" s="220">
        <v>282.411</v>
      </c>
      <c r="I1051" s="221"/>
      <c r="J1051" s="222">
        <f>ROUND(I1051*H1051,2)</f>
        <v>0</v>
      </c>
      <c r="K1051" s="218" t="s">
        <v>337</v>
      </c>
      <c r="L1051" s="46"/>
      <c r="M1051" s="223" t="s">
        <v>19</v>
      </c>
      <c r="N1051" s="224" t="s">
        <v>47</v>
      </c>
      <c r="O1051" s="86"/>
      <c r="P1051" s="225">
        <f>O1051*H1051</f>
        <v>0</v>
      </c>
      <c r="Q1051" s="225">
        <v>0</v>
      </c>
      <c r="R1051" s="225">
        <f>Q1051*H1051</f>
        <v>0</v>
      </c>
      <c r="S1051" s="225">
        <v>0.057000000000000002</v>
      </c>
      <c r="T1051" s="226">
        <f>S1051*H1051</f>
        <v>16.097427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7" t="s">
        <v>126</v>
      </c>
      <c r="AT1051" s="227" t="s">
        <v>333</v>
      </c>
      <c r="AU1051" s="227" t="s">
        <v>85</v>
      </c>
      <c r="AY1051" s="19" t="s">
        <v>331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19" t="s">
        <v>83</v>
      </c>
      <c r="BK1051" s="228">
        <f>ROUND(I1051*H1051,2)</f>
        <v>0</v>
      </c>
      <c r="BL1051" s="19" t="s">
        <v>126</v>
      </c>
      <c r="BM1051" s="227" t="s">
        <v>1650</v>
      </c>
    </row>
    <row r="1052" s="2" customFormat="1">
      <c r="A1052" s="40"/>
      <c r="B1052" s="41"/>
      <c r="C1052" s="42"/>
      <c r="D1052" s="229" t="s">
        <v>339</v>
      </c>
      <c r="E1052" s="42"/>
      <c r="F1052" s="230" t="s">
        <v>1651</v>
      </c>
      <c r="G1052" s="42"/>
      <c r="H1052" s="42"/>
      <c r="I1052" s="231"/>
      <c r="J1052" s="42"/>
      <c r="K1052" s="42"/>
      <c r="L1052" s="46"/>
      <c r="M1052" s="232"/>
      <c r="N1052" s="233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339</v>
      </c>
      <c r="AU1052" s="19" t="s">
        <v>85</v>
      </c>
    </row>
    <row r="1053" s="13" customFormat="1">
      <c r="A1053" s="13"/>
      <c r="B1053" s="234"/>
      <c r="C1053" s="235"/>
      <c r="D1053" s="236" t="s">
        <v>341</v>
      </c>
      <c r="E1053" s="237" t="s">
        <v>19</v>
      </c>
      <c r="F1053" s="238" t="s">
        <v>913</v>
      </c>
      <c r="G1053" s="235"/>
      <c r="H1053" s="237" t="s">
        <v>19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341</v>
      </c>
      <c r="AU1053" s="244" t="s">
        <v>85</v>
      </c>
      <c r="AV1053" s="13" t="s">
        <v>83</v>
      </c>
      <c r="AW1053" s="13" t="s">
        <v>35</v>
      </c>
      <c r="AX1053" s="13" t="s">
        <v>76</v>
      </c>
      <c r="AY1053" s="244" t="s">
        <v>331</v>
      </c>
    </row>
    <row r="1054" s="14" customFormat="1">
      <c r="A1054" s="14"/>
      <c r="B1054" s="245"/>
      <c r="C1054" s="246"/>
      <c r="D1054" s="236" t="s">
        <v>341</v>
      </c>
      <c r="E1054" s="247" t="s">
        <v>19</v>
      </c>
      <c r="F1054" s="248" t="s">
        <v>1289</v>
      </c>
      <c r="G1054" s="246"/>
      <c r="H1054" s="249">
        <v>348.012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341</v>
      </c>
      <c r="AU1054" s="255" t="s">
        <v>85</v>
      </c>
      <c r="AV1054" s="14" t="s">
        <v>85</v>
      </c>
      <c r="AW1054" s="14" t="s">
        <v>35</v>
      </c>
      <c r="AX1054" s="14" t="s">
        <v>76</v>
      </c>
      <c r="AY1054" s="255" t="s">
        <v>331</v>
      </c>
    </row>
    <row r="1055" s="14" customFormat="1">
      <c r="A1055" s="14"/>
      <c r="B1055" s="245"/>
      <c r="C1055" s="246"/>
      <c r="D1055" s="236" t="s">
        <v>341</v>
      </c>
      <c r="E1055" s="247" t="s">
        <v>19</v>
      </c>
      <c r="F1055" s="248" t="s">
        <v>1290</v>
      </c>
      <c r="G1055" s="246"/>
      <c r="H1055" s="249">
        <v>106.92700000000001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341</v>
      </c>
      <c r="AU1055" s="255" t="s">
        <v>85</v>
      </c>
      <c r="AV1055" s="14" t="s">
        <v>85</v>
      </c>
      <c r="AW1055" s="14" t="s">
        <v>35</v>
      </c>
      <c r="AX1055" s="14" t="s">
        <v>76</v>
      </c>
      <c r="AY1055" s="255" t="s">
        <v>331</v>
      </c>
    </row>
    <row r="1056" s="14" customFormat="1">
      <c r="A1056" s="14"/>
      <c r="B1056" s="245"/>
      <c r="C1056" s="246"/>
      <c r="D1056" s="236" t="s">
        <v>341</v>
      </c>
      <c r="E1056" s="247" t="s">
        <v>19</v>
      </c>
      <c r="F1056" s="248" t="s">
        <v>1291</v>
      </c>
      <c r="G1056" s="246"/>
      <c r="H1056" s="249">
        <v>20.149999999999999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341</v>
      </c>
      <c r="AU1056" s="255" t="s">
        <v>85</v>
      </c>
      <c r="AV1056" s="14" t="s">
        <v>85</v>
      </c>
      <c r="AW1056" s="14" t="s">
        <v>35</v>
      </c>
      <c r="AX1056" s="14" t="s">
        <v>76</v>
      </c>
      <c r="AY1056" s="255" t="s">
        <v>331</v>
      </c>
    </row>
    <row r="1057" s="14" customFormat="1">
      <c r="A1057" s="14"/>
      <c r="B1057" s="245"/>
      <c r="C1057" s="246"/>
      <c r="D1057" s="236" t="s">
        <v>341</v>
      </c>
      <c r="E1057" s="247" t="s">
        <v>19</v>
      </c>
      <c r="F1057" s="248" t="s">
        <v>1292</v>
      </c>
      <c r="G1057" s="246"/>
      <c r="H1057" s="249">
        <v>-19.867999999999999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341</v>
      </c>
      <c r="AU1057" s="255" t="s">
        <v>85</v>
      </c>
      <c r="AV1057" s="14" t="s">
        <v>85</v>
      </c>
      <c r="AW1057" s="14" t="s">
        <v>35</v>
      </c>
      <c r="AX1057" s="14" t="s">
        <v>76</v>
      </c>
      <c r="AY1057" s="255" t="s">
        <v>331</v>
      </c>
    </row>
    <row r="1058" s="14" customFormat="1">
      <c r="A1058" s="14"/>
      <c r="B1058" s="245"/>
      <c r="C1058" s="246"/>
      <c r="D1058" s="236" t="s">
        <v>341</v>
      </c>
      <c r="E1058" s="247" t="s">
        <v>19</v>
      </c>
      <c r="F1058" s="248" t="s">
        <v>1293</v>
      </c>
      <c r="G1058" s="246"/>
      <c r="H1058" s="249">
        <v>-17.782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341</v>
      </c>
      <c r="AU1058" s="255" t="s">
        <v>85</v>
      </c>
      <c r="AV1058" s="14" t="s">
        <v>85</v>
      </c>
      <c r="AW1058" s="14" t="s">
        <v>35</v>
      </c>
      <c r="AX1058" s="14" t="s">
        <v>76</v>
      </c>
      <c r="AY1058" s="255" t="s">
        <v>331</v>
      </c>
    </row>
    <row r="1059" s="14" customFormat="1">
      <c r="A1059" s="14"/>
      <c r="B1059" s="245"/>
      <c r="C1059" s="246"/>
      <c r="D1059" s="236" t="s">
        <v>341</v>
      </c>
      <c r="E1059" s="247" t="s">
        <v>19</v>
      </c>
      <c r="F1059" s="248" t="s">
        <v>1294</v>
      </c>
      <c r="G1059" s="246"/>
      <c r="H1059" s="249">
        <v>-16.824999999999999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341</v>
      </c>
      <c r="AU1059" s="255" t="s">
        <v>85</v>
      </c>
      <c r="AV1059" s="14" t="s">
        <v>85</v>
      </c>
      <c r="AW1059" s="14" t="s">
        <v>35</v>
      </c>
      <c r="AX1059" s="14" t="s">
        <v>76</v>
      </c>
      <c r="AY1059" s="255" t="s">
        <v>331</v>
      </c>
    </row>
    <row r="1060" s="14" customFormat="1">
      <c r="A1060" s="14"/>
      <c r="B1060" s="245"/>
      <c r="C1060" s="246"/>
      <c r="D1060" s="236" t="s">
        <v>341</v>
      </c>
      <c r="E1060" s="247" t="s">
        <v>19</v>
      </c>
      <c r="F1060" s="248" t="s">
        <v>1295</v>
      </c>
      <c r="G1060" s="246"/>
      <c r="H1060" s="249">
        <v>-9.3290000000000006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341</v>
      </c>
      <c r="AU1060" s="255" t="s">
        <v>85</v>
      </c>
      <c r="AV1060" s="14" t="s">
        <v>85</v>
      </c>
      <c r="AW1060" s="14" t="s">
        <v>35</v>
      </c>
      <c r="AX1060" s="14" t="s">
        <v>76</v>
      </c>
      <c r="AY1060" s="255" t="s">
        <v>331</v>
      </c>
    </row>
    <row r="1061" s="13" customFormat="1">
      <c r="A1061" s="13"/>
      <c r="B1061" s="234"/>
      <c r="C1061" s="235"/>
      <c r="D1061" s="236" t="s">
        <v>341</v>
      </c>
      <c r="E1061" s="237" t="s">
        <v>19</v>
      </c>
      <c r="F1061" s="238" t="s">
        <v>1093</v>
      </c>
      <c r="G1061" s="235"/>
      <c r="H1061" s="237" t="s">
        <v>19</v>
      </c>
      <c r="I1061" s="239"/>
      <c r="J1061" s="235"/>
      <c r="K1061" s="235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341</v>
      </c>
      <c r="AU1061" s="244" t="s">
        <v>85</v>
      </c>
      <c r="AV1061" s="13" t="s">
        <v>83</v>
      </c>
      <c r="AW1061" s="13" t="s">
        <v>35</v>
      </c>
      <c r="AX1061" s="13" t="s">
        <v>76</v>
      </c>
      <c r="AY1061" s="244" t="s">
        <v>331</v>
      </c>
    </row>
    <row r="1062" s="14" customFormat="1">
      <c r="A1062" s="14"/>
      <c r="B1062" s="245"/>
      <c r="C1062" s="246"/>
      <c r="D1062" s="236" t="s">
        <v>341</v>
      </c>
      <c r="E1062" s="247" t="s">
        <v>19</v>
      </c>
      <c r="F1062" s="248" t="s">
        <v>1296</v>
      </c>
      <c r="G1062" s="246"/>
      <c r="H1062" s="249">
        <v>11.685000000000001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341</v>
      </c>
      <c r="AU1062" s="255" t="s">
        <v>85</v>
      </c>
      <c r="AV1062" s="14" t="s">
        <v>85</v>
      </c>
      <c r="AW1062" s="14" t="s">
        <v>35</v>
      </c>
      <c r="AX1062" s="14" t="s">
        <v>76</v>
      </c>
      <c r="AY1062" s="255" t="s">
        <v>331</v>
      </c>
    </row>
    <row r="1063" s="13" customFormat="1">
      <c r="A1063" s="13"/>
      <c r="B1063" s="234"/>
      <c r="C1063" s="235"/>
      <c r="D1063" s="236" t="s">
        <v>341</v>
      </c>
      <c r="E1063" s="237" t="s">
        <v>19</v>
      </c>
      <c r="F1063" s="238" t="s">
        <v>1297</v>
      </c>
      <c r="G1063" s="235"/>
      <c r="H1063" s="237" t="s">
        <v>19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341</v>
      </c>
      <c r="AU1063" s="244" t="s">
        <v>85</v>
      </c>
      <c r="AV1063" s="13" t="s">
        <v>83</v>
      </c>
      <c r="AW1063" s="13" t="s">
        <v>35</v>
      </c>
      <c r="AX1063" s="13" t="s">
        <v>76</v>
      </c>
      <c r="AY1063" s="244" t="s">
        <v>331</v>
      </c>
    </row>
    <row r="1064" s="14" customFormat="1">
      <c r="A1064" s="14"/>
      <c r="B1064" s="245"/>
      <c r="C1064" s="246"/>
      <c r="D1064" s="236" t="s">
        <v>341</v>
      </c>
      <c r="E1064" s="247" t="s">
        <v>19</v>
      </c>
      <c r="F1064" s="248" t="s">
        <v>1298</v>
      </c>
      <c r="G1064" s="246"/>
      <c r="H1064" s="249">
        <v>26.154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341</v>
      </c>
      <c r="AU1064" s="255" t="s">
        <v>85</v>
      </c>
      <c r="AV1064" s="14" t="s">
        <v>85</v>
      </c>
      <c r="AW1064" s="14" t="s">
        <v>35</v>
      </c>
      <c r="AX1064" s="14" t="s">
        <v>76</v>
      </c>
      <c r="AY1064" s="255" t="s">
        <v>331</v>
      </c>
    </row>
    <row r="1065" s="14" customFormat="1">
      <c r="A1065" s="14"/>
      <c r="B1065" s="245"/>
      <c r="C1065" s="246"/>
      <c r="D1065" s="236" t="s">
        <v>341</v>
      </c>
      <c r="E1065" s="247" t="s">
        <v>19</v>
      </c>
      <c r="F1065" s="248" t="s">
        <v>1299</v>
      </c>
      <c r="G1065" s="246"/>
      <c r="H1065" s="249">
        <v>10.76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341</v>
      </c>
      <c r="AU1065" s="255" t="s">
        <v>85</v>
      </c>
      <c r="AV1065" s="14" t="s">
        <v>85</v>
      </c>
      <c r="AW1065" s="14" t="s">
        <v>35</v>
      </c>
      <c r="AX1065" s="14" t="s">
        <v>76</v>
      </c>
      <c r="AY1065" s="255" t="s">
        <v>331</v>
      </c>
    </row>
    <row r="1066" s="13" customFormat="1">
      <c r="A1066" s="13"/>
      <c r="B1066" s="234"/>
      <c r="C1066" s="235"/>
      <c r="D1066" s="236" t="s">
        <v>341</v>
      </c>
      <c r="E1066" s="237" t="s">
        <v>19</v>
      </c>
      <c r="F1066" s="238" t="s">
        <v>1300</v>
      </c>
      <c r="G1066" s="235"/>
      <c r="H1066" s="237" t="s">
        <v>19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341</v>
      </c>
      <c r="AU1066" s="244" t="s">
        <v>85</v>
      </c>
      <c r="AV1066" s="13" t="s">
        <v>83</v>
      </c>
      <c r="AW1066" s="13" t="s">
        <v>35</v>
      </c>
      <c r="AX1066" s="13" t="s">
        <v>76</v>
      </c>
      <c r="AY1066" s="244" t="s">
        <v>331</v>
      </c>
    </row>
    <row r="1067" s="14" customFormat="1">
      <c r="A1067" s="14"/>
      <c r="B1067" s="245"/>
      <c r="C1067" s="246"/>
      <c r="D1067" s="236" t="s">
        <v>341</v>
      </c>
      <c r="E1067" s="247" t="s">
        <v>19</v>
      </c>
      <c r="F1067" s="248" t="s">
        <v>1301</v>
      </c>
      <c r="G1067" s="246"/>
      <c r="H1067" s="249">
        <v>6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341</v>
      </c>
      <c r="AU1067" s="255" t="s">
        <v>85</v>
      </c>
      <c r="AV1067" s="14" t="s">
        <v>85</v>
      </c>
      <c r="AW1067" s="14" t="s">
        <v>35</v>
      </c>
      <c r="AX1067" s="14" t="s">
        <v>76</v>
      </c>
      <c r="AY1067" s="255" t="s">
        <v>331</v>
      </c>
    </row>
    <row r="1068" s="13" customFormat="1">
      <c r="A1068" s="13"/>
      <c r="B1068" s="234"/>
      <c r="C1068" s="235"/>
      <c r="D1068" s="236" t="s">
        <v>341</v>
      </c>
      <c r="E1068" s="237" t="s">
        <v>19</v>
      </c>
      <c r="F1068" s="238" t="s">
        <v>1302</v>
      </c>
      <c r="G1068" s="235"/>
      <c r="H1068" s="237" t="s">
        <v>19</v>
      </c>
      <c r="I1068" s="239"/>
      <c r="J1068" s="235"/>
      <c r="K1068" s="235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4" t="s">
        <v>341</v>
      </c>
      <c r="AU1068" s="244" t="s">
        <v>85</v>
      </c>
      <c r="AV1068" s="13" t="s">
        <v>83</v>
      </c>
      <c r="AW1068" s="13" t="s">
        <v>35</v>
      </c>
      <c r="AX1068" s="13" t="s">
        <v>76</v>
      </c>
      <c r="AY1068" s="244" t="s">
        <v>331</v>
      </c>
    </row>
    <row r="1069" s="14" customFormat="1">
      <c r="A1069" s="14"/>
      <c r="B1069" s="245"/>
      <c r="C1069" s="246"/>
      <c r="D1069" s="236" t="s">
        <v>341</v>
      </c>
      <c r="E1069" s="247" t="s">
        <v>19</v>
      </c>
      <c r="F1069" s="248" t="s">
        <v>599</v>
      </c>
      <c r="G1069" s="246"/>
      <c r="H1069" s="249">
        <v>25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341</v>
      </c>
      <c r="AU1069" s="255" t="s">
        <v>85</v>
      </c>
      <c r="AV1069" s="14" t="s">
        <v>85</v>
      </c>
      <c r="AW1069" s="14" t="s">
        <v>35</v>
      </c>
      <c r="AX1069" s="14" t="s">
        <v>76</v>
      </c>
      <c r="AY1069" s="255" t="s">
        <v>331</v>
      </c>
    </row>
    <row r="1070" s="13" customFormat="1">
      <c r="A1070" s="13"/>
      <c r="B1070" s="234"/>
      <c r="C1070" s="235"/>
      <c r="D1070" s="236" t="s">
        <v>341</v>
      </c>
      <c r="E1070" s="237" t="s">
        <v>19</v>
      </c>
      <c r="F1070" s="238" t="s">
        <v>1303</v>
      </c>
      <c r="G1070" s="235"/>
      <c r="H1070" s="237" t="s">
        <v>19</v>
      </c>
      <c r="I1070" s="239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341</v>
      </c>
      <c r="AU1070" s="244" t="s">
        <v>85</v>
      </c>
      <c r="AV1070" s="13" t="s">
        <v>83</v>
      </c>
      <c r="AW1070" s="13" t="s">
        <v>35</v>
      </c>
      <c r="AX1070" s="13" t="s">
        <v>76</v>
      </c>
      <c r="AY1070" s="244" t="s">
        <v>331</v>
      </c>
    </row>
    <row r="1071" s="14" customFormat="1">
      <c r="A1071" s="14"/>
      <c r="B1071" s="245"/>
      <c r="C1071" s="246"/>
      <c r="D1071" s="236" t="s">
        <v>341</v>
      </c>
      <c r="E1071" s="247" t="s">
        <v>19</v>
      </c>
      <c r="F1071" s="248" t="s">
        <v>1652</v>
      </c>
      <c r="G1071" s="246"/>
      <c r="H1071" s="249">
        <v>-208.47300000000001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341</v>
      </c>
      <c r="AU1071" s="255" t="s">
        <v>85</v>
      </c>
      <c r="AV1071" s="14" t="s">
        <v>85</v>
      </c>
      <c r="AW1071" s="14" t="s">
        <v>35</v>
      </c>
      <c r="AX1071" s="14" t="s">
        <v>76</v>
      </c>
      <c r="AY1071" s="255" t="s">
        <v>331</v>
      </c>
    </row>
    <row r="1072" s="15" customFormat="1">
      <c r="A1072" s="15"/>
      <c r="B1072" s="256"/>
      <c r="C1072" s="257"/>
      <c r="D1072" s="236" t="s">
        <v>341</v>
      </c>
      <c r="E1072" s="258" t="s">
        <v>19</v>
      </c>
      <c r="F1072" s="259" t="s">
        <v>353</v>
      </c>
      <c r="G1072" s="257"/>
      <c r="H1072" s="260">
        <v>282.411</v>
      </c>
      <c r="I1072" s="261"/>
      <c r="J1072" s="257"/>
      <c r="K1072" s="257"/>
      <c r="L1072" s="262"/>
      <c r="M1072" s="263"/>
      <c r="N1072" s="264"/>
      <c r="O1072" s="264"/>
      <c r="P1072" s="264"/>
      <c r="Q1072" s="264"/>
      <c r="R1072" s="264"/>
      <c r="S1072" s="264"/>
      <c r="T1072" s="26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6" t="s">
        <v>341</v>
      </c>
      <c r="AU1072" s="266" t="s">
        <v>85</v>
      </c>
      <c r="AV1072" s="15" t="s">
        <v>126</v>
      </c>
      <c r="AW1072" s="15" t="s">
        <v>35</v>
      </c>
      <c r="AX1072" s="15" t="s">
        <v>83</v>
      </c>
      <c r="AY1072" s="266" t="s">
        <v>331</v>
      </c>
    </row>
    <row r="1073" s="2" customFormat="1" ht="24.15" customHeight="1">
      <c r="A1073" s="40"/>
      <c r="B1073" s="41"/>
      <c r="C1073" s="216" t="s">
        <v>1653</v>
      </c>
      <c r="D1073" s="216" t="s">
        <v>333</v>
      </c>
      <c r="E1073" s="217" t="s">
        <v>1654</v>
      </c>
      <c r="F1073" s="218" t="s">
        <v>1655</v>
      </c>
      <c r="G1073" s="219" t="s">
        <v>336</v>
      </c>
      <c r="H1073" s="220">
        <v>208.47300000000001</v>
      </c>
      <c r="I1073" s="221"/>
      <c r="J1073" s="222">
        <f>ROUND(I1073*H1073,2)</f>
        <v>0</v>
      </c>
      <c r="K1073" s="218" t="s">
        <v>337</v>
      </c>
      <c r="L1073" s="46"/>
      <c r="M1073" s="223" t="s">
        <v>19</v>
      </c>
      <c r="N1073" s="224" t="s">
        <v>47</v>
      </c>
      <c r="O1073" s="86"/>
      <c r="P1073" s="225">
        <f>O1073*H1073</f>
        <v>0</v>
      </c>
      <c r="Q1073" s="225">
        <v>0</v>
      </c>
      <c r="R1073" s="225">
        <f>Q1073*H1073</f>
        <v>0</v>
      </c>
      <c r="S1073" s="225">
        <v>0.071999999999999995</v>
      </c>
      <c r="T1073" s="226">
        <f>S1073*H1073</f>
        <v>15.010056000000001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7" t="s">
        <v>126</v>
      </c>
      <c r="AT1073" s="227" t="s">
        <v>333</v>
      </c>
      <c r="AU1073" s="227" t="s">
        <v>85</v>
      </c>
      <c r="AY1073" s="19" t="s">
        <v>331</v>
      </c>
      <c r="BE1073" s="228">
        <f>IF(N1073="základní",J1073,0)</f>
        <v>0</v>
      </c>
      <c r="BF1073" s="228">
        <f>IF(N1073="snížená",J1073,0)</f>
        <v>0</v>
      </c>
      <c r="BG1073" s="228">
        <f>IF(N1073="zákl. přenesená",J1073,0)</f>
        <v>0</v>
      </c>
      <c r="BH1073" s="228">
        <f>IF(N1073="sníž. přenesená",J1073,0)</f>
        <v>0</v>
      </c>
      <c r="BI1073" s="228">
        <f>IF(N1073="nulová",J1073,0)</f>
        <v>0</v>
      </c>
      <c r="BJ1073" s="19" t="s">
        <v>83</v>
      </c>
      <c r="BK1073" s="228">
        <f>ROUND(I1073*H1073,2)</f>
        <v>0</v>
      </c>
      <c r="BL1073" s="19" t="s">
        <v>126</v>
      </c>
      <c r="BM1073" s="227" t="s">
        <v>1656</v>
      </c>
    </row>
    <row r="1074" s="2" customFormat="1">
      <c r="A1074" s="40"/>
      <c r="B1074" s="41"/>
      <c r="C1074" s="42"/>
      <c r="D1074" s="229" t="s">
        <v>339</v>
      </c>
      <c r="E1074" s="42"/>
      <c r="F1074" s="230" t="s">
        <v>1657</v>
      </c>
      <c r="G1074" s="42"/>
      <c r="H1074" s="42"/>
      <c r="I1074" s="231"/>
      <c r="J1074" s="42"/>
      <c r="K1074" s="42"/>
      <c r="L1074" s="46"/>
      <c r="M1074" s="232"/>
      <c r="N1074" s="233"/>
      <c r="O1074" s="86"/>
      <c r="P1074" s="86"/>
      <c r="Q1074" s="86"/>
      <c r="R1074" s="86"/>
      <c r="S1074" s="86"/>
      <c r="T1074" s="87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339</v>
      </c>
      <c r="AU1074" s="19" t="s">
        <v>85</v>
      </c>
    </row>
    <row r="1075" s="13" customFormat="1">
      <c r="A1075" s="13"/>
      <c r="B1075" s="234"/>
      <c r="C1075" s="235"/>
      <c r="D1075" s="236" t="s">
        <v>341</v>
      </c>
      <c r="E1075" s="237" t="s">
        <v>19</v>
      </c>
      <c r="F1075" s="238" t="s">
        <v>1658</v>
      </c>
      <c r="G1075" s="235"/>
      <c r="H1075" s="237" t="s">
        <v>19</v>
      </c>
      <c r="I1075" s="239"/>
      <c r="J1075" s="235"/>
      <c r="K1075" s="235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4" t="s">
        <v>341</v>
      </c>
      <c r="AU1075" s="244" t="s">
        <v>85</v>
      </c>
      <c r="AV1075" s="13" t="s">
        <v>83</v>
      </c>
      <c r="AW1075" s="13" t="s">
        <v>35</v>
      </c>
      <c r="AX1075" s="13" t="s">
        <v>76</v>
      </c>
      <c r="AY1075" s="244" t="s">
        <v>331</v>
      </c>
    </row>
    <row r="1076" s="14" customFormat="1">
      <c r="A1076" s="14"/>
      <c r="B1076" s="245"/>
      <c r="C1076" s="246"/>
      <c r="D1076" s="236" t="s">
        <v>341</v>
      </c>
      <c r="E1076" s="247" t="s">
        <v>19</v>
      </c>
      <c r="F1076" s="248" t="s">
        <v>1659</v>
      </c>
      <c r="G1076" s="246"/>
      <c r="H1076" s="249">
        <v>180.34999999999999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341</v>
      </c>
      <c r="AU1076" s="255" t="s">
        <v>85</v>
      </c>
      <c r="AV1076" s="14" t="s">
        <v>85</v>
      </c>
      <c r="AW1076" s="14" t="s">
        <v>35</v>
      </c>
      <c r="AX1076" s="14" t="s">
        <v>76</v>
      </c>
      <c r="AY1076" s="255" t="s">
        <v>331</v>
      </c>
    </row>
    <row r="1077" s="14" customFormat="1">
      <c r="A1077" s="14"/>
      <c r="B1077" s="245"/>
      <c r="C1077" s="246"/>
      <c r="D1077" s="236" t="s">
        <v>341</v>
      </c>
      <c r="E1077" s="247" t="s">
        <v>19</v>
      </c>
      <c r="F1077" s="248" t="s">
        <v>1122</v>
      </c>
      <c r="G1077" s="246"/>
      <c r="H1077" s="249">
        <v>-21.039999999999999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341</v>
      </c>
      <c r="AU1077" s="255" t="s">
        <v>85</v>
      </c>
      <c r="AV1077" s="14" t="s">
        <v>85</v>
      </c>
      <c r="AW1077" s="14" t="s">
        <v>35</v>
      </c>
      <c r="AX1077" s="14" t="s">
        <v>76</v>
      </c>
      <c r="AY1077" s="255" t="s">
        <v>331</v>
      </c>
    </row>
    <row r="1078" s="14" customFormat="1">
      <c r="A1078" s="14"/>
      <c r="B1078" s="245"/>
      <c r="C1078" s="246"/>
      <c r="D1078" s="236" t="s">
        <v>341</v>
      </c>
      <c r="E1078" s="247" t="s">
        <v>19</v>
      </c>
      <c r="F1078" s="248" t="s">
        <v>1123</v>
      </c>
      <c r="G1078" s="246"/>
      <c r="H1078" s="249">
        <v>-15.875999999999999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341</v>
      </c>
      <c r="AU1078" s="255" t="s">
        <v>85</v>
      </c>
      <c r="AV1078" s="14" t="s">
        <v>85</v>
      </c>
      <c r="AW1078" s="14" t="s">
        <v>35</v>
      </c>
      <c r="AX1078" s="14" t="s">
        <v>76</v>
      </c>
      <c r="AY1078" s="255" t="s">
        <v>331</v>
      </c>
    </row>
    <row r="1079" s="14" customFormat="1">
      <c r="A1079" s="14"/>
      <c r="B1079" s="245"/>
      <c r="C1079" s="246"/>
      <c r="D1079" s="236" t="s">
        <v>341</v>
      </c>
      <c r="E1079" s="247" t="s">
        <v>19</v>
      </c>
      <c r="F1079" s="248" t="s">
        <v>1124</v>
      </c>
      <c r="G1079" s="246"/>
      <c r="H1079" s="249">
        <v>3.98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341</v>
      </c>
      <c r="AU1079" s="255" t="s">
        <v>85</v>
      </c>
      <c r="AV1079" s="14" t="s">
        <v>85</v>
      </c>
      <c r="AW1079" s="14" t="s">
        <v>35</v>
      </c>
      <c r="AX1079" s="14" t="s">
        <v>76</v>
      </c>
      <c r="AY1079" s="255" t="s">
        <v>331</v>
      </c>
    </row>
    <row r="1080" s="14" customFormat="1">
      <c r="A1080" s="14"/>
      <c r="B1080" s="245"/>
      <c r="C1080" s="246"/>
      <c r="D1080" s="236" t="s">
        <v>341</v>
      </c>
      <c r="E1080" s="247" t="s">
        <v>19</v>
      </c>
      <c r="F1080" s="248" t="s">
        <v>1125</v>
      </c>
      <c r="G1080" s="246"/>
      <c r="H1080" s="249">
        <v>8.6590000000000007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341</v>
      </c>
      <c r="AU1080" s="255" t="s">
        <v>85</v>
      </c>
      <c r="AV1080" s="14" t="s">
        <v>85</v>
      </c>
      <c r="AW1080" s="14" t="s">
        <v>35</v>
      </c>
      <c r="AX1080" s="14" t="s">
        <v>76</v>
      </c>
      <c r="AY1080" s="255" t="s">
        <v>331</v>
      </c>
    </row>
    <row r="1081" s="13" customFormat="1">
      <c r="A1081" s="13"/>
      <c r="B1081" s="234"/>
      <c r="C1081" s="235"/>
      <c r="D1081" s="236" t="s">
        <v>341</v>
      </c>
      <c r="E1081" s="237" t="s">
        <v>19</v>
      </c>
      <c r="F1081" s="238" t="s">
        <v>1660</v>
      </c>
      <c r="G1081" s="235"/>
      <c r="H1081" s="237" t="s">
        <v>19</v>
      </c>
      <c r="I1081" s="239"/>
      <c r="J1081" s="235"/>
      <c r="K1081" s="235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341</v>
      </c>
      <c r="AU1081" s="244" t="s">
        <v>85</v>
      </c>
      <c r="AV1081" s="13" t="s">
        <v>83</v>
      </c>
      <c r="AW1081" s="13" t="s">
        <v>35</v>
      </c>
      <c r="AX1081" s="13" t="s">
        <v>76</v>
      </c>
      <c r="AY1081" s="244" t="s">
        <v>331</v>
      </c>
    </row>
    <row r="1082" s="14" customFormat="1">
      <c r="A1082" s="14"/>
      <c r="B1082" s="245"/>
      <c r="C1082" s="246"/>
      <c r="D1082" s="236" t="s">
        <v>341</v>
      </c>
      <c r="E1082" s="247" t="s">
        <v>19</v>
      </c>
      <c r="F1082" s="248" t="s">
        <v>1661</v>
      </c>
      <c r="G1082" s="246"/>
      <c r="H1082" s="249">
        <v>52.399999999999999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341</v>
      </c>
      <c r="AU1082" s="255" t="s">
        <v>85</v>
      </c>
      <c r="AV1082" s="14" t="s">
        <v>85</v>
      </c>
      <c r="AW1082" s="14" t="s">
        <v>35</v>
      </c>
      <c r="AX1082" s="14" t="s">
        <v>76</v>
      </c>
      <c r="AY1082" s="255" t="s">
        <v>331</v>
      </c>
    </row>
    <row r="1083" s="15" customFormat="1">
      <c r="A1083" s="15"/>
      <c r="B1083" s="256"/>
      <c r="C1083" s="257"/>
      <c r="D1083" s="236" t="s">
        <v>341</v>
      </c>
      <c r="E1083" s="258" t="s">
        <v>19</v>
      </c>
      <c r="F1083" s="259" t="s">
        <v>353</v>
      </c>
      <c r="G1083" s="257"/>
      <c r="H1083" s="260">
        <v>208.47300000000001</v>
      </c>
      <c r="I1083" s="261"/>
      <c r="J1083" s="257"/>
      <c r="K1083" s="257"/>
      <c r="L1083" s="262"/>
      <c r="M1083" s="263"/>
      <c r="N1083" s="264"/>
      <c r="O1083" s="264"/>
      <c r="P1083" s="264"/>
      <c r="Q1083" s="264"/>
      <c r="R1083" s="264"/>
      <c r="S1083" s="264"/>
      <c r="T1083" s="26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6" t="s">
        <v>341</v>
      </c>
      <c r="AU1083" s="266" t="s">
        <v>85</v>
      </c>
      <c r="AV1083" s="15" t="s">
        <v>126</v>
      </c>
      <c r="AW1083" s="15" t="s">
        <v>35</v>
      </c>
      <c r="AX1083" s="15" t="s">
        <v>83</v>
      </c>
      <c r="AY1083" s="266" t="s">
        <v>331</v>
      </c>
    </row>
    <row r="1084" s="2" customFormat="1" ht="24.15" customHeight="1">
      <c r="A1084" s="40"/>
      <c r="B1084" s="41"/>
      <c r="C1084" s="216" t="s">
        <v>534</v>
      </c>
      <c r="D1084" s="216" t="s">
        <v>333</v>
      </c>
      <c r="E1084" s="217" t="s">
        <v>1662</v>
      </c>
      <c r="F1084" s="218" t="s">
        <v>1663</v>
      </c>
      <c r="G1084" s="219" t="s">
        <v>336</v>
      </c>
      <c r="H1084" s="220">
        <v>16</v>
      </c>
      <c r="I1084" s="221"/>
      <c r="J1084" s="222">
        <f>ROUND(I1084*H1084,2)</f>
        <v>0</v>
      </c>
      <c r="K1084" s="218" t="s">
        <v>692</v>
      </c>
      <c r="L1084" s="46"/>
      <c r="M1084" s="223" t="s">
        <v>19</v>
      </c>
      <c r="N1084" s="224" t="s">
        <v>47</v>
      </c>
      <c r="O1084" s="86"/>
      <c r="P1084" s="225">
        <f>O1084*H1084</f>
        <v>0</v>
      </c>
      <c r="Q1084" s="225">
        <v>0</v>
      </c>
      <c r="R1084" s="225">
        <f>Q1084*H1084</f>
        <v>0</v>
      </c>
      <c r="S1084" s="225">
        <v>0.068000000000000005</v>
      </c>
      <c r="T1084" s="226">
        <f>S1084*H1084</f>
        <v>1.0880000000000001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7" t="s">
        <v>126</v>
      </c>
      <c r="AT1084" s="227" t="s">
        <v>333</v>
      </c>
      <c r="AU1084" s="227" t="s">
        <v>85</v>
      </c>
      <c r="AY1084" s="19" t="s">
        <v>331</v>
      </c>
      <c r="BE1084" s="228">
        <f>IF(N1084="základní",J1084,0)</f>
        <v>0</v>
      </c>
      <c r="BF1084" s="228">
        <f>IF(N1084="snížená",J1084,0)</f>
        <v>0</v>
      </c>
      <c r="BG1084" s="228">
        <f>IF(N1084="zákl. přenesená",J1084,0)</f>
        <v>0</v>
      </c>
      <c r="BH1084" s="228">
        <f>IF(N1084="sníž. přenesená",J1084,0)</f>
        <v>0</v>
      </c>
      <c r="BI1084" s="228">
        <f>IF(N1084="nulová",J1084,0)</f>
        <v>0</v>
      </c>
      <c r="BJ1084" s="19" t="s">
        <v>83</v>
      </c>
      <c r="BK1084" s="228">
        <f>ROUND(I1084*H1084,2)</f>
        <v>0</v>
      </c>
      <c r="BL1084" s="19" t="s">
        <v>126</v>
      </c>
      <c r="BM1084" s="227" t="s">
        <v>1664</v>
      </c>
    </row>
    <row r="1085" s="2" customFormat="1">
      <c r="A1085" s="40"/>
      <c r="B1085" s="41"/>
      <c r="C1085" s="42"/>
      <c r="D1085" s="229" t="s">
        <v>339</v>
      </c>
      <c r="E1085" s="42"/>
      <c r="F1085" s="230" t="s">
        <v>1665</v>
      </c>
      <c r="G1085" s="42"/>
      <c r="H1085" s="42"/>
      <c r="I1085" s="231"/>
      <c r="J1085" s="42"/>
      <c r="K1085" s="42"/>
      <c r="L1085" s="46"/>
      <c r="M1085" s="232"/>
      <c r="N1085" s="233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339</v>
      </c>
      <c r="AU1085" s="19" t="s">
        <v>85</v>
      </c>
    </row>
    <row r="1086" s="13" customFormat="1">
      <c r="A1086" s="13"/>
      <c r="B1086" s="234"/>
      <c r="C1086" s="235"/>
      <c r="D1086" s="236" t="s">
        <v>341</v>
      </c>
      <c r="E1086" s="237" t="s">
        <v>19</v>
      </c>
      <c r="F1086" s="238" t="s">
        <v>1666</v>
      </c>
      <c r="G1086" s="235"/>
      <c r="H1086" s="237" t="s">
        <v>19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341</v>
      </c>
      <c r="AU1086" s="244" t="s">
        <v>85</v>
      </c>
      <c r="AV1086" s="13" t="s">
        <v>83</v>
      </c>
      <c r="AW1086" s="13" t="s">
        <v>35</v>
      </c>
      <c r="AX1086" s="13" t="s">
        <v>76</v>
      </c>
      <c r="AY1086" s="244" t="s">
        <v>331</v>
      </c>
    </row>
    <row r="1087" s="14" customFormat="1">
      <c r="A1087" s="14"/>
      <c r="B1087" s="245"/>
      <c r="C1087" s="246"/>
      <c r="D1087" s="236" t="s">
        <v>341</v>
      </c>
      <c r="E1087" s="247" t="s">
        <v>19</v>
      </c>
      <c r="F1087" s="248" t="s">
        <v>541</v>
      </c>
      <c r="G1087" s="246"/>
      <c r="H1087" s="249">
        <v>16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341</v>
      </c>
      <c r="AU1087" s="255" t="s">
        <v>85</v>
      </c>
      <c r="AV1087" s="14" t="s">
        <v>85</v>
      </c>
      <c r="AW1087" s="14" t="s">
        <v>35</v>
      </c>
      <c r="AX1087" s="14" t="s">
        <v>83</v>
      </c>
      <c r="AY1087" s="255" t="s">
        <v>331</v>
      </c>
    </row>
    <row r="1088" s="2" customFormat="1" ht="16.5" customHeight="1">
      <c r="A1088" s="40"/>
      <c r="B1088" s="41"/>
      <c r="C1088" s="216" t="s">
        <v>1667</v>
      </c>
      <c r="D1088" s="216" t="s">
        <v>333</v>
      </c>
      <c r="E1088" s="217" t="s">
        <v>1668</v>
      </c>
      <c r="F1088" s="218" t="s">
        <v>1669</v>
      </c>
      <c r="G1088" s="219" t="s">
        <v>425</v>
      </c>
      <c r="H1088" s="220">
        <v>1</v>
      </c>
      <c r="I1088" s="221"/>
      <c r="J1088" s="222">
        <f>ROUND(I1088*H1088,2)</f>
        <v>0</v>
      </c>
      <c r="K1088" s="218" t="s">
        <v>19</v>
      </c>
      <c r="L1088" s="46"/>
      <c r="M1088" s="223" t="s">
        <v>19</v>
      </c>
      <c r="N1088" s="224" t="s">
        <v>47</v>
      </c>
      <c r="O1088" s="86"/>
      <c r="P1088" s="225">
        <f>O1088*H1088</f>
        <v>0</v>
      </c>
      <c r="Q1088" s="225">
        <v>0</v>
      </c>
      <c r="R1088" s="225">
        <f>Q1088*H1088</f>
        <v>0</v>
      </c>
      <c r="S1088" s="225">
        <v>0</v>
      </c>
      <c r="T1088" s="226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7" t="s">
        <v>126</v>
      </c>
      <c r="AT1088" s="227" t="s">
        <v>333</v>
      </c>
      <c r="AU1088" s="227" t="s">
        <v>85</v>
      </c>
      <c r="AY1088" s="19" t="s">
        <v>331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19" t="s">
        <v>83</v>
      </c>
      <c r="BK1088" s="228">
        <f>ROUND(I1088*H1088,2)</f>
        <v>0</v>
      </c>
      <c r="BL1088" s="19" t="s">
        <v>126</v>
      </c>
      <c r="BM1088" s="227" t="s">
        <v>1670</v>
      </c>
    </row>
    <row r="1089" s="13" customFormat="1">
      <c r="A1089" s="13"/>
      <c r="B1089" s="234"/>
      <c r="C1089" s="235"/>
      <c r="D1089" s="236" t="s">
        <v>341</v>
      </c>
      <c r="E1089" s="237" t="s">
        <v>19</v>
      </c>
      <c r="F1089" s="238" t="s">
        <v>1671</v>
      </c>
      <c r="G1089" s="235"/>
      <c r="H1089" s="237" t="s">
        <v>19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341</v>
      </c>
      <c r="AU1089" s="244" t="s">
        <v>85</v>
      </c>
      <c r="AV1089" s="13" t="s">
        <v>83</v>
      </c>
      <c r="AW1089" s="13" t="s">
        <v>35</v>
      </c>
      <c r="AX1089" s="13" t="s">
        <v>76</v>
      </c>
      <c r="AY1089" s="244" t="s">
        <v>331</v>
      </c>
    </row>
    <row r="1090" s="14" customFormat="1">
      <c r="A1090" s="14"/>
      <c r="B1090" s="245"/>
      <c r="C1090" s="246"/>
      <c r="D1090" s="236" t="s">
        <v>341</v>
      </c>
      <c r="E1090" s="247" t="s">
        <v>19</v>
      </c>
      <c r="F1090" s="248" t="s">
        <v>83</v>
      </c>
      <c r="G1090" s="246"/>
      <c r="H1090" s="249">
        <v>1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341</v>
      </c>
      <c r="AU1090" s="255" t="s">
        <v>85</v>
      </c>
      <c r="AV1090" s="14" t="s">
        <v>85</v>
      </c>
      <c r="AW1090" s="14" t="s">
        <v>35</v>
      </c>
      <c r="AX1090" s="14" t="s">
        <v>83</v>
      </c>
      <c r="AY1090" s="255" t="s">
        <v>331</v>
      </c>
    </row>
    <row r="1091" s="2" customFormat="1" ht="24.15" customHeight="1">
      <c r="A1091" s="40"/>
      <c r="B1091" s="41"/>
      <c r="C1091" s="216" t="s">
        <v>1672</v>
      </c>
      <c r="D1091" s="216" t="s">
        <v>333</v>
      </c>
      <c r="E1091" s="217" t="s">
        <v>1673</v>
      </c>
      <c r="F1091" s="218" t="s">
        <v>1674</v>
      </c>
      <c r="G1091" s="219" t="s">
        <v>429</v>
      </c>
      <c r="H1091" s="220">
        <v>35.234999999999999</v>
      </c>
      <c r="I1091" s="221"/>
      <c r="J1091" s="222">
        <f>ROUND(I1091*H1091,2)</f>
        <v>0</v>
      </c>
      <c r="K1091" s="218" t="s">
        <v>337</v>
      </c>
      <c r="L1091" s="46"/>
      <c r="M1091" s="223" t="s">
        <v>19</v>
      </c>
      <c r="N1091" s="224" t="s">
        <v>47</v>
      </c>
      <c r="O1091" s="86"/>
      <c r="P1091" s="225">
        <f>O1091*H1091</f>
        <v>0</v>
      </c>
      <c r="Q1091" s="225">
        <v>0</v>
      </c>
      <c r="R1091" s="225">
        <f>Q1091*H1091</f>
        <v>0</v>
      </c>
      <c r="S1091" s="225">
        <v>0.25</v>
      </c>
      <c r="T1091" s="226">
        <f>S1091*H1091</f>
        <v>8.8087499999999999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7" t="s">
        <v>126</v>
      </c>
      <c r="AT1091" s="227" t="s">
        <v>333</v>
      </c>
      <c r="AU1091" s="227" t="s">
        <v>85</v>
      </c>
      <c r="AY1091" s="19" t="s">
        <v>331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19" t="s">
        <v>83</v>
      </c>
      <c r="BK1091" s="228">
        <f>ROUND(I1091*H1091,2)</f>
        <v>0</v>
      </c>
      <c r="BL1091" s="19" t="s">
        <v>126</v>
      </c>
      <c r="BM1091" s="227" t="s">
        <v>1675</v>
      </c>
    </row>
    <row r="1092" s="2" customFormat="1">
      <c r="A1092" s="40"/>
      <c r="B1092" s="41"/>
      <c r="C1092" s="42"/>
      <c r="D1092" s="229" t="s">
        <v>339</v>
      </c>
      <c r="E1092" s="42"/>
      <c r="F1092" s="230" t="s">
        <v>1676</v>
      </c>
      <c r="G1092" s="42"/>
      <c r="H1092" s="42"/>
      <c r="I1092" s="231"/>
      <c r="J1092" s="42"/>
      <c r="K1092" s="42"/>
      <c r="L1092" s="46"/>
      <c r="M1092" s="232"/>
      <c r="N1092" s="233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339</v>
      </c>
      <c r="AU1092" s="19" t="s">
        <v>85</v>
      </c>
    </row>
    <row r="1093" s="13" customFormat="1">
      <c r="A1093" s="13"/>
      <c r="B1093" s="234"/>
      <c r="C1093" s="235"/>
      <c r="D1093" s="236" t="s">
        <v>341</v>
      </c>
      <c r="E1093" s="237" t="s">
        <v>19</v>
      </c>
      <c r="F1093" s="238" t="s">
        <v>1677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341</v>
      </c>
      <c r="AU1093" s="244" t="s">
        <v>85</v>
      </c>
      <c r="AV1093" s="13" t="s">
        <v>83</v>
      </c>
      <c r="AW1093" s="13" t="s">
        <v>35</v>
      </c>
      <c r="AX1093" s="13" t="s">
        <v>76</v>
      </c>
      <c r="AY1093" s="244" t="s">
        <v>331</v>
      </c>
    </row>
    <row r="1094" s="14" customFormat="1">
      <c r="A1094" s="14"/>
      <c r="B1094" s="245"/>
      <c r="C1094" s="246"/>
      <c r="D1094" s="236" t="s">
        <v>341</v>
      </c>
      <c r="E1094" s="247" t="s">
        <v>19</v>
      </c>
      <c r="F1094" s="248" t="s">
        <v>1678</v>
      </c>
      <c r="G1094" s="246"/>
      <c r="H1094" s="249">
        <v>35.234999999999999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341</v>
      </c>
      <c r="AU1094" s="255" t="s">
        <v>85</v>
      </c>
      <c r="AV1094" s="14" t="s">
        <v>85</v>
      </c>
      <c r="AW1094" s="14" t="s">
        <v>35</v>
      </c>
      <c r="AX1094" s="14" t="s">
        <v>83</v>
      </c>
      <c r="AY1094" s="255" t="s">
        <v>331</v>
      </c>
    </row>
    <row r="1095" s="2" customFormat="1" ht="16.5" customHeight="1">
      <c r="A1095" s="40"/>
      <c r="B1095" s="41"/>
      <c r="C1095" s="216" t="s">
        <v>1679</v>
      </c>
      <c r="D1095" s="216" t="s">
        <v>333</v>
      </c>
      <c r="E1095" s="217" t="s">
        <v>1680</v>
      </c>
      <c r="F1095" s="218" t="s">
        <v>1681</v>
      </c>
      <c r="G1095" s="219" t="s">
        <v>336</v>
      </c>
      <c r="H1095" s="220">
        <v>1116.2070000000001</v>
      </c>
      <c r="I1095" s="221"/>
      <c r="J1095" s="222">
        <f>ROUND(I1095*H1095,2)</f>
        <v>0</v>
      </c>
      <c r="K1095" s="218" t="s">
        <v>337</v>
      </c>
      <c r="L1095" s="46"/>
      <c r="M1095" s="223" t="s">
        <v>19</v>
      </c>
      <c r="N1095" s="224" t="s">
        <v>47</v>
      </c>
      <c r="O1095" s="86"/>
      <c r="P1095" s="225">
        <f>O1095*H1095</f>
        <v>0</v>
      </c>
      <c r="Q1095" s="225">
        <v>0</v>
      </c>
      <c r="R1095" s="225">
        <f>Q1095*H1095</f>
        <v>0</v>
      </c>
      <c r="S1095" s="225">
        <v>0</v>
      </c>
      <c r="T1095" s="22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7" t="s">
        <v>126</v>
      </c>
      <c r="AT1095" s="227" t="s">
        <v>333</v>
      </c>
      <c r="AU1095" s="227" t="s">
        <v>85</v>
      </c>
      <c r="AY1095" s="19" t="s">
        <v>331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19" t="s">
        <v>83</v>
      </c>
      <c r="BK1095" s="228">
        <f>ROUND(I1095*H1095,2)</f>
        <v>0</v>
      </c>
      <c r="BL1095" s="19" t="s">
        <v>126</v>
      </c>
      <c r="BM1095" s="227" t="s">
        <v>1682</v>
      </c>
    </row>
    <row r="1096" s="2" customFormat="1">
      <c r="A1096" s="40"/>
      <c r="B1096" s="41"/>
      <c r="C1096" s="42"/>
      <c r="D1096" s="229" t="s">
        <v>339</v>
      </c>
      <c r="E1096" s="42"/>
      <c r="F1096" s="230" t="s">
        <v>1683</v>
      </c>
      <c r="G1096" s="42"/>
      <c r="H1096" s="42"/>
      <c r="I1096" s="231"/>
      <c r="J1096" s="42"/>
      <c r="K1096" s="42"/>
      <c r="L1096" s="46"/>
      <c r="M1096" s="232"/>
      <c r="N1096" s="23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339</v>
      </c>
      <c r="AU1096" s="19" t="s">
        <v>85</v>
      </c>
    </row>
    <row r="1097" s="13" customFormat="1">
      <c r="A1097" s="13"/>
      <c r="B1097" s="234"/>
      <c r="C1097" s="235"/>
      <c r="D1097" s="236" t="s">
        <v>341</v>
      </c>
      <c r="E1097" s="237" t="s">
        <v>19</v>
      </c>
      <c r="F1097" s="238" t="s">
        <v>913</v>
      </c>
      <c r="G1097" s="235"/>
      <c r="H1097" s="237" t="s">
        <v>19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341</v>
      </c>
      <c r="AU1097" s="244" t="s">
        <v>85</v>
      </c>
      <c r="AV1097" s="13" t="s">
        <v>83</v>
      </c>
      <c r="AW1097" s="13" t="s">
        <v>35</v>
      </c>
      <c r="AX1097" s="13" t="s">
        <v>76</v>
      </c>
      <c r="AY1097" s="244" t="s">
        <v>331</v>
      </c>
    </row>
    <row r="1098" s="14" customFormat="1">
      <c r="A1098" s="14"/>
      <c r="B1098" s="245"/>
      <c r="C1098" s="246"/>
      <c r="D1098" s="236" t="s">
        <v>341</v>
      </c>
      <c r="E1098" s="247" t="s">
        <v>19</v>
      </c>
      <c r="F1098" s="248" t="s">
        <v>1289</v>
      </c>
      <c r="G1098" s="246"/>
      <c r="H1098" s="249">
        <v>348.012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341</v>
      </c>
      <c r="AU1098" s="255" t="s">
        <v>85</v>
      </c>
      <c r="AV1098" s="14" t="s">
        <v>85</v>
      </c>
      <c r="AW1098" s="14" t="s">
        <v>35</v>
      </c>
      <c r="AX1098" s="14" t="s">
        <v>76</v>
      </c>
      <c r="AY1098" s="255" t="s">
        <v>331</v>
      </c>
    </row>
    <row r="1099" s="14" customFormat="1">
      <c r="A1099" s="14"/>
      <c r="B1099" s="245"/>
      <c r="C1099" s="246"/>
      <c r="D1099" s="236" t="s">
        <v>341</v>
      </c>
      <c r="E1099" s="247" t="s">
        <v>19</v>
      </c>
      <c r="F1099" s="248" t="s">
        <v>1290</v>
      </c>
      <c r="G1099" s="246"/>
      <c r="H1099" s="249">
        <v>106.92700000000001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341</v>
      </c>
      <c r="AU1099" s="255" t="s">
        <v>85</v>
      </c>
      <c r="AV1099" s="14" t="s">
        <v>85</v>
      </c>
      <c r="AW1099" s="14" t="s">
        <v>35</v>
      </c>
      <c r="AX1099" s="14" t="s">
        <v>76</v>
      </c>
      <c r="AY1099" s="255" t="s">
        <v>331</v>
      </c>
    </row>
    <row r="1100" s="14" customFormat="1">
      <c r="A1100" s="14"/>
      <c r="B1100" s="245"/>
      <c r="C1100" s="246"/>
      <c r="D1100" s="236" t="s">
        <v>341</v>
      </c>
      <c r="E1100" s="247" t="s">
        <v>19</v>
      </c>
      <c r="F1100" s="248" t="s">
        <v>1291</v>
      </c>
      <c r="G1100" s="246"/>
      <c r="H1100" s="249">
        <v>20.149999999999999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341</v>
      </c>
      <c r="AU1100" s="255" t="s">
        <v>85</v>
      </c>
      <c r="AV1100" s="14" t="s">
        <v>85</v>
      </c>
      <c r="AW1100" s="14" t="s">
        <v>35</v>
      </c>
      <c r="AX1100" s="14" t="s">
        <v>76</v>
      </c>
      <c r="AY1100" s="255" t="s">
        <v>331</v>
      </c>
    </row>
    <row r="1101" s="14" customFormat="1">
      <c r="A1101" s="14"/>
      <c r="B1101" s="245"/>
      <c r="C1101" s="246"/>
      <c r="D1101" s="236" t="s">
        <v>341</v>
      </c>
      <c r="E1101" s="247" t="s">
        <v>19</v>
      </c>
      <c r="F1101" s="248" t="s">
        <v>1292</v>
      </c>
      <c r="G1101" s="246"/>
      <c r="H1101" s="249">
        <v>-19.867999999999999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341</v>
      </c>
      <c r="AU1101" s="255" t="s">
        <v>85</v>
      </c>
      <c r="AV1101" s="14" t="s">
        <v>85</v>
      </c>
      <c r="AW1101" s="14" t="s">
        <v>35</v>
      </c>
      <c r="AX1101" s="14" t="s">
        <v>76</v>
      </c>
      <c r="AY1101" s="255" t="s">
        <v>331</v>
      </c>
    </row>
    <row r="1102" s="14" customFormat="1">
      <c r="A1102" s="14"/>
      <c r="B1102" s="245"/>
      <c r="C1102" s="246"/>
      <c r="D1102" s="236" t="s">
        <v>341</v>
      </c>
      <c r="E1102" s="247" t="s">
        <v>19</v>
      </c>
      <c r="F1102" s="248" t="s">
        <v>1293</v>
      </c>
      <c r="G1102" s="246"/>
      <c r="H1102" s="249">
        <v>-17.782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341</v>
      </c>
      <c r="AU1102" s="255" t="s">
        <v>85</v>
      </c>
      <c r="AV1102" s="14" t="s">
        <v>85</v>
      </c>
      <c r="AW1102" s="14" t="s">
        <v>35</v>
      </c>
      <c r="AX1102" s="14" t="s">
        <v>76</v>
      </c>
      <c r="AY1102" s="255" t="s">
        <v>331</v>
      </c>
    </row>
    <row r="1103" s="14" customFormat="1">
      <c r="A1103" s="14"/>
      <c r="B1103" s="245"/>
      <c r="C1103" s="246"/>
      <c r="D1103" s="236" t="s">
        <v>341</v>
      </c>
      <c r="E1103" s="247" t="s">
        <v>19</v>
      </c>
      <c r="F1103" s="248" t="s">
        <v>1294</v>
      </c>
      <c r="G1103" s="246"/>
      <c r="H1103" s="249">
        <v>-16.824999999999999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341</v>
      </c>
      <c r="AU1103" s="255" t="s">
        <v>85</v>
      </c>
      <c r="AV1103" s="14" t="s">
        <v>85</v>
      </c>
      <c r="AW1103" s="14" t="s">
        <v>35</v>
      </c>
      <c r="AX1103" s="14" t="s">
        <v>76</v>
      </c>
      <c r="AY1103" s="255" t="s">
        <v>331</v>
      </c>
    </row>
    <row r="1104" s="14" customFormat="1">
      <c r="A1104" s="14"/>
      <c r="B1104" s="245"/>
      <c r="C1104" s="246"/>
      <c r="D1104" s="236" t="s">
        <v>341</v>
      </c>
      <c r="E1104" s="247" t="s">
        <v>19</v>
      </c>
      <c r="F1104" s="248" t="s">
        <v>1295</v>
      </c>
      <c r="G1104" s="246"/>
      <c r="H1104" s="249">
        <v>-9.3290000000000006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341</v>
      </c>
      <c r="AU1104" s="255" t="s">
        <v>85</v>
      </c>
      <c r="AV1104" s="14" t="s">
        <v>85</v>
      </c>
      <c r="AW1104" s="14" t="s">
        <v>35</v>
      </c>
      <c r="AX1104" s="14" t="s">
        <v>76</v>
      </c>
      <c r="AY1104" s="255" t="s">
        <v>331</v>
      </c>
    </row>
    <row r="1105" s="13" customFormat="1">
      <c r="A1105" s="13"/>
      <c r="B1105" s="234"/>
      <c r="C1105" s="235"/>
      <c r="D1105" s="236" t="s">
        <v>341</v>
      </c>
      <c r="E1105" s="237" t="s">
        <v>19</v>
      </c>
      <c r="F1105" s="238" t="s">
        <v>1093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341</v>
      </c>
      <c r="AU1105" s="244" t="s">
        <v>85</v>
      </c>
      <c r="AV1105" s="13" t="s">
        <v>83</v>
      </c>
      <c r="AW1105" s="13" t="s">
        <v>35</v>
      </c>
      <c r="AX1105" s="13" t="s">
        <v>76</v>
      </c>
      <c r="AY1105" s="244" t="s">
        <v>331</v>
      </c>
    </row>
    <row r="1106" s="14" customFormat="1">
      <c r="A1106" s="14"/>
      <c r="B1106" s="245"/>
      <c r="C1106" s="246"/>
      <c r="D1106" s="236" t="s">
        <v>341</v>
      </c>
      <c r="E1106" s="247" t="s">
        <v>19</v>
      </c>
      <c r="F1106" s="248" t="s">
        <v>1296</v>
      </c>
      <c r="G1106" s="246"/>
      <c r="H1106" s="249">
        <v>11.685000000000001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341</v>
      </c>
      <c r="AU1106" s="255" t="s">
        <v>85</v>
      </c>
      <c r="AV1106" s="14" t="s">
        <v>85</v>
      </c>
      <c r="AW1106" s="14" t="s">
        <v>35</v>
      </c>
      <c r="AX1106" s="14" t="s">
        <v>76</v>
      </c>
      <c r="AY1106" s="255" t="s">
        <v>331</v>
      </c>
    </row>
    <row r="1107" s="13" customFormat="1">
      <c r="A1107" s="13"/>
      <c r="B1107" s="234"/>
      <c r="C1107" s="235"/>
      <c r="D1107" s="236" t="s">
        <v>341</v>
      </c>
      <c r="E1107" s="237" t="s">
        <v>19</v>
      </c>
      <c r="F1107" s="238" t="s">
        <v>1297</v>
      </c>
      <c r="G1107" s="235"/>
      <c r="H1107" s="237" t="s">
        <v>19</v>
      </c>
      <c r="I1107" s="239"/>
      <c r="J1107" s="235"/>
      <c r="K1107" s="235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341</v>
      </c>
      <c r="AU1107" s="244" t="s">
        <v>85</v>
      </c>
      <c r="AV1107" s="13" t="s">
        <v>83</v>
      </c>
      <c r="AW1107" s="13" t="s">
        <v>35</v>
      </c>
      <c r="AX1107" s="13" t="s">
        <v>76</v>
      </c>
      <c r="AY1107" s="244" t="s">
        <v>331</v>
      </c>
    </row>
    <row r="1108" s="14" customFormat="1">
      <c r="A1108" s="14"/>
      <c r="B1108" s="245"/>
      <c r="C1108" s="246"/>
      <c r="D1108" s="236" t="s">
        <v>341</v>
      </c>
      <c r="E1108" s="247" t="s">
        <v>19</v>
      </c>
      <c r="F1108" s="248" t="s">
        <v>1298</v>
      </c>
      <c r="G1108" s="246"/>
      <c r="H1108" s="249">
        <v>26.154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341</v>
      </c>
      <c r="AU1108" s="255" t="s">
        <v>85</v>
      </c>
      <c r="AV1108" s="14" t="s">
        <v>85</v>
      </c>
      <c r="AW1108" s="14" t="s">
        <v>35</v>
      </c>
      <c r="AX1108" s="14" t="s">
        <v>76</v>
      </c>
      <c r="AY1108" s="255" t="s">
        <v>331</v>
      </c>
    </row>
    <row r="1109" s="14" customFormat="1">
      <c r="A1109" s="14"/>
      <c r="B1109" s="245"/>
      <c r="C1109" s="246"/>
      <c r="D1109" s="236" t="s">
        <v>341</v>
      </c>
      <c r="E1109" s="247" t="s">
        <v>19</v>
      </c>
      <c r="F1109" s="248" t="s">
        <v>1299</v>
      </c>
      <c r="G1109" s="246"/>
      <c r="H1109" s="249">
        <v>10.76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341</v>
      </c>
      <c r="AU1109" s="255" t="s">
        <v>85</v>
      </c>
      <c r="AV1109" s="14" t="s">
        <v>85</v>
      </c>
      <c r="AW1109" s="14" t="s">
        <v>35</v>
      </c>
      <c r="AX1109" s="14" t="s">
        <v>76</v>
      </c>
      <c r="AY1109" s="255" t="s">
        <v>331</v>
      </c>
    </row>
    <row r="1110" s="13" customFormat="1">
      <c r="A1110" s="13"/>
      <c r="B1110" s="234"/>
      <c r="C1110" s="235"/>
      <c r="D1110" s="236" t="s">
        <v>341</v>
      </c>
      <c r="E1110" s="237" t="s">
        <v>19</v>
      </c>
      <c r="F1110" s="238" t="s">
        <v>1300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341</v>
      </c>
      <c r="AU1110" s="244" t="s">
        <v>85</v>
      </c>
      <c r="AV1110" s="13" t="s">
        <v>83</v>
      </c>
      <c r="AW1110" s="13" t="s">
        <v>35</v>
      </c>
      <c r="AX1110" s="13" t="s">
        <v>76</v>
      </c>
      <c r="AY1110" s="244" t="s">
        <v>331</v>
      </c>
    </row>
    <row r="1111" s="14" customFormat="1">
      <c r="A1111" s="14"/>
      <c r="B1111" s="245"/>
      <c r="C1111" s="246"/>
      <c r="D1111" s="236" t="s">
        <v>341</v>
      </c>
      <c r="E1111" s="247" t="s">
        <v>19</v>
      </c>
      <c r="F1111" s="248" t="s">
        <v>1301</v>
      </c>
      <c r="G1111" s="246"/>
      <c r="H1111" s="249">
        <v>6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341</v>
      </c>
      <c r="AU1111" s="255" t="s">
        <v>85</v>
      </c>
      <c r="AV1111" s="14" t="s">
        <v>85</v>
      </c>
      <c r="AW1111" s="14" t="s">
        <v>35</v>
      </c>
      <c r="AX1111" s="14" t="s">
        <v>76</v>
      </c>
      <c r="AY1111" s="255" t="s">
        <v>331</v>
      </c>
    </row>
    <row r="1112" s="13" customFormat="1">
      <c r="A1112" s="13"/>
      <c r="B1112" s="234"/>
      <c r="C1112" s="235"/>
      <c r="D1112" s="236" t="s">
        <v>341</v>
      </c>
      <c r="E1112" s="237" t="s">
        <v>19</v>
      </c>
      <c r="F1112" s="238" t="s">
        <v>1302</v>
      </c>
      <c r="G1112" s="235"/>
      <c r="H1112" s="237" t="s">
        <v>19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341</v>
      </c>
      <c r="AU1112" s="244" t="s">
        <v>85</v>
      </c>
      <c r="AV1112" s="13" t="s">
        <v>83</v>
      </c>
      <c r="AW1112" s="13" t="s">
        <v>35</v>
      </c>
      <c r="AX1112" s="13" t="s">
        <v>76</v>
      </c>
      <c r="AY1112" s="244" t="s">
        <v>331</v>
      </c>
    </row>
    <row r="1113" s="14" customFormat="1">
      <c r="A1113" s="14"/>
      <c r="B1113" s="245"/>
      <c r="C1113" s="246"/>
      <c r="D1113" s="236" t="s">
        <v>341</v>
      </c>
      <c r="E1113" s="247" t="s">
        <v>19</v>
      </c>
      <c r="F1113" s="248" t="s">
        <v>599</v>
      </c>
      <c r="G1113" s="246"/>
      <c r="H1113" s="249">
        <v>25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341</v>
      </c>
      <c r="AU1113" s="255" t="s">
        <v>85</v>
      </c>
      <c r="AV1113" s="14" t="s">
        <v>85</v>
      </c>
      <c r="AW1113" s="14" t="s">
        <v>35</v>
      </c>
      <c r="AX1113" s="14" t="s">
        <v>76</v>
      </c>
      <c r="AY1113" s="255" t="s">
        <v>331</v>
      </c>
    </row>
    <row r="1114" s="13" customFormat="1">
      <c r="A1114" s="13"/>
      <c r="B1114" s="234"/>
      <c r="C1114" s="235"/>
      <c r="D1114" s="236" t="s">
        <v>341</v>
      </c>
      <c r="E1114" s="237" t="s">
        <v>19</v>
      </c>
      <c r="F1114" s="238" t="s">
        <v>1684</v>
      </c>
      <c r="G1114" s="235"/>
      <c r="H1114" s="237" t="s">
        <v>19</v>
      </c>
      <c r="I1114" s="239"/>
      <c r="J1114" s="235"/>
      <c r="K1114" s="235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341</v>
      </c>
      <c r="AU1114" s="244" t="s">
        <v>85</v>
      </c>
      <c r="AV1114" s="13" t="s">
        <v>83</v>
      </c>
      <c r="AW1114" s="13" t="s">
        <v>35</v>
      </c>
      <c r="AX1114" s="13" t="s">
        <v>76</v>
      </c>
      <c r="AY1114" s="244" t="s">
        <v>331</v>
      </c>
    </row>
    <row r="1115" s="14" customFormat="1">
      <c r="A1115" s="14"/>
      <c r="B1115" s="245"/>
      <c r="C1115" s="246"/>
      <c r="D1115" s="236" t="s">
        <v>341</v>
      </c>
      <c r="E1115" s="247" t="s">
        <v>19</v>
      </c>
      <c r="F1115" s="248" t="s">
        <v>1279</v>
      </c>
      <c r="G1115" s="246"/>
      <c r="H1115" s="249">
        <v>45.088000000000001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341</v>
      </c>
      <c r="AU1115" s="255" t="s">
        <v>85</v>
      </c>
      <c r="AV1115" s="14" t="s">
        <v>85</v>
      </c>
      <c r="AW1115" s="14" t="s">
        <v>35</v>
      </c>
      <c r="AX1115" s="14" t="s">
        <v>76</v>
      </c>
      <c r="AY1115" s="255" t="s">
        <v>331</v>
      </c>
    </row>
    <row r="1116" s="13" customFormat="1">
      <c r="A1116" s="13"/>
      <c r="B1116" s="234"/>
      <c r="C1116" s="235"/>
      <c r="D1116" s="236" t="s">
        <v>341</v>
      </c>
      <c r="E1116" s="237" t="s">
        <v>19</v>
      </c>
      <c r="F1116" s="238" t="s">
        <v>915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341</v>
      </c>
      <c r="AU1116" s="244" t="s">
        <v>85</v>
      </c>
      <c r="AV1116" s="13" t="s">
        <v>83</v>
      </c>
      <c r="AW1116" s="13" t="s">
        <v>35</v>
      </c>
      <c r="AX1116" s="13" t="s">
        <v>76</v>
      </c>
      <c r="AY1116" s="244" t="s">
        <v>331</v>
      </c>
    </row>
    <row r="1117" s="14" customFormat="1">
      <c r="A1117" s="14"/>
      <c r="B1117" s="245"/>
      <c r="C1117" s="246"/>
      <c r="D1117" s="236" t="s">
        <v>341</v>
      </c>
      <c r="E1117" s="247" t="s">
        <v>19</v>
      </c>
      <c r="F1117" s="248" t="s">
        <v>1685</v>
      </c>
      <c r="G1117" s="246"/>
      <c r="H1117" s="249">
        <v>580.23500000000001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341</v>
      </c>
      <c r="AU1117" s="255" t="s">
        <v>85</v>
      </c>
      <c r="AV1117" s="14" t="s">
        <v>85</v>
      </c>
      <c r="AW1117" s="14" t="s">
        <v>35</v>
      </c>
      <c r="AX1117" s="14" t="s">
        <v>76</v>
      </c>
      <c r="AY1117" s="255" t="s">
        <v>331</v>
      </c>
    </row>
    <row r="1118" s="15" customFormat="1">
      <c r="A1118" s="15"/>
      <c r="B1118" s="256"/>
      <c r="C1118" s="257"/>
      <c r="D1118" s="236" t="s">
        <v>341</v>
      </c>
      <c r="E1118" s="258" t="s">
        <v>19</v>
      </c>
      <c r="F1118" s="259" t="s">
        <v>353</v>
      </c>
      <c r="G1118" s="257"/>
      <c r="H1118" s="260">
        <v>1116.2070000000001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341</v>
      </c>
      <c r="AU1118" s="266" t="s">
        <v>85</v>
      </c>
      <c r="AV1118" s="15" t="s">
        <v>126</v>
      </c>
      <c r="AW1118" s="15" t="s">
        <v>35</v>
      </c>
      <c r="AX1118" s="15" t="s">
        <v>83</v>
      </c>
      <c r="AY1118" s="266" t="s">
        <v>331</v>
      </c>
    </row>
    <row r="1119" s="12" customFormat="1" ht="22.8" customHeight="1">
      <c r="A1119" s="12"/>
      <c r="B1119" s="200"/>
      <c r="C1119" s="201"/>
      <c r="D1119" s="202" t="s">
        <v>75</v>
      </c>
      <c r="E1119" s="214" t="s">
        <v>1686</v>
      </c>
      <c r="F1119" s="214" t="s">
        <v>1687</v>
      </c>
      <c r="G1119" s="201"/>
      <c r="H1119" s="201"/>
      <c r="I1119" s="204"/>
      <c r="J1119" s="215">
        <f>BK1119</f>
        <v>0</v>
      </c>
      <c r="K1119" s="201"/>
      <c r="L1119" s="206"/>
      <c r="M1119" s="207"/>
      <c r="N1119" s="208"/>
      <c r="O1119" s="208"/>
      <c r="P1119" s="209">
        <f>SUM(P1120:P1151)</f>
        <v>0</v>
      </c>
      <c r="Q1119" s="208"/>
      <c r="R1119" s="209">
        <f>SUM(R1120:R1151)</f>
        <v>0.097408000000000008</v>
      </c>
      <c r="S1119" s="208"/>
      <c r="T1119" s="210">
        <f>SUM(T1120:T1151)</f>
        <v>0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11" t="s">
        <v>83</v>
      </c>
      <c r="AT1119" s="212" t="s">
        <v>75</v>
      </c>
      <c r="AU1119" s="212" t="s">
        <v>83</v>
      </c>
      <c r="AY1119" s="211" t="s">
        <v>331</v>
      </c>
      <c r="BK1119" s="213">
        <f>SUM(BK1120:BK1151)</f>
        <v>0</v>
      </c>
    </row>
    <row r="1120" s="2" customFormat="1" ht="16.5" customHeight="1">
      <c r="A1120" s="40"/>
      <c r="B1120" s="41"/>
      <c r="C1120" s="216" t="s">
        <v>1688</v>
      </c>
      <c r="D1120" s="216" t="s">
        <v>333</v>
      </c>
      <c r="E1120" s="217" t="s">
        <v>1689</v>
      </c>
      <c r="F1120" s="218" t="s">
        <v>1690</v>
      </c>
      <c r="G1120" s="219" t="s">
        <v>425</v>
      </c>
      <c r="H1120" s="220">
        <v>8</v>
      </c>
      <c r="I1120" s="221"/>
      <c r="J1120" s="222">
        <f>ROUND(I1120*H1120,2)</f>
        <v>0</v>
      </c>
      <c r="K1120" s="218" t="s">
        <v>337</v>
      </c>
      <c r="L1120" s="46"/>
      <c r="M1120" s="223" t="s">
        <v>19</v>
      </c>
      <c r="N1120" s="224" t="s">
        <v>47</v>
      </c>
      <c r="O1120" s="86"/>
      <c r="P1120" s="225">
        <f>O1120*H1120</f>
        <v>0</v>
      </c>
      <c r="Q1120" s="225">
        <v>0.000176</v>
      </c>
      <c r="R1120" s="225">
        <f>Q1120*H1120</f>
        <v>0.001408</v>
      </c>
      <c r="S1120" s="225">
        <v>0</v>
      </c>
      <c r="T1120" s="226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7" t="s">
        <v>126</v>
      </c>
      <c r="AT1120" s="227" t="s">
        <v>333</v>
      </c>
      <c r="AU1120" s="227" t="s">
        <v>85</v>
      </c>
      <c r="AY1120" s="19" t="s">
        <v>331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19" t="s">
        <v>83</v>
      </c>
      <c r="BK1120" s="228">
        <f>ROUND(I1120*H1120,2)</f>
        <v>0</v>
      </c>
      <c r="BL1120" s="19" t="s">
        <v>126</v>
      </c>
      <c r="BM1120" s="227" t="s">
        <v>1691</v>
      </c>
    </row>
    <row r="1121" s="2" customFormat="1">
      <c r="A1121" s="40"/>
      <c r="B1121" s="41"/>
      <c r="C1121" s="42"/>
      <c r="D1121" s="229" t="s">
        <v>339</v>
      </c>
      <c r="E1121" s="42"/>
      <c r="F1121" s="230" t="s">
        <v>1692</v>
      </c>
      <c r="G1121" s="42"/>
      <c r="H1121" s="42"/>
      <c r="I1121" s="231"/>
      <c r="J1121" s="42"/>
      <c r="K1121" s="42"/>
      <c r="L1121" s="46"/>
      <c r="M1121" s="232"/>
      <c r="N1121" s="233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339</v>
      </c>
      <c r="AU1121" s="19" t="s">
        <v>85</v>
      </c>
    </row>
    <row r="1122" s="13" customFormat="1">
      <c r="A1122" s="13"/>
      <c r="B1122" s="234"/>
      <c r="C1122" s="235"/>
      <c r="D1122" s="236" t="s">
        <v>341</v>
      </c>
      <c r="E1122" s="237" t="s">
        <v>19</v>
      </c>
      <c r="F1122" s="238" t="s">
        <v>1693</v>
      </c>
      <c r="G1122" s="235"/>
      <c r="H1122" s="237" t="s">
        <v>19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341</v>
      </c>
      <c r="AU1122" s="244" t="s">
        <v>85</v>
      </c>
      <c r="AV1122" s="13" t="s">
        <v>83</v>
      </c>
      <c r="AW1122" s="13" t="s">
        <v>35</v>
      </c>
      <c r="AX1122" s="13" t="s">
        <v>76</v>
      </c>
      <c r="AY1122" s="244" t="s">
        <v>331</v>
      </c>
    </row>
    <row r="1123" s="14" customFormat="1">
      <c r="A1123" s="14"/>
      <c r="B1123" s="245"/>
      <c r="C1123" s="246"/>
      <c r="D1123" s="236" t="s">
        <v>341</v>
      </c>
      <c r="E1123" s="247" t="s">
        <v>19</v>
      </c>
      <c r="F1123" s="248" t="s">
        <v>381</v>
      </c>
      <c r="G1123" s="246"/>
      <c r="H1123" s="249">
        <v>8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341</v>
      </c>
      <c r="AU1123" s="255" t="s">
        <v>85</v>
      </c>
      <c r="AV1123" s="14" t="s">
        <v>85</v>
      </c>
      <c r="AW1123" s="14" t="s">
        <v>35</v>
      </c>
      <c r="AX1123" s="14" t="s">
        <v>83</v>
      </c>
      <c r="AY1123" s="255" t="s">
        <v>331</v>
      </c>
    </row>
    <row r="1124" s="2" customFormat="1" ht="16.5" customHeight="1">
      <c r="A1124" s="40"/>
      <c r="B1124" s="41"/>
      <c r="C1124" s="284" t="s">
        <v>1694</v>
      </c>
      <c r="D1124" s="284" t="s">
        <v>968</v>
      </c>
      <c r="E1124" s="285" t="s">
        <v>1695</v>
      </c>
      <c r="F1124" s="286" t="s">
        <v>1696</v>
      </c>
      <c r="G1124" s="287" t="s">
        <v>425</v>
      </c>
      <c r="H1124" s="288">
        <v>8</v>
      </c>
      <c r="I1124" s="289"/>
      <c r="J1124" s="290">
        <f>ROUND(I1124*H1124,2)</f>
        <v>0</v>
      </c>
      <c r="K1124" s="286" t="s">
        <v>19</v>
      </c>
      <c r="L1124" s="291"/>
      <c r="M1124" s="292" t="s">
        <v>19</v>
      </c>
      <c r="N1124" s="293" t="s">
        <v>47</v>
      </c>
      <c r="O1124" s="86"/>
      <c r="P1124" s="225">
        <f>O1124*H1124</f>
        <v>0</v>
      </c>
      <c r="Q1124" s="225">
        <v>0.012</v>
      </c>
      <c r="R1124" s="225">
        <f>Q1124*H1124</f>
        <v>0.096000000000000002</v>
      </c>
      <c r="S1124" s="225">
        <v>0</v>
      </c>
      <c r="T1124" s="226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7" t="s">
        <v>381</v>
      </c>
      <c r="AT1124" s="227" t="s">
        <v>968</v>
      </c>
      <c r="AU1124" s="227" t="s">
        <v>85</v>
      </c>
      <c r="AY1124" s="19" t="s">
        <v>331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9" t="s">
        <v>83</v>
      </c>
      <c r="BK1124" s="228">
        <f>ROUND(I1124*H1124,2)</f>
        <v>0</v>
      </c>
      <c r="BL1124" s="19" t="s">
        <v>126</v>
      </c>
      <c r="BM1124" s="227" t="s">
        <v>1697</v>
      </c>
    </row>
    <row r="1125" s="2" customFormat="1" ht="21.75" customHeight="1">
      <c r="A1125" s="40"/>
      <c r="B1125" s="41"/>
      <c r="C1125" s="216" t="s">
        <v>1698</v>
      </c>
      <c r="D1125" s="216" t="s">
        <v>333</v>
      </c>
      <c r="E1125" s="217" t="s">
        <v>1699</v>
      </c>
      <c r="F1125" s="218" t="s">
        <v>1700</v>
      </c>
      <c r="G1125" s="219" t="s">
        <v>425</v>
      </c>
      <c r="H1125" s="220">
        <v>2</v>
      </c>
      <c r="I1125" s="221"/>
      <c r="J1125" s="222">
        <f>ROUND(I1125*H1125,2)</f>
        <v>0</v>
      </c>
      <c r="K1125" s="218" t="s">
        <v>19</v>
      </c>
      <c r="L1125" s="46"/>
      <c r="M1125" s="223" t="s">
        <v>19</v>
      </c>
      <c r="N1125" s="224" t="s">
        <v>47</v>
      </c>
      <c r="O1125" s="86"/>
      <c r="P1125" s="225">
        <f>O1125*H1125</f>
        <v>0</v>
      </c>
      <c r="Q1125" s="225">
        <v>0</v>
      </c>
      <c r="R1125" s="225">
        <f>Q1125*H1125</f>
        <v>0</v>
      </c>
      <c r="S1125" s="225">
        <v>0</v>
      </c>
      <c r="T1125" s="226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7" t="s">
        <v>126</v>
      </c>
      <c r="AT1125" s="227" t="s">
        <v>333</v>
      </c>
      <c r="AU1125" s="227" t="s">
        <v>85</v>
      </c>
      <c r="AY1125" s="19" t="s">
        <v>331</v>
      </c>
      <c r="BE1125" s="228">
        <f>IF(N1125="základní",J1125,0)</f>
        <v>0</v>
      </c>
      <c r="BF1125" s="228">
        <f>IF(N1125="snížená",J1125,0)</f>
        <v>0</v>
      </c>
      <c r="BG1125" s="228">
        <f>IF(N1125="zákl. přenesená",J1125,0)</f>
        <v>0</v>
      </c>
      <c r="BH1125" s="228">
        <f>IF(N1125="sníž. přenesená",J1125,0)</f>
        <v>0</v>
      </c>
      <c r="BI1125" s="228">
        <f>IF(N1125="nulová",J1125,0)</f>
        <v>0</v>
      </c>
      <c r="BJ1125" s="19" t="s">
        <v>83</v>
      </c>
      <c r="BK1125" s="228">
        <f>ROUND(I1125*H1125,2)</f>
        <v>0</v>
      </c>
      <c r="BL1125" s="19" t="s">
        <v>126</v>
      </c>
      <c r="BM1125" s="227" t="s">
        <v>1701</v>
      </c>
    </row>
    <row r="1126" s="2" customFormat="1" ht="24.15" customHeight="1">
      <c r="A1126" s="40"/>
      <c r="B1126" s="41"/>
      <c r="C1126" s="216" t="s">
        <v>1328</v>
      </c>
      <c r="D1126" s="216" t="s">
        <v>333</v>
      </c>
      <c r="E1126" s="217" t="s">
        <v>1702</v>
      </c>
      <c r="F1126" s="218" t="s">
        <v>1703</v>
      </c>
      <c r="G1126" s="219" t="s">
        <v>425</v>
      </c>
      <c r="H1126" s="220">
        <v>3</v>
      </c>
      <c r="I1126" s="221"/>
      <c r="J1126" s="222">
        <f>ROUND(I1126*H1126,2)</f>
        <v>0</v>
      </c>
      <c r="K1126" s="218" t="s">
        <v>19</v>
      </c>
      <c r="L1126" s="46"/>
      <c r="M1126" s="223" t="s">
        <v>19</v>
      </c>
      <c r="N1126" s="224" t="s">
        <v>47</v>
      </c>
      <c r="O1126" s="86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7" t="s">
        <v>126</v>
      </c>
      <c r="AT1126" s="227" t="s">
        <v>333</v>
      </c>
      <c r="AU1126" s="227" t="s">
        <v>85</v>
      </c>
      <c r="AY1126" s="19" t="s">
        <v>331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19" t="s">
        <v>83</v>
      </c>
      <c r="BK1126" s="228">
        <f>ROUND(I1126*H1126,2)</f>
        <v>0</v>
      </c>
      <c r="BL1126" s="19" t="s">
        <v>126</v>
      </c>
      <c r="BM1126" s="227" t="s">
        <v>1704</v>
      </c>
    </row>
    <row r="1127" s="2" customFormat="1" ht="16.5" customHeight="1">
      <c r="A1127" s="40"/>
      <c r="B1127" s="41"/>
      <c r="C1127" s="216" t="s">
        <v>1705</v>
      </c>
      <c r="D1127" s="216" t="s">
        <v>333</v>
      </c>
      <c r="E1127" s="217" t="s">
        <v>1706</v>
      </c>
      <c r="F1127" s="218" t="s">
        <v>1707</v>
      </c>
      <c r="G1127" s="219" t="s">
        <v>425</v>
      </c>
      <c r="H1127" s="220">
        <v>1</v>
      </c>
      <c r="I1127" s="221"/>
      <c r="J1127" s="222">
        <f>ROUND(I1127*H1127,2)</f>
        <v>0</v>
      </c>
      <c r="K1127" s="218" t="s">
        <v>19</v>
      </c>
      <c r="L1127" s="46"/>
      <c r="M1127" s="223" t="s">
        <v>19</v>
      </c>
      <c r="N1127" s="224" t="s">
        <v>47</v>
      </c>
      <c r="O1127" s="86"/>
      <c r="P1127" s="225">
        <f>O1127*H1127</f>
        <v>0</v>
      </c>
      <c r="Q1127" s="225">
        <v>0</v>
      </c>
      <c r="R1127" s="225">
        <f>Q1127*H1127</f>
        <v>0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126</v>
      </c>
      <c r="AT1127" s="227" t="s">
        <v>333</v>
      </c>
      <c r="AU1127" s="227" t="s">
        <v>85</v>
      </c>
      <c r="AY1127" s="19" t="s">
        <v>331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83</v>
      </c>
      <c r="BK1127" s="228">
        <f>ROUND(I1127*H1127,2)</f>
        <v>0</v>
      </c>
      <c r="BL1127" s="19" t="s">
        <v>126</v>
      </c>
      <c r="BM1127" s="227" t="s">
        <v>1708</v>
      </c>
    </row>
    <row r="1128" s="2" customFormat="1" ht="21.75" customHeight="1">
      <c r="A1128" s="40"/>
      <c r="B1128" s="41"/>
      <c r="C1128" s="216" t="s">
        <v>1709</v>
      </c>
      <c r="D1128" s="216" t="s">
        <v>333</v>
      </c>
      <c r="E1128" s="217" t="s">
        <v>1710</v>
      </c>
      <c r="F1128" s="218" t="s">
        <v>1711</v>
      </c>
      <c r="G1128" s="219" t="s">
        <v>425</v>
      </c>
      <c r="H1128" s="220">
        <v>1</v>
      </c>
      <c r="I1128" s="221"/>
      <c r="J1128" s="222">
        <f>ROUND(I1128*H1128,2)</f>
        <v>0</v>
      </c>
      <c r="K1128" s="218" t="s">
        <v>19</v>
      </c>
      <c r="L1128" s="46"/>
      <c r="M1128" s="223" t="s">
        <v>19</v>
      </c>
      <c r="N1128" s="224" t="s">
        <v>47</v>
      </c>
      <c r="O1128" s="86"/>
      <c r="P1128" s="225">
        <f>O1128*H1128</f>
        <v>0</v>
      </c>
      <c r="Q1128" s="225">
        <v>0</v>
      </c>
      <c r="R1128" s="225">
        <f>Q1128*H1128</f>
        <v>0</v>
      </c>
      <c r="S1128" s="225">
        <v>0</v>
      </c>
      <c r="T1128" s="226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7" t="s">
        <v>126</v>
      </c>
      <c r="AT1128" s="227" t="s">
        <v>333</v>
      </c>
      <c r="AU1128" s="227" t="s">
        <v>85</v>
      </c>
      <c r="AY1128" s="19" t="s">
        <v>331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19" t="s">
        <v>83</v>
      </c>
      <c r="BK1128" s="228">
        <f>ROUND(I1128*H1128,2)</f>
        <v>0</v>
      </c>
      <c r="BL1128" s="19" t="s">
        <v>126</v>
      </c>
      <c r="BM1128" s="227" t="s">
        <v>1712</v>
      </c>
    </row>
    <row r="1129" s="2" customFormat="1" ht="24.15" customHeight="1">
      <c r="A1129" s="40"/>
      <c r="B1129" s="41"/>
      <c r="C1129" s="216" t="s">
        <v>1713</v>
      </c>
      <c r="D1129" s="216" t="s">
        <v>333</v>
      </c>
      <c r="E1129" s="217" t="s">
        <v>1714</v>
      </c>
      <c r="F1129" s="218" t="s">
        <v>1715</v>
      </c>
      <c r="G1129" s="219" t="s">
        <v>425</v>
      </c>
      <c r="H1129" s="220">
        <v>1</v>
      </c>
      <c r="I1129" s="221"/>
      <c r="J1129" s="222">
        <f>ROUND(I1129*H1129,2)</f>
        <v>0</v>
      </c>
      <c r="K1129" s="218" t="s">
        <v>19</v>
      </c>
      <c r="L1129" s="46"/>
      <c r="M1129" s="223" t="s">
        <v>19</v>
      </c>
      <c r="N1129" s="224" t="s">
        <v>47</v>
      </c>
      <c r="O1129" s="86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27" t="s">
        <v>126</v>
      </c>
      <c r="AT1129" s="227" t="s">
        <v>333</v>
      </c>
      <c r="AU1129" s="227" t="s">
        <v>85</v>
      </c>
      <c r="AY1129" s="19" t="s">
        <v>331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9" t="s">
        <v>83</v>
      </c>
      <c r="BK1129" s="228">
        <f>ROUND(I1129*H1129,2)</f>
        <v>0</v>
      </c>
      <c r="BL1129" s="19" t="s">
        <v>126</v>
      </c>
      <c r="BM1129" s="227" t="s">
        <v>1716</v>
      </c>
    </row>
    <row r="1130" s="2" customFormat="1" ht="24.15" customHeight="1">
      <c r="A1130" s="40"/>
      <c r="B1130" s="41"/>
      <c r="C1130" s="216" t="s">
        <v>1717</v>
      </c>
      <c r="D1130" s="216" t="s">
        <v>333</v>
      </c>
      <c r="E1130" s="217" t="s">
        <v>1718</v>
      </c>
      <c r="F1130" s="218" t="s">
        <v>1719</v>
      </c>
      <c r="G1130" s="219" t="s">
        <v>425</v>
      </c>
      <c r="H1130" s="220">
        <v>1</v>
      </c>
      <c r="I1130" s="221"/>
      <c r="J1130" s="222">
        <f>ROUND(I1130*H1130,2)</f>
        <v>0</v>
      </c>
      <c r="K1130" s="218" t="s">
        <v>19</v>
      </c>
      <c r="L1130" s="46"/>
      <c r="M1130" s="223" t="s">
        <v>19</v>
      </c>
      <c r="N1130" s="224" t="s">
        <v>47</v>
      </c>
      <c r="O1130" s="86"/>
      <c r="P1130" s="225">
        <f>O1130*H1130</f>
        <v>0</v>
      </c>
      <c r="Q1130" s="225">
        <v>0</v>
      </c>
      <c r="R1130" s="225">
        <f>Q1130*H1130</f>
        <v>0</v>
      </c>
      <c r="S1130" s="225">
        <v>0</v>
      </c>
      <c r="T1130" s="226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7" t="s">
        <v>126</v>
      </c>
      <c r="AT1130" s="227" t="s">
        <v>333</v>
      </c>
      <c r="AU1130" s="227" t="s">
        <v>85</v>
      </c>
      <c r="AY1130" s="19" t="s">
        <v>331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19" t="s">
        <v>83</v>
      </c>
      <c r="BK1130" s="228">
        <f>ROUND(I1130*H1130,2)</f>
        <v>0</v>
      </c>
      <c r="BL1130" s="19" t="s">
        <v>126</v>
      </c>
      <c r="BM1130" s="227" t="s">
        <v>1720</v>
      </c>
    </row>
    <row r="1131" s="2" customFormat="1" ht="24.15" customHeight="1">
      <c r="A1131" s="40"/>
      <c r="B1131" s="41"/>
      <c r="C1131" s="216" t="s">
        <v>1721</v>
      </c>
      <c r="D1131" s="216" t="s">
        <v>333</v>
      </c>
      <c r="E1131" s="217" t="s">
        <v>1722</v>
      </c>
      <c r="F1131" s="218" t="s">
        <v>1723</v>
      </c>
      <c r="G1131" s="219" t="s">
        <v>425</v>
      </c>
      <c r="H1131" s="220">
        <v>1</v>
      </c>
      <c r="I1131" s="221"/>
      <c r="J1131" s="222">
        <f>ROUND(I1131*H1131,2)</f>
        <v>0</v>
      </c>
      <c r="K1131" s="218" t="s">
        <v>19</v>
      </c>
      <c r="L1131" s="46"/>
      <c r="M1131" s="223" t="s">
        <v>19</v>
      </c>
      <c r="N1131" s="224" t="s">
        <v>47</v>
      </c>
      <c r="O1131" s="86"/>
      <c r="P1131" s="225">
        <f>O1131*H1131</f>
        <v>0</v>
      </c>
      <c r="Q1131" s="225">
        <v>0</v>
      </c>
      <c r="R1131" s="225">
        <f>Q1131*H1131</f>
        <v>0</v>
      </c>
      <c r="S1131" s="225">
        <v>0</v>
      </c>
      <c r="T1131" s="226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27" t="s">
        <v>126</v>
      </c>
      <c r="AT1131" s="227" t="s">
        <v>333</v>
      </c>
      <c r="AU1131" s="227" t="s">
        <v>85</v>
      </c>
      <c r="AY1131" s="19" t="s">
        <v>331</v>
      </c>
      <c r="BE1131" s="228">
        <f>IF(N1131="základní",J1131,0)</f>
        <v>0</v>
      </c>
      <c r="BF1131" s="228">
        <f>IF(N1131="snížená",J1131,0)</f>
        <v>0</v>
      </c>
      <c r="BG1131" s="228">
        <f>IF(N1131="zákl. přenesená",J1131,0)</f>
        <v>0</v>
      </c>
      <c r="BH1131" s="228">
        <f>IF(N1131="sníž. přenesená",J1131,0)</f>
        <v>0</v>
      </c>
      <c r="BI1131" s="228">
        <f>IF(N1131="nulová",J1131,0)</f>
        <v>0</v>
      </c>
      <c r="BJ1131" s="19" t="s">
        <v>83</v>
      </c>
      <c r="BK1131" s="228">
        <f>ROUND(I1131*H1131,2)</f>
        <v>0</v>
      </c>
      <c r="BL1131" s="19" t="s">
        <v>126</v>
      </c>
      <c r="BM1131" s="227" t="s">
        <v>1724</v>
      </c>
    </row>
    <row r="1132" s="2" customFormat="1" ht="24.15" customHeight="1">
      <c r="A1132" s="40"/>
      <c r="B1132" s="41"/>
      <c r="C1132" s="216" t="s">
        <v>1725</v>
      </c>
      <c r="D1132" s="216" t="s">
        <v>333</v>
      </c>
      <c r="E1132" s="217" t="s">
        <v>1726</v>
      </c>
      <c r="F1132" s="218" t="s">
        <v>1727</v>
      </c>
      <c r="G1132" s="219" t="s">
        <v>425</v>
      </c>
      <c r="H1132" s="220">
        <v>1</v>
      </c>
      <c r="I1132" s="221"/>
      <c r="J1132" s="222">
        <f>ROUND(I1132*H1132,2)</f>
        <v>0</v>
      </c>
      <c r="K1132" s="218" t="s">
        <v>19</v>
      </c>
      <c r="L1132" s="46"/>
      <c r="M1132" s="223" t="s">
        <v>19</v>
      </c>
      <c r="N1132" s="224" t="s">
        <v>47</v>
      </c>
      <c r="O1132" s="86"/>
      <c r="P1132" s="225">
        <f>O1132*H1132</f>
        <v>0</v>
      </c>
      <c r="Q1132" s="225">
        <v>0</v>
      </c>
      <c r="R1132" s="225">
        <f>Q1132*H1132</f>
        <v>0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126</v>
      </c>
      <c r="AT1132" s="227" t="s">
        <v>333</v>
      </c>
      <c r="AU1132" s="227" t="s">
        <v>85</v>
      </c>
      <c r="AY1132" s="19" t="s">
        <v>331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83</v>
      </c>
      <c r="BK1132" s="228">
        <f>ROUND(I1132*H1132,2)</f>
        <v>0</v>
      </c>
      <c r="BL1132" s="19" t="s">
        <v>126</v>
      </c>
      <c r="BM1132" s="227" t="s">
        <v>1728</v>
      </c>
    </row>
    <row r="1133" s="2" customFormat="1" ht="24.15" customHeight="1">
      <c r="A1133" s="40"/>
      <c r="B1133" s="41"/>
      <c r="C1133" s="216" t="s">
        <v>1729</v>
      </c>
      <c r="D1133" s="216" t="s">
        <v>333</v>
      </c>
      <c r="E1133" s="217" t="s">
        <v>1730</v>
      </c>
      <c r="F1133" s="218" t="s">
        <v>1731</v>
      </c>
      <c r="G1133" s="219" t="s">
        <v>425</v>
      </c>
      <c r="H1133" s="220">
        <v>1</v>
      </c>
      <c r="I1133" s="221"/>
      <c r="J1133" s="222">
        <f>ROUND(I1133*H1133,2)</f>
        <v>0</v>
      </c>
      <c r="K1133" s="218" t="s">
        <v>19</v>
      </c>
      <c r="L1133" s="46"/>
      <c r="M1133" s="223" t="s">
        <v>19</v>
      </c>
      <c r="N1133" s="224" t="s">
        <v>47</v>
      </c>
      <c r="O1133" s="86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7" t="s">
        <v>126</v>
      </c>
      <c r="AT1133" s="227" t="s">
        <v>333</v>
      </c>
      <c r="AU1133" s="227" t="s">
        <v>85</v>
      </c>
      <c r="AY1133" s="19" t="s">
        <v>331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19" t="s">
        <v>83</v>
      </c>
      <c r="BK1133" s="228">
        <f>ROUND(I1133*H1133,2)</f>
        <v>0</v>
      </c>
      <c r="BL1133" s="19" t="s">
        <v>126</v>
      </c>
      <c r="BM1133" s="227" t="s">
        <v>1732</v>
      </c>
    </row>
    <row r="1134" s="2" customFormat="1" ht="24.15" customHeight="1">
      <c r="A1134" s="40"/>
      <c r="B1134" s="41"/>
      <c r="C1134" s="216" t="s">
        <v>1733</v>
      </c>
      <c r="D1134" s="216" t="s">
        <v>333</v>
      </c>
      <c r="E1134" s="217" t="s">
        <v>1734</v>
      </c>
      <c r="F1134" s="218" t="s">
        <v>1735</v>
      </c>
      <c r="G1134" s="219" t="s">
        <v>425</v>
      </c>
      <c r="H1134" s="220">
        <v>2</v>
      </c>
      <c r="I1134" s="221"/>
      <c r="J1134" s="222">
        <f>ROUND(I1134*H1134,2)</f>
        <v>0</v>
      </c>
      <c r="K1134" s="218" t="s">
        <v>19</v>
      </c>
      <c r="L1134" s="46"/>
      <c r="M1134" s="223" t="s">
        <v>19</v>
      </c>
      <c r="N1134" s="224" t="s">
        <v>47</v>
      </c>
      <c r="O1134" s="86"/>
      <c r="P1134" s="225">
        <f>O1134*H1134</f>
        <v>0</v>
      </c>
      <c r="Q1134" s="225">
        <v>0</v>
      </c>
      <c r="R1134" s="225">
        <f>Q1134*H1134</f>
        <v>0</v>
      </c>
      <c r="S1134" s="225">
        <v>0</v>
      </c>
      <c r="T1134" s="226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7" t="s">
        <v>126</v>
      </c>
      <c r="AT1134" s="227" t="s">
        <v>333</v>
      </c>
      <c r="AU1134" s="227" t="s">
        <v>85</v>
      </c>
      <c r="AY1134" s="19" t="s">
        <v>331</v>
      </c>
      <c r="BE1134" s="228">
        <f>IF(N1134="základní",J1134,0)</f>
        <v>0</v>
      </c>
      <c r="BF1134" s="228">
        <f>IF(N1134="snížená",J1134,0)</f>
        <v>0</v>
      </c>
      <c r="BG1134" s="228">
        <f>IF(N1134="zákl. přenesená",J1134,0)</f>
        <v>0</v>
      </c>
      <c r="BH1134" s="228">
        <f>IF(N1134="sníž. přenesená",J1134,0)</f>
        <v>0</v>
      </c>
      <c r="BI1134" s="228">
        <f>IF(N1134="nulová",J1134,0)</f>
        <v>0</v>
      </c>
      <c r="BJ1134" s="19" t="s">
        <v>83</v>
      </c>
      <c r="BK1134" s="228">
        <f>ROUND(I1134*H1134,2)</f>
        <v>0</v>
      </c>
      <c r="BL1134" s="19" t="s">
        <v>126</v>
      </c>
      <c r="BM1134" s="227" t="s">
        <v>1736</v>
      </c>
    </row>
    <row r="1135" s="2" customFormat="1" ht="24.15" customHeight="1">
      <c r="A1135" s="40"/>
      <c r="B1135" s="41"/>
      <c r="C1135" s="216" t="s">
        <v>1737</v>
      </c>
      <c r="D1135" s="216" t="s">
        <v>333</v>
      </c>
      <c r="E1135" s="217" t="s">
        <v>1738</v>
      </c>
      <c r="F1135" s="218" t="s">
        <v>1739</v>
      </c>
      <c r="G1135" s="219" t="s">
        <v>425</v>
      </c>
      <c r="H1135" s="220">
        <v>1</v>
      </c>
      <c r="I1135" s="221"/>
      <c r="J1135" s="222">
        <f>ROUND(I1135*H1135,2)</f>
        <v>0</v>
      </c>
      <c r="K1135" s="218" t="s">
        <v>19</v>
      </c>
      <c r="L1135" s="46"/>
      <c r="M1135" s="223" t="s">
        <v>19</v>
      </c>
      <c r="N1135" s="224" t="s">
        <v>47</v>
      </c>
      <c r="O1135" s="86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27" t="s">
        <v>126</v>
      </c>
      <c r="AT1135" s="227" t="s">
        <v>333</v>
      </c>
      <c r="AU1135" s="227" t="s">
        <v>85</v>
      </c>
      <c r="AY1135" s="19" t="s">
        <v>331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9" t="s">
        <v>83</v>
      </c>
      <c r="BK1135" s="228">
        <f>ROUND(I1135*H1135,2)</f>
        <v>0</v>
      </c>
      <c r="BL1135" s="19" t="s">
        <v>126</v>
      </c>
      <c r="BM1135" s="227" t="s">
        <v>1740</v>
      </c>
    </row>
    <row r="1136" s="2" customFormat="1" ht="24.15" customHeight="1">
      <c r="A1136" s="40"/>
      <c r="B1136" s="41"/>
      <c r="C1136" s="216" t="s">
        <v>1741</v>
      </c>
      <c r="D1136" s="216" t="s">
        <v>333</v>
      </c>
      <c r="E1136" s="217" t="s">
        <v>1742</v>
      </c>
      <c r="F1136" s="218" t="s">
        <v>1743</v>
      </c>
      <c r="G1136" s="219" t="s">
        <v>425</v>
      </c>
      <c r="H1136" s="220">
        <v>1</v>
      </c>
      <c r="I1136" s="221"/>
      <c r="J1136" s="222">
        <f>ROUND(I1136*H1136,2)</f>
        <v>0</v>
      </c>
      <c r="K1136" s="218" t="s">
        <v>19</v>
      </c>
      <c r="L1136" s="46"/>
      <c r="M1136" s="223" t="s">
        <v>19</v>
      </c>
      <c r="N1136" s="224" t="s">
        <v>47</v>
      </c>
      <c r="O1136" s="86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7" t="s">
        <v>126</v>
      </c>
      <c r="AT1136" s="227" t="s">
        <v>333</v>
      </c>
      <c r="AU1136" s="227" t="s">
        <v>85</v>
      </c>
      <c r="AY1136" s="19" t="s">
        <v>331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9" t="s">
        <v>83</v>
      </c>
      <c r="BK1136" s="228">
        <f>ROUND(I1136*H1136,2)</f>
        <v>0</v>
      </c>
      <c r="BL1136" s="19" t="s">
        <v>126</v>
      </c>
      <c r="BM1136" s="227" t="s">
        <v>1744</v>
      </c>
    </row>
    <row r="1137" s="2" customFormat="1" ht="16.5" customHeight="1">
      <c r="A1137" s="40"/>
      <c r="B1137" s="41"/>
      <c r="C1137" s="216" t="s">
        <v>1745</v>
      </c>
      <c r="D1137" s="216" t="s">
        <v>333</v>
      </c>
      <c r="E1137" s="217" t="s">
        <v>1746</v>
      </c>
      <c r="F1137" s="218" t="s">
        <v>1747</v>
      </c>
      <c r="G1137" s="219" t="s">
        <v>425</v>
      </c>
      <c r="H1137" s="220">
        <v>1</v>
      </c>
      <c r="I1137" s="221"/>
      <c r="J1137" s="222">
        <f>ROUND(I1137*H1137,2)</f>
        <v>0</v>
      </c>
      <c r="K1137" s="218" t="s">
        <v>19</v>
      </c>
      <c r="L1137" s="46"/>
      <c r="M1137" s="223" t="s">
        <v>19</v>
      </c>
      <c r="N1137" s="224" t="s">
        <v>47</v>
      </c>
      <c r="O1137" s="86"/>
      <c r="P1137" s="225">
        <f>O1137*H1137</f>
        <v>0</v>
      </c>
      <c r="Q1137" s="225">
        <v>0</v>
      </c>
      <c r="R1137" s="225">
        <f>Q1137*H1137</f>
        <v>0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126</v>
      </c>
      <c r="AT1137" s="227" t="s">
        <v>333</v>
      </c>
      <c r="AU1137" s="227" t="s">
        <v>85</v>
      </c>
      <c r="AY1137" s="19" t="s">
        <v>331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83</v>
      </c>
      <c r="BK1137" s="228">
        <f>ROUND(I1137*H1137,2)</f>
        <v>0</v>
      </c>
      <c r="BL1137" s="19" t="s">
        <v>126</v>
      </c>
      <c r="BM1137" s="227" t="s">
        <v>1748</v>
      </c>
    </row>
    <row r="1138" s="2" customFormat="1" ht="16.5" customHeight="1">
      <c r="A1138" s="40"/>
      <c r="B1138" s="41"/>
      <c r="C1138" s="216" t="s">
        <v>1749</v>
      </c>
      <c r="D1138" s="216" t="s">
        <v>333</v>
      </c>
      <c r="E1138" s="217" t="s">
        <v>1750</v>
      </c>
      <c r="F1138" s="218" t="s">
        <v>1751</v>
      </c>
      <c r="G1138" s="219" t="s">
        <v>376</v>
      </c>
      <c r="H1138" s="220">
        <v>5</v>
      </c>
      <c r="I1138" s="221"/>
      <c r="J1138" s="222">
        <f>ROUND(I1138*H1138,2)</f>
        <v>0</v>
      </c>
      <c r="K1138" s="218" t="s">
        <v>19</v>
      </c>
      <c r="L1138" s="46"/>
      <c r="M1138" s="223" t="s">
        <v>19</v>
      </c>
      <c r="N1138" s="224" t="s">
        <v>47</v>
      </c>
      <c r="O1138" s="86"/>
      <c r="P1138" s="225">
        <f>O1138*H1138</f>
        <v>0</v>
      </c>
      <c r="Q1138" s="225">
        <v>0</v>
      </c>
      <c r="R1138" s="225">
        <f>Q1138*H1138</f>
        <v>0</v>
      </c>
      <c r="S1138" s="225">
        <v>0</v>
      </c>
      <c r="T1138" s="226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7" t="s">
        <v>126</v>
      </c>
      <c r="AT1138" s="227" t="s">
        <v>333</v>
      </c>
      <c r="AU1138" s="227" t="s">
        <v>85</v>
      </c>
      <c r="AY1138" s="19" t="s">
        <v>331</v>
      </c>
      <c r="BE1138" s="228">
        <f>IF(N1138="základní",J1138,0)</f>
        <v>0</v>
      </c>
      <c r="BF1138" s="228">
        <f>IF(N1138="snížená",J1138,0)</f>
        <v>0</v>
      </c>
      <c r="BG1138" s="228">
        <f>IF(N1138="zákl. přenesená",J1138,0)</f>
        <v>0</v>
      </c>
      <c r="BH1138" s="228">
        <f>IF(N1138="sníž. přenesená",J1138,0)</f>
        <v>0</v>
      </c>
      <c r="BI1138" s="228">
        <f>IF(N1138="nulová",J1138,0)</f>
        <v>0</v>
      </c>
      <c r="BJ1138" s="19" t="s">
        <v>83</v>
      </c>
      <c r="BK1138" s="228">
        <f>ROUND(I1138*H1138,2)</f>
        <v>0</v>
      </c>
      <c r="BL1138" s="19" t="s">
        <v>126</v>
      </c>
      <c r="BM1138" s="227" t="s">
        <v>1752</v>
      </c>
    </row>
    <row r="1139" s="2" customFormat="1" ht="24.15" customHeight="1">
      <c r="A1139" s="40"/>
      <c r="B1139" s="41"/>
      <c r="C1139" s="216" t="s">
        <v>343</v>
      </c>
      <c r="D1139" s="216" t="s">
        <v>333</v>
      </c>
      <c r="E1139" s="217" t="s">
        <v>1753</v>
      </c>
      <c r="F1139" s="218" t="s">
        <v>1754</v>
      </c>
      <c r="G1139" s="219" t="s">
        <v>425</v>
      </c>
      <c r="H1139" s="220">
        <v>2</v>
      </c>
      <c r="I1139" s="221"/>
      <c r="J1139" s="222">
        <f>ROUND(I1139*H1139,2)</f>
        <v>0</v>
      </c>
      <c r="K1139" s="218" t="s">
        <v>19</v>
      </c>
      <c r="L1139" s="46"/>
      <c r="M1139" s="223" t="s">
        <v>19</v>
      </c>
      <c r="N1139" s="224" t="s">
        <v>47</v>
      </c>
      <c r="O1139" s="86"/>
      <c r="P1139" s="225">
        <f>O1139*H1139</f>
        <v>0</v>
      </c>
      <c r="Q1139" s="225">
        <v>0</v>
      </c>
      <c r="R1139" s="225">
        <f>Q1139*H1139</f>
        <v>0</v>
      </c>
      <c r="S1139" s="225">
        <v>0</v>
      </c>
      <c r="T1139" s="226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7" t="s">
        <v>126</v>
      </c>
      <c r="AT1139" s="227" t="s">
        <v>333</v>
      </c>
      <c r="AU1139" s="227" t="s">
        <v>85</v>
      </c>
      <c r="AY1139" s="19" t="s">
        <v>331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9" t="s">
        <v>83</v>
      </c>
      <c r="BK1139" s="228">
        <f>ROUND(I1139*H1139,2)</f>
        <v>0</v>
      </c>
      <c r="BL1139" s="19" t="s">
        <v>126</v>
      </c>
      <c r="BM1139" s="227" t="s">
        <v>1755</v>
      </c>
    </row>
    <row r="1140" s="2" customFormat="1" ht="16.5" customHeight="1">
      <c r="A1140" s="40"/>
      <c r="B1140" s="41"/>
      <c r="C1140" s="216" t="s">
        <v>1756</v>
      </c>
      <c r="D1140" s="216" t="s">
        <v>333</v>
      </c>
      <c r="E1140" s="217" t="s">
        <v>1757</v>
      </c>
      <c r="F1140" s="218" t="s">
        <v>1758</v>
      </c>
      <c r="G1140" s="219" t="s">
        <v>425</v>
      </c>
      <c r="H1140" s="220">
        <v>1</v>
      </c>
      <c r="I1140" s="221"/>
      <c r="J1140" s="222">
        <f>ROUND(I1140*H1140,2)</f>
        <v>0</v>
      </c>
      <c r="K1140" s="218" t="s">
        <v>19</v>
      </c>
      <c r="L1140" s="46"/>
      <c r="M1140" s="223" t="s">
        <v>19</v>
      </c>
      <c r="N1140" s="224" t="s">
        <v>47</v>
      </c>
      <c r="O1140" s="86"/>
      <c r="P1140" s="225">
        <f>O1140*H1140</f>
        <v>0</v>
      </c>
      <c r="Q1140" s="225">
        <v>0</v>
      </c>
      <c r="R1140" s="225">
        <f>Q1140*H1140</f>
        <v>0</v>
      </c>
      <c r="S1140" s="225">
        <v>0</v>
      </c>
      <c r="T1140" s="226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7" t="s">
        <v>126</v>
      </c>
      <c r="AT1140" s="227" t="s">
        <v>333</v>
      </c>
      <c r="AU1140" s="227" t="s">
        <v>85</v>
      </c>
      <c r="AY1140" s="19" t="s">
        <v>331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19" t="s">
        <v>83</v>
      </c>
      <c r="BK1140" s="228">
        <f>ROUND(I1140*H1140,2)</f>
        <v>0</v>
      </c>
      <c r="BL1140" s="19" t="s">
        <v>126</v>
      </c>
      <c r="BM1140" s="227" t="s">
        <v>1759</v>
      </c>
    </row>
    <row r="1141" s="2" customFormat="1" ht="16.5" customHeight="1">
      <c r="A1141" s="40"/>
      <c r="B1141" s="41"/>
      <c r="C1141" s="216" t="s">
        <v>1760</v>
      </c>
      <c r="D1141" s="216" t="s">
        <v>333</v>
      </c>
      <c r="E1141" s="217" t="s">
        <v>1761</v>
      </c>
      <c r="F1141" s="218" t="s">
        <v>1762</v>
      </c>
      <c r="G1141" s="219" t="s">
        <v>376</v>
      </c>
      <c r="H1141" s="220">
        <v>43.200000000000003</v>
      </c>
      <c r="I1141" s="221"/>
      <c r="J1141" s="222">
        <f>ROUND(I1141*H1141,2)</f>
        <v>0</v>
      </c>
      <c r="K1141" s="218" t="s">
        <v>19</v>
      </c>
      <c r="L1141" s="46"/>
      <c r="M1141" s="223" t="s">
        <v>19</v>
      </c>
      <c r="N1141" s="224" t="s">
        <v>47</v>
      </c>
      <c r="O1141" s="86"/>
      <c r="P1141" s="225">
        <f>O1141*H1141</f>
        <v>0</v>
      </c>
      <c r="Q1141" s="225">
        <v>0</v>
      </c>
      <c r="R1141" s="225">
        <f>Q1141*H1141</f>
        <v>0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126</v>
      </c>
      <c r="AT1141" s="227" t="s">
        <v>333</v>
      </c>
      <c r="AU1141" s="227" t="s">
        <v>85</v>
      </c>
      <c r="AY1141" s="19" t="s">
        <v>331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83</v>
      </c>
      <c r="BK1141" s="228">
        <f>ROUND(I1141*H1141,2)</f>
        <v>0</v>
      </c>
      <c r="BL1141" s="19" t="s">
        <v>126</v>
      </c>
      <c r="BM1141" s="227" t="s">
        <v>1763</v>
      </c>
    </row>
    <row r="1142" s="2" customFormat="1" ht="21.75" customHeight="1">
      <c r="A1142" s="40"/>
      <c r="B1142" s="41"/>
      <c r="C1142" s="216" t="s">
        <v>1764</v>
      </c>
      <c r="D1142" s="216" t="s">
        <v>333</v>
      </c>
      <c r="E1142" s="217" t="s">
        <v>1765</v>
      </c>
      <c r="F1142" s="218" t="s">
        <v>1766</v>
      </c>
      <c r="G1142" s="219" t="s">
        <v>425</v>
      </c>
      <c r="H1142" s="220">
        <v>1</v>
      </c>
      <c r="I1142" s="221"/>
      <c r="J1142" s="222">
        <f>ROUND(I1142*H1142,2)</f>
        <v>0</v>
      </c>
      <c r="K1142" s="218" t="s">
        <v>19</v>
      </c>
      <c r="L1142" s="46"/>
      <c r="M1142" s="223" t="s">
        <v>19</v>
      </c>
      <c r="N1142" s="224" t="s">
        <v>47</v>
      </c>
      <c r="O1142" s="86"/>
      <c r="P1142" s="225">
        <f>O1142*H1142</f>
        <v>0</v>
      </c>
      <c r="Q1142" s="225">
        <v>0</v>
      </c>
      <c r="R1142" s="225">
        <f>Q1142*H1142</f>
        <v>0</v>
      </c>
      <c r="S1142" s="225">
        <v>0</v>
      </c>
      <c r="T1142" s="226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7" t="s">
        <v>126</v>
      </c>
      <c r="AT1142" s="227" t="s">
        <v>333</v>
      </c>
      <c r="AU1142" s="227" t="s">
        <v>85</v>
      </c>
      <c r="AY1142" s="19" t="s">
        <v>331</v>
      </c>
      <c r="BE1142" s="228">
        <f>IF(N1142="základní",J1142,0)</f>
        <v>0</v>
      </c>
      <c r="BF1142" s="228">
        <f>IF(N1142="snížená",J1142,0)</f>
        <v>0</v>
      </c>
      <c r="BG1142" s="228">
        <f>IF(N1142="zákl. přenesená",J1142,0)</f>
        <v>0</v>
      </c>
      <c r="BH1142" s="228">
        <f>IF(N1142="sníž. přenesená",J1142,0)</f>
        <v>0</v>
      </c>
      <c r="BI1142" s="228">
        <f>IF(N1142="nulová",J1142,0)</f>
        <v>0</v>
      </c>
      <c r="BJ1142" s="19" t="s">
        <v>83</v>
      </c>
      <c r="BK1142" s="228">
        <f>ROUND(I1142*H1142,2)</f>
        <v>0</v>
      </c>
      <c r="BL1142" s="19" t="s">
        <v>126</v>
      </c>
      <c r="BM1142" s="227" t="s">
        <v>1767</v>
      </c>
    </row>
    <row r="1143" s="2" customFormat="1" ht="21.75" customHeight="1">
      <c r="A1143" s="40"/>
      <c r="B1143" s="41"/>
      <c r="C1143" s="216" t="s">
        <v>1768</v>
      </c>
      <c r="D1143" s="216" t="s">
        <v>333</v>
      </c>
      <c r="E1143" s="217" t="s">
        <v>1769</v>
      </c>
      <c r="F1143" s="218" t="s">
        <v>1770</v>
      </c>
      <c r="G1143" s="219" t="s">
        <v>425</v>
      </c>
      <c r="H1143" s="220">
        <v>4</v>
      </c>
      <c r="I1143" s="221"/>
      <c r="J1143" s="222">
        <f>ROUND(I1143*H1143,2)</f>
        <v>0</v>
      </c>
      <c r="K1143" s="218" t="s">
        <v>19</v>
      </c>
      <c r="L1143" s="46"/>
      <c r="M1143" s="223" t="s">
        <v>19</v>
      </c>
      <c r="N1143" s="224" t="s">
        <v>47</v>
      </c>
      <c r="O1143" s="86"/>
      <c r="P1143" s="225">
        <f>O1143*H1143</f>
        <v>0</v>
      </c>
      <c r="Q1143" s="225">
        <v>0</v>
      </c>
      <c r="R1143" s="225">
        <f>Q1143*H1143</f>
        <v>0</v>
      </c>
      <c r="S1143" s="225">
        <v>0</v>
      </c>
      <c r="T1143" s="226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7" t="s">
        <v>126</v>
      </c>
      <c r="AT1143" s="227" t="s">
        <v>333</v>
      </c>
      <c r="AU1143" s="227" t="s">
        <v>85</v>
      </c>
      <c r="AY1143" s="19" t="s">
        <v>331</v>
      </c>
      <c r="BE1143" s="228">
        <f>IF(N1143="základní",J1143,0)</f>
        <v>0</v>
      </c>
      <c r="BF1143" s="228">
        <f>IF(N1143="snížená",J1143,0)</f>
        <v>0</v>
      </c>
      <c r="BG1143" s="228">
        <f>IF(N1143="zákl. přenesená",J1143,0)</f>
        <v>0</v>
      </c>
      <c r="BH1143" s="228">
        <f>IF(N1143="sníž. přenesená",J1143,0)</f>
        <v>0</v>
      </c>
      <c r="BI1143" s="228">
        <f>IF(N1143="nulová",J1143,0)</f>
        <v>0</v>
      </c>
      <c r="BJ1143" s="19" t="s">
        <v>83</v>
      </c>
      <c r="BK1143" s="228">
        <f>ROUND(I1143*H1143,2)</f>
        <v>0</v>
      </c>
      <c r="BL1143" s="19" t="s">
        <v>126</v>
      </c>
      <c r="BM1143" s="227" t="s">
        <v>1771</v>
      </c>
    </row>
    <row r="1144" s="2" customFormat="1" ht="21.75" customHeight="1">
      <c r="A1144" s="40"/>
      <c r="B1144" s="41"/>
      <c r="C1144" s="216" t="s">
        <v>1772</v>
      </c>
      <c r="D1144" s="216" t="s">
        <v>333</v>
      </c>
      <c r="E1144" s="217" t="s">
        <v>1773</v>
      </c>
      <c r="F1144" s="218" t="s">
        <v>1774</v>
      </c>
      <c r="G1144" s="219" t="s">
        <v>425</v>
      </c>
      <c r="H1144" s="220">
        <v>2</v>
      </c>
      <c r="I1144" s="221"/>
      <c r="J1144" s="222">
        <f>ROUND(I1144*H1144,2)</f>
        <v>0</v>
      </c>
      <c r="K1144" s="218" t="s">
        <v>19</v>
      </c>
      <c r="L1144" s="46"/>
      <c r="M1144" s="223" t="s">
        <v>19</v>
      </c>
      <c r="N1144" s="224" t="s">
        <v>47</v>
      </c>
      <c r="O1144" s="86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126</v>
      </c>
      <c r="AT1144" s="227" t="s">
        <v>333</v>
      </c>
      <c r="AU1144" s="227" t="s">
        <v>85</v>
      </c>
      <c r="AY1144" s="19" t="s">
        <v>331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83</v>
      </c>
      <c r="BK1144" s="228">
        <f>ROUND(I1144*H1144,2)</f>
        <v>0</v>
      </c>
      <c r="BL1144" s="19" t="s">
        <v>126</v>
      </c>
      <c r="BM1144" s="227" t="s">
        <v>1775</v>
      </c>
    </row>
    <row r="1145" s="2" customFormat="1" ht="24.15" customHeight="1">
      <c r="A1145" s="40"/>
      <c r="B1145" s="41"/>
      <c r="C1145" s="216" t="s">
        <v>1776</v>
      </c>
      <c r="D1145" s="216" t="s">
        <v>333</v>
      </c>
      <c r="E1145" s="217" t="s">
        <v>1777</v>
      </c>
      <c r="F1145" s="218" t="s">
        <v>1778</v>
      </c>
      <c r="G1145" s="219" t="s">
        <v>425</v>
      </c>
      <c r="H1145" s="220">
        <v>2</v>
      </c>
      <c r="I1145" s="221"/>
      <c r="J1145" s="222">
        <f>ROUND(I1145*H1145,2)</f>
        <v>0</v>
      </c>
      <c r="K1145" s="218" t="s">
        <v>19</v>
      </c>
      <c r="L1145" s="46"/>
      <c r="M1145" s="223" t="s">
        <v>19</v>
      </c>
      <c r="N1145" s="224" t="s">
        <v>47</v>
      </c>
      <c r="O1145" s="86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126</v>
      </c>
      <c r="AT1145" s="227" t="s">
        <v>333</v>
      </c>
      <c r="AU1145" s="227" t="s">
        <v>85</v>
      </c>
      <c r="AY1145" s="19" t="s">
        <v>331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83</v>
      </c>
      <c r="BK1145" s="228">
        <f>ROUND(I1145*H1145,2)</f>
        <v>0</v>
      </c>
      <c r="BL1145" s="19" t="s">
        <v>126</v>
      </c>
      <c r="BM1145" s="227" t="s">
        <v>1779</v>
      </c>
    </row>
    <row r="1146" s="2" customFormat="1" ht="24.15" customHeight="1">
      <c r="A1146" s="40"/>
      <c r="B1146" s="41"/>
      <c r="C1146" s="216" t="s">
        <v>1780</v>
      </c>
      <c r="D1146" s="216" t="s">
        <v>333</v>
      </c>
      <c r="E1146" s="217" t="s">
        <v>1781</v>
      </c>
      <c r="F1146" s="218" t="s">
        <v>1782</v>
      </c>
      <c r="G1146" s="219" t="s">
        <v>425</v>
      </c>
      <c r="H1146" s="220">
        <v>2</v>
      </c>
      <c r="I1146" s="221"/>
      <c r="J1146" s="222">
        <f>ROUND(I1146*H1146,2)</f>
        <v>0</v>
      </c>
      <c r="K1146" s="218" t="s">
        <v>19</v>
      </c>
      <c r="L1146" s="46"/>
      <c r="M1146" s="223" t="s">
        <v>19</v>
      </c>
      <c r="N1146" s="224" t="s">
        <v>47</v>
      </c>
      <c r="O1146" s="86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7" t="s">
        <v>126</v>
      </c>
      <c r="AT1146" s="227" t="s">
        <v>333</v>
      </c>
      <c r="AU1146" s="227" t="s">
        <v>85</v>
      </c>
      <c r="AY1146" s="19" t="s">
        <v>331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19" t="s">
        <v>83</v>
      </c>
      <c r="BK1146" s="228">
        <f>ROUND(I1146*H1146,2)</f>
        <v>0</v>
      </c>
      <c r="BL1146" s="19" t="s">
        <v>126</v>
      </c>
      <c r="BM1146" s="227" t="s">
        <v>1783</v>
      </c>
    </row>
    <row r="1147" s="2" customFormat="1" ht="24.15" customHeight="1">
      <c r="A1147" s="40"/>
      <c r="B1147" s="41"/>
      <c r="C1147" s="216" t="s">
        <v>1784</v>
      </c>
      <c r="D1147" s="216" t="s">
        <v>333</v>
      </c>
      <c r="E1147" s="217" t="s">
        <v>1785</v>
      </c>
      <c r="F1147" s="218" t="s">
        <v>1786</v>
      </c>
      <c r="G1147" s="219" t="s">
        <v>425</v>
      </c>
      <c r="H1147" s="220">
        <v>1</v>
      </c>
      <c r="I1147" s="221"/>
      <c r="J1147" s="222">
        <f>ROUND(I1147*H1147,2)</f>
        <v>0</v>
      </c>
      <c r="K1147" s="218" t="s">
        <v>19</v>
      </c>
      <c r="L1147" s="46"/>
      <c r="M1147" s="223" t="s">
        <v>19</v>
      </c>
      <c r="N1147" s="224" t="s">
        <v>47</v>
      </c>
      <c r="O1147" s="86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7" t="s">
        <v>126</v>
      </c>
      <c r="AT1147" s="227" t="s">
        <v>333</v>
      </c>
      <c r="AU1147" s="227" t="s">
        <v>85</v>
      </c>
      <c r="AY1147" s="19" t="s">
        <v>331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9" t="s">
        <v>83</v>
      </c>
      <c r="BK1147" s="228">
        <f>ROUND(I1147*H1147,2)</f>
        <v>0</v>
      </c>
      <c r="BL1147" s="19" t="s">
        <v>126</v>
      </c>
      <c r="BM1147" s="227" t="s">
        <v>1787</v>
      </c>
    </row>
    <row r="1148" s="2" customFormat="1" ht="21.75" customHeight="1">
      <c r="A1148" s="40"/>
      <c r="B1148" s="41"/>
      <c r="C1148" s="216" t="s">
        <v>1788</v>
      </c>
      <c r="D1148" s="216" t="s">
        <v>333</v>
      </c>
      <c r="E1148" s="217" t="s">
        <v>1789</v>
      </c>
      <c r="F1148" s="218" t="s">
        <v>1790</v>
      </c>
      <c r="G1148" s="219" t="s">
        <v>425</v>
      </c>
      <c r="H1148" s="220">
        <v>36</v>
      </c>
      <c r="I1148" s="221"/>
      <c r="J1148" s="222">
        <f>ROUND(I1148*H1148,2)</f>
        <v>0</v>
      </c>
      <c r="K1148" s="218" t="s">
        <v>19</v>
      </c>
      <c r="L1148" s="46"/>
      <c r="M1148" s="223" t="s">
        <v>19</v>
      </c>
      <c r="N1148" s="224" t="s">
        <v>47</v>
      </c>
      <c r="O1148" s="86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7" t="s">
        <v>126</v>
      </c>
      <c r="AT1148" s="227" t="s">
        <v>333</v>
      </c>
      <c r="AU1148" s="227" t="s">
        <v>85</v>
      </c>
      <c r="AY1148" s="19" t="s">
        <v>331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19" t="s">
        <v>83</v>
      </c>
      <c r="BK1148" s="228">
        <f>ROUND(I1148*H1148,2)</f>
        <v>0</v>
      </c>
      <c r="BL1148" s="19" t="s">
        <v>126</v>
      </c>
      <c r="BM1148" s="227" t="s">
        <v>1791</v>
      </c>
    </row>
    <row r="1149" s="2" customFormat="1" ht="16.5" customHeight="1">
      <c r="A1149" s="40"/>
      <c r="B1149" s="41"/>
      <c r="C1149" s="216" t="s">
        <v>1792</v>
      </c>
      <c r="D1149" s="216" t="s">
        <v>333</v>
      </c>
      <c r="E1149" s="217" t="s">
        <v>1793</v>
      </c>
      <c r="F1149" s="218" t="s">
        <v>1794</v>
      </c>
      <c r="G1149" s="219" t="s">
        <v>425</v>
      </c>
      <c r="H1149" s="220">
        <v>2</v>
      </c>
      <c r="I1149" s="221"/>
      <c r="J1149" s="222">
        <f>ROUND(I1149*H1149,2)</f>
        <v>0</v>
      </c>
      <c r="K1149" s="218" t="s">
        <v>19</v>
      </c>
      <c r="L1149" s="46"/>
      <c r="M1149" s="223" t="s">
        <v>19</v>
      </c>
      <c r="N1149" s="224" t="s">
        <v>47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126</v>
      </c>
      <c r="AT1149" s="227" t="s">
        <v>333</v>
      </c>
      <c r="AU1149" s="227" t="s">
        <v>85</v>
      </c>
      <c r="AY1149" s="19" t="s">
        <v>331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83</v>
      </c>
      <c r="BK1149" s="228">
        <f>ROUND(I1149*H1149,2)</f>
        <v>0</v>
      </c>
      <c r="BL1149" s="19" t="s">
        <v>126</v>
      </c>
      <c r="BM1149" s="227" t="s">
        <v>1795</v>
      </c>
    </row>
    <row r="1150" s="2" customFormat="1" ht="16.5" customHeight="1">
      <c r="A1150" s="40"/>
      <c r="B1150" s="41"/>
      <c r="C1150" s="216" t="s">
        <v>1796</v>
      </c>
      <c r="D1150" s="216" t="s">
        <v>333</v>
      </c>
      <c r="E1150" s="217" t="s">
        <v>1797</v>
      </c>
      <c r="F1150" s="218" t="s">
        <v>1798</v>
      </c>
      <c r="G1150" s="219" t="s">
        <v>425</v>
      </c>
      <c r="H1150" s="220">
        <v>2</v>
      </c>
      <c r="I1150" s="221"/>
      <c r="J1150" s="222">
        <f>ROUND(I1150*H1150,2)</f>
        <v>0</v>
      </c>
      <c r="K1150" s="218" t="s">
        <v>19</v>
      </c>
      <c r="L1150" s="46"/>
      <c r="M1150" s="223" t="s">
        <v>19</v>
      </c>
      <c r="N1150" s="224" t="s">
        <v>47</v>
      </c>
      <c r="O1150" s="86"/>
      <c r="P1150" s="225">
        <f>O1150*H1150</f>
        <v>0</v>
      </c>
      <c r="Q1150" s="225">
        <v>0</v>
      </c>
      <c r="R1150" s="225">
        <f>Q1150*H1150</f>
        <v>0</v>
      </c>
      <c r="S1150" s="225">
        <v>0</v>
      </c>
      <c r="T1150" s="226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7" t="s">
        <v>126</v>
      </c>
      <c r="AT1150" s="227" t="s">
        <v>333</v>
      </c>
      <c r="AU1150" s="227" t="s">
        <v>85</v>
      </c>
      <c r="AY1150" s="19" t="s">
        <v>331</v>
      </c>
      <c r="BE1150" s="228">
        <f>IF(N1150="základní",J1150,0)</f>
        <v>0</v>
      </c>
      <c r="BF1150" s="228">
        <f>IF(N1150="snížená",J1150,0)</f>
        <v>0</v>
      </c>
      <c r="BG1150" s="228">
        <f>IF(N1150="zákl. přenesená",J1150,0)</f>
        <v>0</v>
      </c>
      <c r="BH1150" s="228">
        <f>IF(N1150="sníž. přenesená",J1150,0)</f>
        <v>0</v>
      </c>
      <c r="BI1150" s="228">
        <f>IF(N1150="nulová",J1150,0)</f>
        <v>0</v>
      </c>
      <c r="BJ1150" s="19" t="s">
        <v>83</v>
      </c>
      <c r="BK1150" s="228">
        <f>ROUND(I1150*H1150,2)</f>
        <v>0</v>
      </c>
      <c r="BL1150" s="19" t="s">
        <v>126</v>
      </c>
      <c r="BM1150" s="227" t="s">
        <v>1799</v>
      </c>
    </row>
    <row r="1151" s="2" customFormat="1" ht="16.5" customHeight="1">
      <c r="A1151" s="40"/>
      <c r="B1151" s="41"/>
      <c r="C1151" s="216" t="s">
        <v>1800</v>
      </c>
      <c r="D1151" s="216" t="s">
        <v>333</v>
      </c>
      <c r="E1151" s="217" t="s">
        <v>1801</v>
      </c>
      <c r="F1151" s="218" t="s">
        <v>1802</v>
      </c>
      <c r="G1151" s="219" t="s">
        <v>425</v>
      </c>
      <c r="H1151" s="220">
        <v>1</v>
      </c>
      <c r="I1151" s="221"/>
      <c r="J1151" s="222">
        <f>ROUND(I1151*H1151,2)</f>
        <v>0</v>
      </c>
      <c r="K1151" s="218" t="s">
        <v>19</v>
      </c>
      <c r="L1151" s="46"/>
      <c r="M1151" s="223" t="s">
        <v>19</v>
      </c>
      <c r="N1151" s="224" t="s">
        <v>47</v>
      </c>
      <c r="O1151" s="86"/>
      <c r="P1151" s="225">
        <f>O1151*H1151</f>
        <v>0</v>
      </c>
      <c r="Q1151" s="225">
        <v>0</v>
      </c>
      <c r="R1151" s="225">
        <f>Q1151*H1151</f>
        <v>0</v>
      </c>
      <c r="S1151" s="225">
        <v>0</v>
      </c>
      <c r="T1151" s="226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7" t="s">
        <v>126</v>
      </c>
      <c r="AT1151" s="227" t="s">
        <v>333</v>
      </c>
      <c r="AU1151" s="227" t="s">
        <v>85</v>
      </c>
      <c r="AY1151" s="19" t="s">
        <v>331</v>
      </c>
      <c r="BE1151" s="228">
        <f>IF(N1151="základní",J1151,0)</f>
        <v>0</v>
      </c>
      <c r="BF1151" s="228">
        <f>IF(N1151="snížená",J1151,0)</f>
        <v>0</v>
      </c>
      <c r="BG1151" s="228">
        <f>IF(N1151="zákl. přenesená",J1151,0)</f>
        <v>0</v>
      </c>
      <c r="BH1151" s="228">
        <f>IF(N1151="sníž. přenesená",J1151,0)</f>
        <v>0</v>
      </c>
      <c r="BI1151" s="228">
        <f>IF(N1151="nulová",J1151,0)</f>
        <v>0</v>
      </c>
      <c r="BJ1151" s="19" t="s">
        <v>83</v>
      </c>
      <c r="BK1151" s="228">
        <f>ROUND(I1151*H1151,2)</f>
        <v>0</v>
      </c>
      <c r="BL1151" s="19" t="s">
        <v>126</v>
      </c>
      <c r="BM1151" s="227" t="s">
        <v>1803</v>
      </c>
    </row>
    <row r="1152" s="12" customFormat="1" ht="22.8" customHeight="1">
      <c r="A1152" s="12"/>
      <c r="B1152" s="200"/>
      <c r="C1152" s="201"/>
      <c r="D1152" s="202" t="s">
        <v>75</v>
      </c>
      <c r="E1152" s="214" t="s">
        <v>379</v>
      </c>
      <c r="F1152" s="214" t="s">
        <v>380</v>
      </c>
      <c r="G1152" s="201"/>
      <c r="H1152" s="201"/>
      <c r="I1152" s="204"/>
      <c r="J1152" s="215">
        <f>BK1152</f>
        <v>0</v>
      </c>
      <c r="K1152" s="201"/>
      <c r="L1152" s="206"/>
      <c r="M1152" s="207"/>
      <c r="N1152" s="208"/>
      <c r="O1152" s="208"/>
      <c r="P1152" s="209">
        <f>SUM(P1153:P1161)</f>
        <v>0</v>
      </c>
      <c r="Q1152" s="208"/>
      <c r="R1152" s="209">
        <f>SUM(R1153:R1161)</f>
        <v>0</v>
      </c>
      <c r="S1152" s="208"/>
      <c r="T1152" s="210">
        <f>SUM(T1153:T1161)</f>
        <v>0</v>
      </c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R1152" s="211" t="s">
        <v>83</v>
      </c>
      <c r="AT1152" s="212" t="s">
        <v>75</v>
      </c>
      <c r="AU1152" s="212" t="s">
        <v>83</v>
      </c>
      <c r="AY1152" s="211" t="s">
        <v>331</v>
      </c>
      <c r="BK1152" s="213">
        <f>SUM(BK1153:BK1161)</f>
        <v>0</v>
      </c>
    </row>
    <row r="1153" s="2" customFormat="1" ht="24.15" customHeight="1">
      <c r="A1153" s="40"/>
      <c r="B1153" s="41"/>
      <c r="C1153" s="216" t="s">
        <v>1804</v>
      </c>
      <c r="D1153" s="216" t="s">
        <v>333</v>
      </c>
      <c r="E1153" s="217" t="s">
        <v>1805</v>
      </c>
      <c r="F1153" s="218" t="s">
        <v>1806</v>
      </c>
      <c r="G1153" s="219" t="s">
        <v>384</v>
      </c>
      <c r="H1153" s="220">
        <v>626.01499999999999</v>
      </c>
      <c r="I1153" s="221"/>
      <c r="J1153" s="222">
        <f>ROUND(I1153*H1153,2)</f>
        <v>0</v>
      </c>
      <c r="K1153" s="218" t="s">
        <v>337</v>
      </c>
      <c r="L1153" s="46"/>
      <c r="M1153" s="223" t="s">
        <v>19</v>
      </c>
      <c r="N1153" s="224" t="s">
        <v>47</v>
      </c>
      <c r="O1153" s="86"/>
      <c r="P1153" s="225">
        <f>O1153*H1153</f>
        <v>0</v>
      </c>
      <c r="Q1153" s="225">
        <v>0</v>
      </c>
      <c r="R1153" s="225">
        <f>Q1153*H1153</f>
        <v>0</v>
      </c>
      <c r="S1153" s="225">
        <v>0</v>
      </c>
      <c r="T1153" s="226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7" t="s">
        <v>126</v>
      </c>
      <c r="AT1153" s="227" t="s">
        <v>333</v>
      </c>
      <c r="AU1153" s="227" t="s">
        <v>85</v>
      </c>
      <c r="AY1153" s="19" t="s">
        <v>331</v>
      </c>
      <c r="BE1153" s="228">
        <f>IF(N1153="základní",J1153,0)</f>
        <v>0</v>
      </c>
      <c r="BF1153" s="228">
        <f>IF(N1153="snížená",J1153,0)</f>
        <v>0</v>
      </c>
      <c r="BG1153" s="228">
        <f>IF(N1153="zákl. přenesená",J1153,0)</f>
        <v>0</v>
      </c>
      <c r="BH1153" s="228">
        <f>IF(N1153="sníž. přenesená",J1153,0)</f>
        <v>0</v>
      </c>
      <c r="BI1153" s="228">
        <f>IF(N1153="nulová",J1153,0)</f>
        <v>0</v>
      </c>
      <c r="BJ1153" s="19" t="s">
        <v>83</v>
      </c>
      <c r="BK1153" s="228">
        <f>ROUND(I1153*H1153,2)</f>
        <v>0</v>
      </c>
      <c r="BL1153" s="19" t="s">
        <v>126</v>
      </c>
      <c r="BM1153" s="227" t="s">
        <v>1807</v>
      </c>
    </row>
    <row r="1154" s="2" customFormat="1">
      <c r="A1154" s="40"/>
      <c r="B1154" s="41"/>
      <c r="C1154" s="42"/>
      <c r="D1154" s="229" t="s">
        <v>339</v>
      </c>
      <c r="E1154" s="42"/>
      <c r="F1154" s="230" t="s">
        <v>1808</v>
      </c>
      <c r="G1154" s="42"/>
      <c r="H1154" s="42"/>
      <c r="I1154" s="231"/>
      <c r="J1154" s="42"/>
      <c r="K1154" s="42"/>
      <c r="L1154" s="46"/>
      <c r="M1154" s="232"/>
      <c r="N1154" s="233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339</v>
      </c>
      <c r="AU1154" s="19" t="s">
        <v>85</v>
      </c>
    </row>
    <row r="1155" s="2" customFormat="1" ht="21.75" customHeight="1">
      <c r="A1155" s="40"/>
      <c r="B1155" s="41"/>
      <c r="C1155" s="216" t="s">
        <v>1809</v>
      </c>
      <c r="D1155" s="216" t="s">
        <v>333</v>
      </c>
      <c r="E1155" s="217" t="s">
        <v>1810</v>
      </c>
      <c r="F1155" s="218" t="s">
        <v>1811</v>
      </c>
      <c r="G1155" s="219" t="s">
        <v>384</v>
      </c>
      <c r="H1155" s="220">
        <v>626.01499999999999</v>
      </c>
      <c r="I1155" s="221"/>
      <c r="J1155" s="222">
        <f>ROUND(I1155*H1155,2)</f>
        <v>0</v>
      </c>
      <c r="K1155" s="218" t="s">
        <v>337</v>
      </c>
      <c r="L1155" s="46"/>
      <c r="M1155" s="223" t="s">
        <v>19</v>
      </c>
      <c r="N1155" s="224" t="s">
        <v>47</v>
      </c>
      <c r="O1155" s="86"/>
      <c r="P1155" s="225">
        <f>O1155*H1155</f>
        <v>0</v>
      </c>
      <c r="Q1155" s="225">
        <v>0</v>
      </c>
      <c r="R1155" s="225">
        <f>Q1155*H1155</f>
        <v>0</v>
      </c>
      <c r="S1155" s="225">
        <v>0</v>
      </c>
      <c r="T1155" s="226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7" t="s">
        <v>126</v>
      </c>
      <c r="AT1155" s="227" t="s">
        <v>333</v>
      </c>
      <c r="AU1155" s="227" t="s">
        <v>85</v>
      </c>
      <c r="AY1155" s="19" t="s">
        <v>331</v>
      </c>
      <c r="BE1155" s="228">
        <f>IF(N1155="základní",J1155,0)</f>
        <v>0</v>
      </c>
      <c r="BF1155" s="228">
        <f>IF(N1155="snížená",J1155,0)</f>
        <v>0</v>
      </c>
      <c r="BG1155" s="228">
        <f>IF(N1155="zákl. přenesená",J1155,0)</f>
        <v>0</v>
      </c>
      <c r="BH1155" s="228">
        <f>IF(N1155="sníž. přenesená",J1155,0)</f>
        <v>0</v>
      </c>
      <c r="BI1155" s="228">
        <f>IF(N1155="nulová",J1155,0)</f>
        <v>0</v>
      </c>
      <c r="BJ1155" s="19" t="s">
        <v>83</v>
      </c>
      <c r="BK1155" s="228">
        <f>ROUND(I1155*H1155,2)</f>
        <v>0</v>
      </c>
      <c r="BL1155" s="19" t="s">
        <v>126</v>
      </c>
      <c r="BM1155" s="227" t="s">
        <v>1812</v>
      </c>
    </row>
    <row r="1156" s="2" customFormat="1">
      <c r="A1156" s="40"/>
      <c r="B1156" s="41"/>
      <c r="C1156" s="42"/>
      <c r="D1156" s="229" t="s">
        <v>339</v>
      </c>
      <c r="E1156" s="42"/>
      <c r="F1156" s="230" t="s">
        <v>1813</v>
      </c>
      <c r="G1156" s="42"/>
      <c r="H1156" s="42"/>
      <c r="I1156" s="231"/>
      <c r="J1156" s="42"/>
      <c r="K1156" s="42"/>
      <c r="L1156" s="46"/>
      <c r="M1156" s="232"/>
      <c r="N1156" s="23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339</v>
      </c>
      <c r="AU1156" s="19" t="s">
        <v>85</v>
      </c>
    </row>
    <row r="1157" s="2" customFormat="1" ht="24.15" customHeight="1">
      <c r="A1157" s="40"/>
      <c r="B1157" s="41"/>
      <c r="C1157" s="216" t="s">
        <v>1814</v>
      </c>
      <c r="D1157" s="216" t="s">
        <v>333</v>
      </c>
      <c r="E1157" s="217" t="s">
        <v>1815</v>
      </c>
      <c r="F1157" s="218" t="s">
        <v>1816</v>
      </c>
      <c r="G1157" s="219" t="s">
        <v>384</v>
      </c>
      <c r="H1157" s="220">
        <v>8764.2099999999991</v>
      </c>
      <c r="I1157" s="221"/>
      <c r="J1157" s="222">
        <f>ROUND(I1157*H1157,2)</f>
        <v>0</v>
      </c>
      <c r="K1157" s="218" t="s">
        <v>337</v>
      </c>
      <c r="L1157" s="46"/>
      <c r="M1157" s="223" t="s">
        <v>19</v>
      </c>
      <c r="N1157" s="224" t="s">
        <v>47</v>
      </c>
      <c r="O1157" s="86"/>
      <c r="P1157" s="225">
        <f>O1157*H1157</f>
        <v>0</v>
      </c>
      <c r="Q1157" s="225">
        <v>0</v>
      </c>
      <c r="R1157" s="225">
        <f>Q1157*H1157</f>
        <v>0</v>
      </c>
      <c r="S1157" s="225">
        <v>0</v>
      </c>
      <c r="T1157" s="226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7" t="s">
        <v>126</v>
      </c>
      <c r="AT1157" s="227" t="s">
        <v>333</v>
      </c>
      <c r="AU1157" s="227" t="s">
        <v>85</v>
      </c>
      <c r="AY1157" s="19" t="s">
        <v>331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19" t="s">
        <v>83</v>
      </c>
      <c r="BK1157" s="228">
        <f>ROUND(I1157*H1157,2)</f>
        <v>0</v>
      </c>
      <c r="BL1157" s="19" t="s">
        <v>126</v>
      </c>
      <c r="BM1157" s="227" t="s">
        <v>1817</v>
      </c>
    </row>
    <row r="1158" s="2" customFormat="1">
      <c r="A1158" s="40"/>
      <c r="B1158" s="41"/>
      <c r="C1158" s="42"/>
      <c r="D1158" s="229" t="s">
        <v>339</v>
      </c>
      <c r="E1158" s="42"/>
      <c r="F1158" s="230" t="s">
        <v>1818</v>
      </c>
      <c r="G1158" s="42"/>
      <c r="H1158" s="42"/>
      <c r="I1158" s="231"/>
      <c r="J1158" s="42"/>
      <c r="K1158" s="42"/>
      <c r="L1158" s="46"/>
      <c r="M1158" s="232"/>
      <c r="N1158" s="233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339</v>
      </c>
      <c r="AU1158" s="19" t="s">
        <v>85</v>
      </c>
    </row>
    <row r="1159" s="14" customFormat="1">
      <c r="A1159" s="14"/>
      <c r="B1159" s="245"/>
      <c r="C1159" s="246"/>
      <c r="D1159" s="236" t="s">
        <v>341</v>
      </c>
      <c r="E1159" s="246"/>
      <c r="F1159" s="248" t="s">
        <v>1819</v>
      </c>
      <c r="G1159" s="246"/>
      <c r="H1159" s="249">
        <v>8764.2099999999991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341</v>
      </c>
      <c r="AU1159" s="255" t="s">
        <v>85</v>
      </c>
      <c r="AV1159" s="14" t="s">
        <v>85</v>
      </c>
      <c r="AW1159" s="14" t="s">
        <v>4</v>
      </c>
      <c r="AX1159" s="14" t="s">
        <v>83</v>
      </c>
      <c r="AY1159" s="255" t="s">
        <v>331</v>
      </c>
    </row>
    <row r="1160" s="2" customFormat="1" ht="24.15" customHeight="1">
      <c r="A1160" s="40"/>
      <c r="B1160" s="41"/>
      <c r="C1160" s="216" t="s">
        <v>1820</v>
      </c>
      <c r="D1160" s="216" t="s">
        <v>333</v>
      </c>
      <c r="E1160" s="217" t="s">
        <v>1821</v>
      </c>
      <c r="F1160" s="218" t="s">
        <v>1822</v>
      </c>
      <c r="G1160" s="219" t="s">
        <v>384</v>
      </c>
      <c r="H1160" s="220">
        <v>624.92700000000002</v>
      </c>
      <c r="I1160" s="221"/>
      <c r="J1160" s="222">
        <f>ROUND(I1160*H1160,2)</f>
        <v>0</v>
      </c>
      <c r="K1160" s="218" t="s">
        <v>337</v>
      </c>
      <c r="L1160" s="46"/>
      <c r="M1160" s="223" t="s">
        <v>19</v>
      </c>
      <c r="N1160" s="224" t="s">
        <v>47</v>
      </c>
      <c r="O1160" s="86"/>
      <c r="P1160" s="225">
        <f>O1160*H1160</f>
        <v>0</v>
      </c>
      <c r="Q1160" s="225">
        <v>0</v>
      </c>
      <c r="R1160" s="225">
        <f>Q1160*H1160</f>
        <v>0</v>
      </c>
      <c r="S1160" s="225">
        <v>0</v>
      </c>
      <c r="T1160" s="226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7" t="s">
        <v>126</v>
      </c>
      <c r="AT1160" s="227" t="s">
        <v>333</v>
      </c>
      <c r="AU1160" s="227" t="s">
        <v>85</v>
      </c>
      <c r="AY1160" s="19" t="s">
        <v>331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19" t="s">
        <v>83</v>
      </c>
      <c r="BK1160" s="228">
        <f>ROUND(I1160*H1160,2)</f>
        <v>0</v>
      </c>
      <c r="BL1160" s="19" t="s">
        <v>126</v>
      </c>
      <c r="BM1160" s="227" t="s">
        <v>1823</v>
      </c>
    </row>
    <row r="1161" s="2" customFormat="1">
      <c r="A1161" s="40"/>
      <c r="B1161" s="41"/>
      <c r="C1161" s="42"/>
      <c r="D1161" s="229" t="s">
        <v>339</v>
      </c>
      <c r="E1161" s="42"/>
      <c r="F1161" s="230" t="s">
        <v>1824</v>
      </c>
      <c r="G1161" s="42"/>
      <c r="H1161" s="42"/>
      <c r="I1161" s="231"/>
      <c r="J1161" s="42"/>
      <c r="K1161" s="42"/>
      <c r="L1161" s="46"/>
      <c r="M1161" s="232"/>
      <c r="N1161" s="233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339</v>
      </c>
      <c r="AU1161" s="19" t="s">
        <v>85</v>
      </c>
    </row>
    <row r="1162" s="12" customFormat="1" ht="22.8" customHeight="1">
      <c r="A1162" s="12"/>
      <c r="B1162" s="200"/>
      <c r="C1162" s="201"/>
      <c r="D1162" s="202" t="s">
        <v>75</v>
      </c>
      <c r="E1162" s="214" t="s">
        <v>1825</v>
      </c>
      <c r="F1162" s="214" t="s">
        <v>1826</v>
      </c>
      <c r="G1162" s="201"/>
      <c r="H1162" s="201"/>
      <c r="I1162" s="204"/>
      <c r="J1162" s="215">
        <f>BK1162</f>
        <v>0</v>
      </c>
      <c r="K1162" s="201"/>
      <c r="L1162" s="206"/>
      <c r="M1162" s="207"/>
      <c r="N1162" s="208"/>
      <c r="O1162" s="208"/>
      <c r="P1162" s="209">
        <f>SUM(P1163:P1164)</f>
        <v>0</v>
      </c>
      <c r="Q1162" s="208"/>
      <c r="R1162" s="209">
        <f>SUM(R1163:R1164)</f>
        <v>0</v>
      </c>
      <c r="S1162" s="208"/>
      <c r="T1162" s="210">
        <f>SUM(T1163:T1164)</f>
        <v>0</v>
      </c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R1162" s="211" t="s">
        <v>83</v>
      </c>
      <c r="AT1162" s="212" t="s">
        <v>75</v>
      </c>
      <c r="AU1162" s="212" t="s">
        <v>83</v>
      </c>
      <c r="AY1162" s="211" t="s">
        <v>331</v>
      </c>
      <c r="BK1162" s="213">
        <f>SUM(BK1163:BK1164)</f>
        <v>0</v>
      </c>
    </row>
    <row r="1163" s="2" customFormat="1" ht="33" customHeight="1">
      <c r="A1163" s="40"/>
      <c r="B1163" s="41"/>
      <c r="C1163" s="216" t="s">
        <v>1827</v>
      </c>
      <c r="D1163" s="216" t="s">
        <v>333</v>
      </c>
      <c r="E1163" s="217" t="s">
        <v>1828</v>
      </c>
      <c r="F1163" s="218" t="s">
        <v>1829</v>
      </c>
      <c r="G1163" s="219" t="s">
        <v>384</v>
      </c>
      <c r="H1163" s="220">
        <v>495.91000000000002</v>
      </c>
      <c r="I1163" s="221"/>
      <c r="J1163" s="222">
        <f>ROUND(I1163*H1163,2)</f>
        <v>0</v>
      </c>
      <c r="K1163" s="218" t="s">
        <v>337</v>
      </c>
      <c r="L1163" s="46"/>
      <c r="M1163" s="223" t="s">
        <v>19</v>
      </c>
      <c r="N1163" s="224" t="s">
        <v>47</v>
      </c>
      <c r="O1163" s="86"/>
      <c r="P1163" s="225">
        <f>O1163*H1163</f>
        <v>0</v>
      </c>
      <c r="Q1163" s="225">
        <v>0</v>
      </c>
      <c r="R1163" s="225">
        <f>Q1163*H1163</f>
        <v>0</v>
      </c>
      <c r="S1163" s="225">
        <v>0</v>
      </c>
      <c r="T1163" s="226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7" t="s">
        <v>126</v>
      </c>
      <c r="AT1163" s="227" t="s">
        <v>333</v>
      </c>
      <c r="AU1163" s="227" t="s">
        <v>85</v>
      </c>
      <c r="AY1163" s="19" t="s">
        <v>331</v>
      </c>
      <c r="BE1163" s="228">
        <f>IF(N1163="základní",J1163,0)</f>
        <v>0</v>
      </c>
      <c r="BF1163" s="228">
        <f>IF(N1163="snížená",J1163,0)</f>
        <v>0</v>
      </c>
      <c r="BG1163" s="228">
        <f>IF(N1163="zákl. přenesená",J1163,0)</f>
        <v>0</v>
      </c>
      <c r="BH1163" s="228">
        <f>IF(N1163="sníž. přenesená",J1163,0)</f>
        <v>0</v>
      </c>
      <c r="BI1163" s="228">
        <f>IF(N1163="nulová",J1163,0)</f>
        <v>0</v>
      </c>
      <c r="BJ1163" s="19" t="s">
        <v>83</v>
      </c>
      <c r="BK1163" s="228">
        <f>ROUND(I1163*H1163,2)</f>
        <v>0</v>
      </c>
      <c r="BL1163" s="19" t="s">
        <v>126</v>
      </c>
      <c r="BM1163" s="227" t="s">
        <v>1830</v>
      </c>
    </row>
    <row r="1164" s="2" customFormat="1">
      <c r="A1164" s="40"/>
      <c r="B1164" s="41"/>
      <c r="C1164" s="42"/>
      <c r="D1164" s="229" t="s">
        <v>339</v>
      </c>
      <c r="E1164" s="42"/>
      <c r="F1164" s="230" t="s">
        <v>1831</v>
      </c>
      <c r="G1164" s="42"/>
      <c r="H1164" s="42"/>
      <c r="I1164" s="231"/>
      <c r="J1164" s="42"/>
      <c r="K1164" s="42"/>
      <c r="L1164" s="46"/>
      <c r="M1164" s="232"/>
      <c r="N1164" s="233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339</v>
      </c>
      <c r="AU1164" s="19" t="s">
        <v>85</v>
      </c>
    </row>
    <row r="1165" s="12" customFormat="1" ht="25.92" customHeight="1">
      <c r="A1165" s="12"/>
      <c r="B1165" s="200"/>
      <c r="C1165" s="201"/>
      <c r="D1165" s="202" t="s">
        <v>75</v>
      </c>
      <c r="E1165" s="203" t="s">
        <v>662</v>
      </c>
      <c r="F1165" s="203" t="s">
        <v>663</v>
      </c>
      <c r="G1165" s="201"/>
      <c r="H1165" s="201"/>
      <c r="I1165" s="204"/>
      <c r="J1165" s="205">
        <f>BK1165</f>
        <v>0</v>
      </c>
      <c r="K1165" s="201"/>
      <c r="L1165" s="206"/>
      <c r="M1165" s="207"/>
      <c r="N1165" s="208"/>
      <c r="O1165" s="208"/>
      <c r="P1165" s="209">
        <f>P1166+P1255+P1352+P1506+P1514+P1713+P1897+P1968+P2021+P2038+P2073+P2083+P2101+P2118+P2137+P2201+P2207+P2245+P2258+P2340+P2381</f>
        <v>0</v>
      </c>
      <c r="Q1165" s="208"/>
      <c r="R1165" s="209">
        <f>R1166+R1255+R1352+R1506+R1514+R1713+R1897+R1968+R2021+R2038+R2073+R2083+R2101+R2118+R2137+R2201+R2207+R2245+R2258+R2340+R2381</f>
        <v>131.72264678278776</v>
      </c>
      <c r="S1165" s="208"/>
      <c r="T1165" s="210">
        <f>T1166+T1255+T1352+T1506+T1514+T1713+T1897+T1968+T2021+T2038+T2073+T2083+T2101+T2118+T2137+T2201+T2207+T2245+T2258+T2340+T2381</f>
        <v>92.824206849999996</v>
      </c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R1165" s="211" t="s">
        <v>85</v>
      </c>
      <c r="AT1165" s="212" t="s">
        <v>75</v>
      </c>
      <c r="AU1165" s="212" t="s">
        <v>76</v>
      </c>
      <c r="AY1165" s="211" t="s">
        <v>331</v>
      </c>
      <c r="BK1165" s="213">
        <f>BK1166+BK1255+BK1352+BK1506+BK1514+BK1713+BK1897+BK1968+BK2021+BK2038+BK2073+BK2083+BK2101+BK2118+BK2137+BK2201+BK2207+BK2245+BK2258+BK2340+BK2381</f>
        <v>0</v>
      </c>
    </row>
    <row r="1166" s="12" customFormat="1" ht="22.8" customHeight="1">
      <c r="A1166" s="12"/>
      <c r="B1166" s="200"/>
      <c r="C1166" s="201"/>
      <c r="D1166" s="202" t="s">
        <v>75</v>
      </c>
      <c r="E1166" s="214" t="s">
        <v>1832</v>
      </c>
      <c r="F1166" s="214" t="s">
        <v>1833</v>
      </c>
      <c r="G1166" s="201"/>
      <c r="H1166" s="201"/>
      <c r="I1166" s="204"/>
      <c r="J1166" s="215">
        <f>BK1166</f>
        <v>0</v>
      </c>
      <c r="K1166" s="201"/>
      <c r="L1166" s="206"/>
      <c r="M1166" s="207"/>
      <c r="N1166" s="208"/>
      <c r="O1166" s="208"/>
      <c r="P1166" s="209">
        <f>SUM(P1167:P1254)</f>
        <v>0</v>
      </c>
      <c r="Q1166" s="208"/>
      <c r="R1166" s="209">
        <f>SUM(R1167:R1254)</f>
        <v>5.5986938155000008</v>
      </c>
      <c r="S1166" s="208"/>
      <c r="T1166" s="210">
        <f>SUM(T1167:T1254)</f>
        <v>0.54279999999999995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85</v>
      </c>
      <c r="AT1166" s="212" t="s">
        <v>75</v>
      </c>
      <c r="AU1166" s="212" t="s">
        <v>83</v>
      </c>
      <c r="AY1166" s="211" t="s">
        <v>331</v>
      </c>
      <c r="BK1166" s="213">
        <f>SUM(BK1167:BK1254)</f>
        <v>0</v>
      </c>
    </row>
    <row r="1167" s="2" customFormat="1" ht="21.75" customHeight="1">
      <c r="A1167" s="40"/>
      <c r="B1167" s="41"/>
      <c r="C1167" s="216" t="s">
        <v>1834</v>
      </c>
      <c r="D1167" s="216" t="s">
        <v>333</v>
      </c>
      <c r="E1167" s="217" t="s">
        <v>1835</v>
      </c>
      <c r="F1167" s="218" t="s">
        <v>1836</v>
      </c>
      <c r="G1167" s="219" t="s">
        <v>336</v>
      </c>
      <c r="H1167" s="220">
        <v>327.06200000000001</v>
      </c>
      <c r="I1167" s="221"/>
      <c r="J1167" s="222">
        <f>ROUND(I1167*H1167,2)</f>
        <v>0</v>
      </c>
      <c r="K1167" s="218" t="s">
        <v>337</v>
      </c>
      <c r="L1167" s="46"/>
      <c r="M1167" s="223" t="s">
        <v>19</v>
      </c>
      <c r="N1167" s="224" t="s">
        <v>47</v>
      </c>
      <c r="O1167" s="86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7" t="s">
        <v>541</v>
      </c>
      <c r="AT1167" s="227" t="s">
        <v>333</v>
      </c>
      <c r="AU1167" s="227" t="s">
        <v>85</v>
      </c>
      <c r="AY1167" s="19" t="s">
        <v>331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19" t="s">
        <v>83</v>
      </c>
      <c r="BK1167" s="228">
        <f>ROUND(I1167*H1167,2)</f>
        <v>0</v>
      </c>
      <c r="BL1167" s="19" t="s">
        <v>541</v>
      </c>
      <c r="BM1167" s="227" t="s">
        <v>1837</v>
      </c>
    </row>
    <row r="1168" s="2" customFormat="1">
      <c r="A1168" s="40"/>
      <c r="B1168" s="41"/>
      <c r="C1168" s="42"/>
      <c r="D1168" s="229" t="s">
        <v>339</v>
      </c>
      <c r="E1168" s="42"/>
      <c r="F1168" s="230" t="s">
        <v>1838</v>
      </c>
      <c r="G1168" s="42"/>
      <c r="H1168" s="42"/>
      <c r="I1168" s="231"/>
      <c r="J1168" s="42"/>
      <c r="K1168" s="42"/>
      <c r="L1168" s="46"/>
      <c r="M1168" s="232"/>
      <c r="N1168" s="233"/>
      <c r="O1168" s="86"/>
      <c r="P1168" s="86"/>
      <c r="Q1168" s="86"/>
      <c r="R1168" s="86"/>
      <c r="S1168" s="86"/>
      <c r="T1168" s="87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T1168" s="19" t="s">
        <v>339</v>
      </c>
      <c r="AU1168" s="19" t="s">
        <v>85</v>
      </c>
    </row>
    <row r="1169" s="13" customFormat="1">
      <c r="A1169" s="13"/>
      <c r="B1169" s="234"/>
      <c r="C1169" s="235"/>
      <c r="D1169" s="236" t="s">
        <v>341</v>
      </c>
      <c r="E1169" s="237" t="s">
        <v>19</v>
      </c>
      <c r="F1169" s="238" t="s">
        <v>1839</v>
      </c>
      <c r="G1169" s="235"/>
      <c r="H1169" s="237" t="s">
        <v>19</v>
      </c>
      <c r="I1169" s="239"/>
      <c r="J1169" s="235"/>
      <c r="K1169" s="235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341</v>
      </c>
      <c r="AU1169" s="244" t="s">
        <v>85</v>
      </c>
      <c r="AV1169" s="13" t="s">
        <v>83</v>
      </c>
      <c r="AW1169" s="13" t="s">
        <v>35</v>
      </c>
      <c r="AX1169" s="13" t="s">
        <v>76</v>
      </c>
      <c r="AY1169" s="244" t="s">
        <v>331</v>
      </c>
    </row>
    <row r="1170" s="14" customFormat="1">
      <c r="A1170" s="14"/>
      <c r="B1170" s="245"/>
      <c r="C1170" s="246"/>
      <c r="D1170" s="236" t="s">
        <v>341</v>
      </c>
      <c r="E1170" s="247" t="s">
        <v>19</v>
      </c>
      <c r="F1170" s="248" t="s">
        <v>1840</v>
      </c>
      <c r="G1170" s="246"/>
      <c r="H1170" s="249">
        <v>105.134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341</v>
      </c>
      <c r="AU1170" s="255" t="s">
        <v>85</v>
      </c>
      <c r="AV1170" s="14" t="s">
        <v>85</v>
      </c>
      <c r="AW1170" s="14" t="s">
        <v>35</v>
      </c>
      <c r="AX1170" s="14" t="s">
        <v>76</v>
      </c>
      <c r="AY1170" s="255" t="s">
        <v>331</v>
      </c>
    </row>
    <row r="1171" s="14" customFormat="1">
      <c r="A1171" s="14"/>
      <c r="B1171" s="245"/>
      <c r="C1171" s="246"/>
      <c r="D1171" s="236" t="s">
        <v>341</v>
      </c>
      <c r="E1171" s="247" t="s">
        <v>19</v>
      </c>
      <c r="F1171" s="248" t="s">
        <v>1841</v>
      </c>
      <c r="G1171" s="246"/>
      <c r="H1171" s="249">
        <v>114.523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341</v>
      </c>
      <c r="AU1171" s="255" t="s">
        <v>85</v>
      </c>
      <c r="AV1171" s="14" t="s">
        <v>85</v>
      </c>
      <c r="AW1171" s="14" t="s">
        <v>35</v>
      </c>
      <c r="AX1171" s="14" t="s">
        <v>76</v>
      </c>
      <c r="AY1171" s="255" t="s">
        <v>331</v>
      </c>
    </row>
    <row r="1172" s="14" customFormat="1">
      <c r="A1172" s="14"/>
      <c r="B1172" s="245"/>
      <c r="C1172" s="246"/>
      <c r="D1172" s="236" t="s">
        <v>341</v>
      </c>
      <c r="E1172" s="247" t="s">
        <v>19</v>
      </c>
      <c r="F1172" s="248" t="s">
        <v>1842</v>
      </c>
      <c r="G1172" s="246"/>
      <c r="H1172" s="249">
        <v>101.511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341</v>
      </c>
      <c r="AU1172" s="255" t="s">
        <v>85</v>
      </c>
      <c r="AV1172" s="14" t="s">
        <v>85</v>
      </c>
      <c r="AW1172" s="14" t="s">
        <v>35</v>
      </c>
      <c r="AX1172" s="14" t="s">
        <v>76</v>
      </c>
      <c r="AY1172" s="255" t="s">
        <v>331</v>
      </c>
    </row>
    <row r="1173" s="14" customFormat="1">
      <c r="A1173" s="14"/>
      <c r="B1173" s="245"/>
      <c r="C1173" s="246"/>
      <c r="D1173" s="236" t="s">
        <v>341</v>
      </c>
      <c r="E1173" s="247" t="s">
        <v>19</v>
      </c>
      <c r="F1173" s="248" t="s">
        <v>1843</v>
      </c>
      <c r="G1173" s="246"/>
      <c r="H1173" s="249">
        <v>5.8940000000000001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341</v>
      </c>
      <c r="AU1173" s="255" t="s">
        <v>85</v>
      </c>
      <c r="AV1173" s="14" t="s">
        <v>85</v>
      </c>
      <c r="AW1173" s="14" t="s">
        <v>35</v>
      </c>
      <c r="AX1173" s="14" t="s">
        <v>76</v>
      </c>
      <c r="AY1173" s="255" t="s">
        <v>331</v>
      </c>
    </row>
    <row r="1174" s="15" customFormat="1">
      <c r="A1174" s="15"/>
      <c r="B1174" s="256"/>
      <c r="C1174" s="257"/>
      <c r="D1174" s="236" t="s">
        <v>341</v>
      </c>
      <c r="E1174" s="258" t="s">
        <v>19</v>
      </c>
      <c r="F1174" s="259" t="s">
        <v>353</v>
      </c>
      <c r="G1174" s="257"/>
      <c r="H1174" s="260">
        <v>327.06200000000001</v>
      </c>
      <c r="I1174" s="261"/>
      <c r="J1174" s="257"/>
      <c r="K1174" s="257"/>
      <c r="L1174" s="262"/>
      <c r="M1174" s="263"/>
      <c r="N1174" s="264"/>
      <c r="O1174" s="264"/>
      <c r="P1174" s="264"/>
      <c r="Q1174" s="264"/>
      <c r="R1174" s="264"/>
      <c r="S1174" s="264"/>
      <c r="T1174" s="26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6" t="s">
        <v>341</v>
      </c>
      <c r="AU1174" s="266" t="s">
        <v>85</v>
      </c>
      <c r="AV1174" s="15" t="s">
        <v>126</v>
      </c>
      <c r="AW1174" s="15" t="s">
        <v>35</v>
      </c>
      <c r="AX1174" s="15" t="s">
        <v>83</v>
      </c>
      <c r="AY1174" s="266" t="s">
        <v>331</v>
      </c>
    </row>
    <row r="1175" s="2" customFormat="1" ht="16.5" customHeight="1">
      <c r="A1175" s="40"/>
      <c r="B1175" s="41"/>
      <c r="C1175" s="284" t="s">
        <v>1844</v>
      </c>
      <c r="D1175" s="284" t="s">
        <v>968</v>
      </c>
      <c r="E1175" s="285" t="s">
        <v>1845</v>
      </c>
      <c r="F1175" s="286" t="s">
        <v>1846</v>
      </c>
      <c r="G1175" s="287" t="s">
        <v>384</v>
      </c>
      <c r="H1175" s="288">
        <v>0.098000000000000004</v>
      </c>
      <c r="I1175" s="289"/>
      <c r="J1175" s="290">
        <f>ROUND(I1175*H1175,2)</f>
        <v>0</v>
      </c>
      <c r="K1175" s="286" t="s">
        <v>337</v>
      </c>
      <c r="L1175" s="291"/>
      <c r="M1175" s="292" t="s">
        <v>19</v>
      </c>
      <c r="N1175" s="293" t="s">
        <v>47</v>
      </c>
      <c r="O1175" s="86"/>
      <c r="P1175" s="225">
        <f>O1175*H1175</f>
        <v>0</v>
      </c>
      <c r="Q1175" s="225">
        <v>1</v>
      </c>
      <c r="R1175" s="225">
        <f>Q1175*H1175</f>
        <v>0.098000000000000004</v>
      </c>
      <c r="S1175" s="225">
        <v>0</v>
      </c>
      <c r="T1175" s="226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7" t="s">
        <v>624</v>
      </c>
      <c r="AT1175" s="227" t="s">
        <v>968</v>
      </c>
      <c r="AU1175" s="227" t="s">
        <v>85</v>
      </c>
      <c r="AY1175" s="19" t="s">
        <v>331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19" t="s">
        <v>83</v>
      </c>
      <c r="BK1175" s="228">
        <f>ROUND(I1175*H1175,2)</f>
        <v>0</v>
      </c>
      <c r="BL1175" s="19" t="s">
        <v>541</v>
      </c>
      <c r="BM1175" s="227" t="s">
        <v>1847</v>
      </c>
    </row>
    <row r="1176" s="2" customFormat="1">
      <c r="A1176" s="40"/>
      <c r="B1176" s="41"/>
      <c r="C1176" s="42"/>
      <c r="D1176" s="236" t="s">
        <v>972</v>
      </c>
      <c r="E1176" s="42"/>
      <c r="F1176" s="294" t="s">
        <v>1848</v>
      </c>
      <c r="G1176" s="42"/>
      <c r="H1176" s="42"/>
      <c r="I1176" s="231"/>
      <c r="J1176" s="42"/>
      <c r="K1176" s="42"/>
      <c r="L1176" s="46"/>
      <c r="M1176" s="232"/>
      <c r="N1176" s="233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972</v>
      </c>
      <c r="AU1176" s="19" t="s">
        <v>85</v>
      </c>
    </row>
    <row r="1177" s="14" customFormat="1">
      <c r="A1177" s="14"/>
      <c r="B1177" s="245"/>
      <c r="C1177" s="246"/>
      <c r="D1177" s="236" t="s">
        <v>341</v>
      </c>
      <c r="E1177" s="247" t="s">
        <v>19</v>
      </c>
      <c r="F1177" s="248" t="s">
        <v>1849</v>
      </c>
      <c r="G1177" s="246"/>
      <c r="H1177" s="249">
        <v>0.098000000000000004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341</v>
      </c>
      <c r="AU1177" s="255" t="s">
        <v>85</v>
      </c>
      <c r="AV1177" s="14" t="s">
        <v>85</v>
      </c>
      <c r="AW1177" s="14" t="s">
        <v>35</v>
      </c>
      <c r="AX1177" s="14" t="s">
        <v>83</v>
      </c>
      <c r="AY1177" s="255" t="s">
        <v>331</v>
      </c>
    </row>
    <row r="1178" s="2" customFormat="1" ht="16.5" customHeight="1">
      <c r="A1178" s="40"/>
      <c r="B1178" s="41"/>
      <c r="C1178" s="216" t="s">
        <v>1850</v>
      </c>
      <c r="D1178" s="216" t="s">
        <v>333</v>
      </c>
      <c r="E1178" s="217" t="s">
        <v>1851</v>
      </c>
      <c r="F1178" s="218" t="s">
        <v>1852</v>
      </c>
      <c r="G1178" s="219" t="s">
        <v>336</v>
      </c>
      <c r="H1178" s="220">
        <v>135.69999999999999</v>
      </c>
      <c r="I1178" s="221"/>
      <c r="J1178" s="222">
        <f>ROUND(I1178*H1178,2)</f>
        <v>0</v>
      </c>
      <c r="K1178" s="218" t="s">
        <v>337</v>
      </c>
      <c r="L1178" s="46"/>
      <c r="M1178" s="223" t="s">
        <v>19</v>
      </c>
      <c r="N1178" s="224" t="s">
        <v>47</v>
      </c>
      <c r="O1178" s="86"/>
      <c r="P1178" s="225">
        <f>O1178*H1178</f>
        <v>0</v>
      </c>
      <c r="Q1178" s="225">
        <v>0</v>
      </c>
      <c r="R1178" s="225">
        <f>Q1178*H1178</f>
        <v>0</v>
      </c>
      <c r="S1178" s="225">
        <v>0.0040000000000000001</v>
      </c>
      <c r="T1178" s="226">
        <f>S1178*H1178</f>
        <v>0.54279999999999995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7" t="s">
        <v>541</v>
      </c>
      <c r="AT1178" s="227" t="s">
        <v>333</v>
      </c>
      <c r="AU1178" s="227" t="s">
        <v>85</v>
      </c>
      <c r="AY1178" s="19" t="s">
        <v>331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19" t="s">
        <v>83</v>
      </c>
      <c r="BK1178" s="228">
        <f>ROUND(I1178*H1178,2)</f>
        <v>0</v>
      </c>
      <c r="BL1178" s="19" t="s">
        <v>541</v>
      </c>
      <c r="BM1178" s="227" t="s">
        <v>1853</v>
      </c>
    </row>
    <row r="1179" s="2" customFormat="1">
      <c r="A1179" s="40"/>
      <c r="B1179" s="41"/>
      <c r="C1179" s="42"/>
      <c r="D1179" s="229" t="s">
        <v>339</v>
      </c>
      <c r="E1179" s="42"/>
      <c r="F1179" s="230" t="s">
        <v>1854</v>
      </c>
      <c r="G1179" s="42"/>
      <c r="H1179" s="42"/>
      <c r="I1179" s="231"/>
      <c r="J1179" s="42"/>
      <c r="K1179" s="42"/>
      <c r="L1179" s="46"/>
      <c r="M1179" s="232"/>
      <c r="N1179" s="233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339</v>
      </c>
      <c r="AU1179" s="19" t="s">
        <v>85</v>
      </c>
    </row>
    <row r="1180" s="13" customFormat="1">
      <c r="A1180" s="13"/>
      <c r="B1180" s="234"/>
      <c r="C1180" s="235"/>
      <c r="D1180" s="236" t="s">
        <v>341</v>
      </c>
      <c r="E1180" s="237" t="s">
        <v>19</v>
      </c>
      <c r="F1180" s="238" t="s">
        <v>1479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341</v>
      </c>
      <c r="AU1180" s="244" t="s">
        <v>85</v>
      </c>
      <c r="AV1180" s="13" t="s">
        <v>83</v>
      </c>
      <c r="AW1180" s="13" t="s">
        <v>35</v>
      </c>
      <c r="AX1180" s="13" t="s">
        <v>76</v>
      </c>
      <c r="AY1180" s="244" t="s">
        <v>331</v>
      </c>
    </row>
    <row r="1181" s="14" customFormat="1">
      <c r="A1181" s="14"/>
      <c r="B1181" s="245"/>
      <c r="C1181" s="246"/>
      <c r="D1181" s="236" t="s">
        <v>341</v>
      </c>
      <c r="E1181" s="247" t="s">
        <v>19</v>
      </c>
      <c r="F1181" s="248" t="s">
        <v>1855</v>
      </c>
      <c r="G1181" s="246"/>
      <c r="H1181" s="249">
        <v>135.69999999999999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341</v>
      </c>
      <c r="AU1181" s="255" t="s">
        <v>85</v>
      </c>
      <c r="AV1181" s="14" t="s">
        <v>85</v>
      </c>
      <c r="AW1181" s="14" t="s">
        <v>35</v>
      </c>
      <c r="AX1181" s="14" t="s">
        <v>83</v>
      </c>
      <c r="AY1181" s="255" t="s">
        <v>331</v>
      </c>
    </row>
    <row r="1182" s="2" customFormat="1" ht="16.5" customHeight="1">
      <c r="A1182" s="40"/>
      <c r="B1182" s="41"/>
      <c r="C1182" s="216" t="s">
        <v>1856</v>
      </c>
      <c r="D1182" s="216" t="s">
        <v>333</v>
      </c>
      <c r="E1182" s="217" t="s">
        <v>1857</v>
      </c>
      <c r="F1182" s="218" t="s">
        <v>1858</v>
      </c>
      <c r="G1182" s="219" t="s">
        <v>336</v>
      </c>
      <c r="H1182" s="220">
        <v>654.12400000000002</v>
      </c>
      <c r="I1182" s="221"/>
      <c r="J1182" s="222">
        <f>ROUND(I1182*H1182,2)</f>
        <v>0</v>
      </c>
      <c r="K1182" s="218" t="s">
        <v>337</v>
      </c>
      <c r="L1182" s="46"/>
      <c r="M1182" s="223" t="s">
        <v>19</v>
      </c>
      <c r="N1182" s="224" t="s">
        <v>47</v>
      </c>
      <c r="O1182" s="86"/>
      <c r="P1182" s="225">
        <f>O1182*H1182</f>
        <v>0</v>
      </c>
      <c r="Q1182" s="225">
        <v>0.00039825</v>
      </c>
      <c r="R1182" s="225">
        <f>Q1182*H1182</f>
        <v>0.26050488300000002</v>
      </c>
      <c r="S1182" s="225">
        <v>0</v>
      </c>
      <c r="T1182" s="226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7" t="s">
        <v>541</v>
      </c>
      <c r="AT1182" s="227" t="s">
        <v>333</v>
      </c>
      <c r="AU1182" s="227" t="s">
        <v>85</v>
      </c>
      <c r="AY1182" s="19" t="s">
        <v>331</v>
      </c>
      <c r="BE1182" s="228">
        <f>IF(N1182="základní",J1182,0)</f>
        <v>0</v>
      </c>
      <c r="BF1182" s="228">
        <f>IF(N1182="snížená",J1182,0)</f>
        <v>0</v>
      </c>
      <c r="BG1182" s="228">
        <f>IF(N1182="zákl. přenesená",J1182,0)</f>
        <v>0</v>
      </c>
      <c r="BH1182" s="228">
        <f>IF(N1182="sníž. přenesená",J1182,0)</f>
        <v>0</v>
      </c>
      <c r="BI1182" s="228">
        <f>IF(N1182="nulová",J1182,0)</f>
        <v>0</v>
      </c>
      <c r="BJ1182" s="19" t="s">
        <v>83</v>
      </c>
      <c r="BK1182" s="228">
        <f>ROUND(I1182*H1182,2)</f>
        <v>0</v>
      </c>
      <c r="BL1182" s="19" t="s">
        <v>541</v>
      </c>
      <c r="BM1182" s="227" t="s">
        <v>1859</v>
      </c>
    </row>
    <row r="1183" s="2" customFormat="1">
      <c r="A1183" s="40"/>
      <c r="B1183" s="41"/>
      <c r="C1183" s="42"/>
      <c r="D1183" s="229" t="s">
        <v>339</v>
      </c>
      <c r="E1183" s="42"/>
      <c r="F1183" s="230" t="s">
        <v>1860</v>
      </c>
      <c r="G1183" s="42"/>
      <c r="H1183" s="42"/>
      <c r="I1183" s="231"/>
      <c r="J1183" s="42"/>
      <c r="K1183" s="42"/>
      <c r="L1183" s="46"/>
      <c r="M1183" s="232"/>
      <c r="N1183" s="233"/>
      <c r="O1183" s="86"/>
      <c r="P1183" s="86"/>
      <c r="Q1183" s="86"/>
      <c r="R1183" s="86"/>
      <c r="S1183" s="86"/>
      <c r="T1183" s="87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339</v>
      </c>
      <c r="AU1183" s="19" t="s">
        <v>85</v>
      </c>
    </row>
    <row r="1184" s="13" customFormat="1">
      <c r="A1184" s="13"/>
      <c r="B1184" s="234"/>
      <c r="C1184" s="235"/>
      <c r="D1184" s="236" t="s">
        <v>341</v>
      </c>
      <c r="E1184" s="237" t="s">
        <v>19</v>
      </c>
      <c r="F1184" s="238" t="s">
        <v>1839</v>
      </c>
      <c r="G1184" s="235"/>
      <c r="H1184" s="237" t="s">
        <v>19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341</v>
      </c>
      <c r="AU1184" s="244" t="s">
        <v>85</v>
      </c>
      <c r="AV1184" s="13" t="s">
        <v>83</v>
      </c>
      <c r="AW1184" s="13" t="s">
        <v>35</v>
      </c>
      <c r="AX1184" s="13" t="s">
        <v>76</v>
      </c>
      <c r="AY1184" s="244" t="s">
        <v>331</v>
      </c>
    </row>
    <row r="1185" s="14" customFormat="1">
      <c r="A1185" s="14"/>
      <c r="B1185" s="245"/>
      <c r="C1185" s="246"/>
      <c r="D1185" s="236" t="s">
        <v>341</v>
      </c>
      <c r="E1185" s="247" t="s">
        <v>19</v>
      </c>
      <c r="F1185" s="248" t="s">
        <v>1840</v>
      </c>
      <c r="G1185" s="246"/>
      <c r="H1185" s="249">
        <v>105.134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341</v>
      </c>
      <c r="AU1185" s="255" t="s">
        <v>85</v>
      </c>
      <c r="AV1185" s="14" t="s">
        <v>85</v>
      </c>
      <c r="AW1185" s="14" t="s">
        <v>35</v>
      </c>
      <c r="AX1185" s="14" t="s">
        <v>76</v>
      </c>
      <c r="AY1185" s="255" t="s">
        <v>331</v>
      </c>
    </row>
    <row r="1186" s="14" customFormat="1">
      <c r="A1186" s="14"/>
      <c r="B1186" s="245"/>
      <c r="C1186" s="246"/>
      <c r="D1186" s="236" t="s">
        <v>341</v>
      </c>
      <c r="E1186" s="247" t="s">
        <v>19</v>
      </c>
      <c r="F1186" s="248" t="s">
        <v>1841</v>
      </c>
      <c r="G1186" s="246"/>
      <c r="H1186" s="249">
        <v>114.523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341</v>
      </c>
      <c r="AU1186" s="255" t="s">
        <v>85</v>
      </c>
      <c r="AV1186" s="14" t="s">
        <v>85</v>
      </c>
      <c r="AW1186" s="14" t="s">
        <v>35</v>
      </c>
      <c r="AX1186" s="14" t="s">
        <v>76</v>
      </c>
      <c r="AY1186" s="255" t="s">
        <v>331</v>
      </c>
    </row>
    <row r="1187" s="14" customFormat="1">
      <c r="A1187" s="14"/>
      <c r="B1187" s="245"/>
      <c r="C1187" s="246"/>
      <c r="D1187" s="236" t="s">
        <v>341</v>
      </c>
      <c r="E1187" s="247" t="s">
        <v>19</v>
      </c>
      <c r="F1187" s="248" t="s">
        <v>1842</v>
      </c>
      <c r="G1187" s="246"/>
      <c r="H1187" s="249">
        <v>101.511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341</v>
      </c>
      <c r="AU1187" s="255" t="s">
        <v>85</v>
      </c>
      <c r="AV1187" s="14" t="s">
        <v>85</v>
      </c>
      <c r="AW1187" s="14" t="s">
        <v>35</v>
      </c>
      <c r="AX1187" s="14" t="s">
        <v>76</v>
      </c>
      <c r="AY1187" s="255" t="s">
        <v>331</v>
      </c>
    </row>
    <row r="1188" s="14" customFormat="1">
      <c r="A1188" s="14"/>
      <c r="B1188" s="245"/>
      <c r="C1188" s="246"/>
      <c r="D1188" s="236" t="s">
        <v>341</v>
      </c>
      <c r="E1188" s="247" t="s">
        <v>19</v>
      </c>
      <c r="F1188" s="248" t="s">
        <v>1843</v>
      </c>
      <c r="G1188" s="246"/>
      <c r="H1188" s="249">
        <v>5.8940000000000001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341</v>
      </c>
      <c r="AU1188" s="255" t="s">
        <v>85</v>
      </c>
      <c r="AV1188" s="14" t="s">
        <v>85</v>
      </c>
      <c r="AW1188" s="14" t="s">
        <v>35</v>
      </c>
      <c r="AX1188" s="14" t="s">
        <v>76</v>
      </c>
      <c r="AY1188" s="255" t="s">
        <v>331</v>
      </c>
    </row>
    <row r="1189" s="16" customFormat="1">
      <c r="A1189" s="16"/>
      <c r="B1189" s="273"/>
      <c r="C1189" s="274"/>
      <c r="D1189" s="236" t="s">
        <v>341</v>
      </c>
      <c r="E1189" s="275" t="s">
        <v>19</v>
      </c>
      <c r="F1189" s="276" t="s">
        <v>717</v>
      </c>
      <c r="G1189" s="274"/>
      <c r="H1189" s="277">
        <v>327.06200000000001</v>
      </c>
      <c r="I1189" s="278"/>
      <c r="J1189" s="274"/>
      <c r="K1189" s="274"/>
      <c r="L1189" s="279"/>
      <c r="M1189" s="280"/>
      <c r="N1189" s="281"/>
      <c r="O1189" s="281"/>
      <c r="P1189" s="281"/>
      <c r="Q1189" s="281"/>
      <c r="R1189" s="281"/>
      <c r="S1189" s="281"/>
      <c r="T1189" s="282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83" t="s">
        <v>341</v>
      </c>
      <c r="AU1189" s="283" t="s">
        <v>85</v>
      </c>
      <c r="AV1189" s="16" t="s">
        <v>92</v>
      </c>
      <c r="AW1189" s="16" t="s">
        <v>35</v>
      </c>
      <c r="AX1189" s="16" t="s">
        <v>76</v>
      </c>
      <c r="AY1189" s="283" t="s">
        <v>331</v>
      </c>
    </row>
    <row r="1190" s="13" customFormat="1">
      <c r="A1190" s="13"/>
      <c r="B1190" s="234"/>
      <c r="C1190" s="235"/>
      <c r="D1190" s="236" t="s">
        <v>341</v>
      </c>
      <c r="E1190" s="237" t="s">
        <v>19</v>
      </c>
      <c r="F1190" s="238" t="s">
        <v>1861</v>
      </c>
      <c r="G1190" s="235"/>
      <c r="H1190" s="237" t="s">
        <v>19</v>
      </c>
      <c r="I1190" s="239"/>
      <c r="J1190" s="235"/>
      <c r="K1190" s="235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341</v>
      </c>
      <c r="AU1190" s="244" t="s">
        <v>85</v>
      </c>
      <c r="AV1190" s="13" t="s">
        <v>83</v>
      </c>
      <c r="AW1190" s="13" t="s">
        <v>35</v>
      </c>
      <c r="AX1190" s="13" t="s">
        <v>76</v>
      </c>
      <c r="AY1190" s="244" t="s">
        <v>331</v>
      </c>
    </row>
    <row r="1191" s="14" customFormat="1">
      <c r="A1191" s="14"/>
      <c r="B1191" s="245"/>
      <c r="C1191" s="246"/>
      <c r="D1191" s="236" t="s">
        <v>341</v>
      </c>
      <c r="E1191" s="247" t="s">
        <v>19</v>
      </c>
      <c r="F1191" s="248" t="s">
        <v>1862</v>
      </c>
      <c r="G1191" s="246"/>
      <c r="H1191" s="249">
        <v>327.06200000000001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341</v>
      </c>
      <c r="AU1191" s="255" t="s">
        <v>85</v>
      </c>
      <c r="AV1191" s="14" t="s">
        <v>85</v>
      </c>
      <c r="AW1191" s="14" t="s">
        <v>35</v>
      </c>
      <c r="AX1191" s="14" t="s">
        <v>76</v>
      </c>
      <c r="AY1191" s="255" t="s">
        <v>331</v>
      </c>
    </row>
    <row r="1192" s="15" customFormat="1">
      <c r="A1192" s="15"/>
      <c r="B1192" s="256"/>
      <c r="C1192" s="257"/>
      <c r="D1192" s="236" t="s">
        <v>341</v>
      </c>
      <c r="E1192" s="258" t="s">
        <v>19</v>
      </c>
      <c r="F1192" s="259" t="s">
        <v>353</v>
      </c>
      <c r="G1192" s="257"/>
      <c r="H1192" s="260">
        <v>654.12400000000002</v>
      </c>
      <c r="I1192" s="261"/>
      <c r="J1192" s="257"/>
      <c r="K1192" s="257"/>
      <c r="L1192" s="262"/>
      <c r="M1192" s="263"/>
      <c r="N1192" s="264"/>
      <c r="O1192" s="264"/>
      <c r="P1192" s="264"/>
      <c r="Q1192" s="264"/>
      <c r="R1192" s="264"/>
      <c r="S1192" s="264"/>
      <c r="T1192" s="26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6" t="s">
        <v>341</v>
      </c>
      <c r="AU1192" s="266" t="s">
        <v>85</v>
      </c>
      <c r="AV1192" s="15" t="s">
        <v>126</v>
      </c>
      <c r="AW1192" s="15" t="s">
        <v>35</v>
      </c>
      <c r="AX1192" s="15" t="s">
        <v>83</v>
      </c>
      <c r="AY1192" s="266" t="s">
        <v>331</v>
      </c>
    </row>
    <row r="1193" s="2" customFormat="1" ht="24.15" customHeight="1">
      <c r="A1193" s="40"/>
      <c r="B1193" s="41"/>
      <c r="C1193" s="284" t="s">
        <v>1863</v>
      </c>
      <c r="D1193" s="284" t="s">
        <v>968</v>
      </c>
      <c r="E1193" s="285" t="s">
        <v>1864</v>
      </c>
      <c r="F1193" s="286" t="s">
        <v>1865</v>
      </c>
      <c r="G1193" s="287" t="s">
        <v>336</v>
      </c>
      <c r="H1193" s="288">
        <v>752.24300000000005</v>
      </c>
      <c r="I1193" s="289"/>
      <c r="J1193" s="290">
        <f>ROUND(I1193*H1193,2)</f>
        <v>0</v>
      </c>
      <c r="K1193" s="286" t="s">
        <v>337</v>
      </c>
      <c r="L1193" s="291"/>
      <c r="M1193" s="292" t="s">
        <v>19</v>
      </c>
      <c r="N1193" s="293" t="s">
        <v>47</v>
      </c>
      <c r="O1193" s="86"/>
      <c r="P1193" s="225">
        <f>O1193*H1193</f>
        <v>0</v>
      </c>
      <c r="Q1193" s="225">
        <v>0.0054000000000000003</v>
      </c>
      <c r="R1193" s="225">
        <f>Q1193*H1193</f>
        <v>4.0621122000000005</v>
      </c>
      <c r="S1193" s="225">
        <v>0</v>
      </c>
      <c r="T1193" s="22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7" t="s">
        <v>624</v>
      </c>
      <c r="AT1193" s="227" t="s">
        <v>968</v>
      </c>
      <c r="AU1193" s="227" t="s">
        <v>85</v>
      </c>
      <c r="AY1193" s="19" t="s">
        <v>331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19" t="s">
        <v>83</v>
      </c>
      <c r="BK1193" s="228">
        <f>ROUND(I1193*H1193,2)</f>
        <v>0</v>
      </c>
      <c r="BL1193" s="19" t="s">
        <v>541</v>
      </c>
      <c r="BM1193" s="227" t="s">
        <v>1866</v>
      </c>
    </row>
    <row r="1194" s="14" customFormat="1">
      <c r="A1194" s="14"/>
      <c r="B1194" s="245"/>
      <c r="C1194" s="246"/>
      <c r="D1194" s="236" t="s">
        <v>341</v>
      </c>
      <c r="E1194" s="247" t="s">
        <v>19</v>
      </c>
      <c r="F1194" s="248" t="s">
        <v>1867</v>
      </c>
      <c r="G1194" s="246"/>
      <c r="H1194" s="249">
        <v>752.24300000000005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341</v>
      </c>
      <c r="AU1194" s="255" t="s">
        <v>85</v>
      </c>
      <c r="AV1194" s="14" t="s">
        <v>85</v>
      </c>
      <c r="AW1194" s="14" t="s">
        <v>35</v>
      </c>
      <c r="AX1194" s="14" t="s">
        <v>83</v>
      </c>
      <c r="AY1194" s="255" t="s">
        <v>331</v>
      </c>
    </row>
    <row r="1195" s="2" customFormat="1" ht="16.5" customHeight="1">
      <c r="A1195" s="40"/>
      <c r="B1195" s="41"/>
      <c r="C1195" s="216" t="s">
        <v>1868</v>
      </c>
      <c r="D1195" s="216" t="s">
        <v>333</v>
      </c>
      <c r="E1195" s="217" t="s">
        <v>1869</v>
      </c>
      <c r="F1195" s="218" t="s">
        <v>1870</v>
      </c>
      <c r="G1195" s="219" t="s">
        <v>336</v>
      </c>
      <c r="H1195" s="220">
        <v>45.088000000000001</v>
      </c>
      <c r="I1195" s="221"/>
      <c r="J1195" s="222">
        <f>ROUND(I1195*H1195,2)</f>
        <v>0</v>
      </c>
      <c r="K1195" s="218" t="s">
        <v>337</v>
      </c>
      <c r="L1195" s="46"/>
      <c r="M1195" s="223" t="s">
        <v>19</v>
      </c>
      <c r="N1195" s="224" t="s">
        <v>47</v>
      </c>
      <c r="O1195" s="86"/>
      <c r="P1195" s="225">
        <f>O1195*H1195</f>
        <v>0</v>
      </c>
      <c r="Q1195" s="225">
        <v>4.0000000000000003E-05</v>
      </c>
      <c r="R1195" s="225">
        <f>Q1195*H1195</f>
        <v>0.0018035200000000001</v>
      </c>
      <c r="S1195" s="225">
        <v>0</v>
      </c>
      <c r="T1195" s="226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7" t="s">
        <v>541</v>
      </c>
      <c r="AT1195" s="227" t="s">
        <v>333</v>
      </c>
      <c r="AU1195" s="227" t="s">
        <v>85</v>
      </c>
      <c r="AY1195" s="19" t="s">
        <v>331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19" t="s">
        <v>83</v>
      </c>
      <c r="BK1195" s="228">
        <f>ROUND(I1195*H1195,2)</f>
        <v>0</v>
      </c>
      <c r="BL1195" s="19" t="s">
        <v>541</v>
      </c>
      <c r="BM1195" s="227" t="s">
        <v>1871</v>
      </c>
    </row>
    <row r="1196" s="2" customFormat="1">
      <c r="A1196" s="40"/>
      <c r="B1196" s="41"/>
      <c r="C1196" s="42"/>
      <c r="D1196" s="229" t="s">
        <v>339</v>
      </c>
      <c r="E1196" s="42"/>
      <c r="F1196" s="230" t="s">
        <v>1872</v>
      </c>
      <c r="G1196" s="42"/>
      <c r="H1196" s="42"/>
      <c r="I1196" s="231"/>
      <c r="J1196" s="42"/>
      <c r="K1196" s="42"/>
      <c r="L1196" s="46"/>
      <c r="M1196" s="232"/>
      <c r="N1196" s="233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339</v>
      </c>
      <c r="AU1196" s="19" t="s">
        <v>85</v>
      </c>
    </row>
    <row r="1197" s="13" customFormat="1">
      <c r="A1197" s="13"/>
      <c r="B1197" s="234"/>
      <c r="C1197" s="235"/>
      <c r="D1197" s="236" t="s">
        <v>341</v>
      </c>
      <c r="E1197" s="237" t="s">
        <v>19</v>
      </c>
      <c r="F1197" s="238" t="s">
        <v>1873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341</v>
      </c>
      <c r="AU1197" s="244" t="s">
        <v>85</v>
      </c>
      <c r="AV1197" s="13" t="s">
        <v>83</v>
      </c>
      <c r="AW1197" s="13" t="s">
        <v>35</v>
      </c>
      <c r="AX1197" s="13" t="s">
        <v>76</v>
      </c>
      <c r="AY1197" s="244" t="s">
        <v>331</v>
      </c>
    </row>
    <row r="1198" s="14" customFormat="1">
      <c r="A1198" s="14"/>
      <c r="B1198" s="245"/>
      <c r="C1198" s="246"/>
      <c r="D1198" s="236" t="s">
        <v>341</v>
      </c>
      <c r="E1198" s="247" t="s">
        <v>19</v>
      </c>
      <c r="F1198" s="248" t="s">
        <v>1279</v>
      </c>
      <c r="G1198" s="246"/>
      <c r="H1198" s="249">
        <v>45.088000000000001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341</v>
      </c>
      <c r="AU1198" s="255" t="s">
        <v>85</v>
      </c>
      <c r="AV1198" s="14" t="s">
        <v>85</v>
      </c>
      <c r="AW1198" s="14" t="s">
        <v>35</v>
      </c>
      <c r="AX1198" s="14" t="s">
        <v>76</v>
      </c>
      <c r="AY1198" s="255" t="s">
        <v>331</v>
      </c>
    </row>
    <row r="1199" s="15" customFormat="1">
      <c r="A1199" s="15"/>
      <c r="B1199" s="256"/>
      <c r="C1199" s="257"/>
      <c r="D1199" s="236" t="s">
        <v>341</v>
      </c>
      <c r="E1199" s="258" t="s">
        <v>19</v>
      </c>
      <c r="F1199" s="259" t="s">
        <v>353</v>
      </c>
      <c r="G1199" s="257"/>
      <c r="H1199" s="260">
        <v>45.088000000000001</v>
      </c>
      <c r="I1199" s="261"/>
      <c r="J1199" s="257"/>
      <c r="K1199" s="257"/>
      <c r="L1199" s="262"/>
      <c r="M1199" s="263"/>
      <c r="N1199" s="264"/>
      <c r="O1199" s="264"/>
      <c r="P1199" s="264"/>
      <c r="Q1199" s="264"/>
      <c r="R1199" s="264"/>
      <c r="S1199" s="264"/>
      <c r="T1199" s="26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6" t="s">
        <v>341</v>
      </c>
      <c r="AU1199" s="266" t="s">
        <v>85</v>
      </c>
      <c r="AV1199" s="15" t="s">
        <v>126</v>
      </c>
      <c r="AW1199" s="15" t="s">
        <v>35</v>
      </c>
      <c r="AX1199" s="15" t="s">
        <v>83</v>
      </c>
      <c r="AY1199" s="266" t="s">
        <v>331</v>
      </c>
    </row>
    <row r="1200" s="2" customFormat="1" ht="16.5" customHeight="1">
      <c r="A1200" s="40"/>
      <c r="B1200" s="41"/>
      <c r="C1200" s="284" t="s">
        <v>1874</v>
      </c>
      <c r="D1200" s="284" t="s">
        <v>968</v>
      </c>
      <c r="E1200" s="285" t="s">
        <v>1875</v>
      </c>
      <c r="F1200" s="286" t="s">
        <v>1876</v>
      </c>
      <c r="G1200" s="287" t="s">
        <v>336</v>
      </c>
      <c r="H1200" s="288">
        <v>51.850999999999999</v>
      </c>
      <c r="I1200" s="289"/>
      <c r="J1200" s="290">
        <f>ROUND(I1200*H1200,2)</f>
        <v>0</v>
      </c>
      <c r="K1200" s="286" t="s">
        <v>337</v>
      </c>
      <c r="L1200" s="291"/>
      <c r="M1200" s="292" t="s">
        <v>19</v>
      </c>
      <c r="N1200" s="293" t="s">
        <v>47</v>
      </c>
      <c r="O1200" s="86"/>
      <c r="P1200" s="225">
        <f>O1200*H1200</f>
        <v>0</v>
      </c>
      <c r="Q1200" s="225">
        <v>0.00029999999999999997</v>
      </c>
      <c r="R1200" s="225">
        <f>Q1200*H1200</f>
        <v>0.015555299999999998</v>
      </c>
      <c r="S1200" s="225">
        <v>0</v>
      </c>
      <c r="T1200" s="226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7" t="s">
        <v>624</v>
      </c>
      <c r="AT1200" s="227" t="s">
        <v>968</v>
      </c>
      <c r="AU1200" s="227" t="s">
        <v>85</v>
      </c>
      <c r="AY1200" s="19" t="s">
        <v>331</v>
      </c>
      <c r="BE1200" s="228">
        <f>IF(N1200="základní",J1200,0)</f>
        <v>0</v>
      </c>
      <c r="BF1200" s="228">
        <f>IF(N1200="snížená",J1200,0)</f>
        <v>0</v>
      </c>
      <c r="BG1200" s="228">
        <f>IF(N1200="zákl. přenesená",J1200,0)</f>
        <v>0</v>
      </c>
      <c r="BH1200" s="228">
        <f>IF(N1200="sníž. přenesená",J1200,0)</f>
        <v>0</v>
      </c>
      <c r="BI1200" s="228">
        <f>IF(N1200="nulová",J1200,0)</f>
        <v>0</v>
      </c>
      <c r="BJ1200" s="19" t="s">
        <v>83</v>
      </c>
      <c r="BK1200" s="228">
        <f>ROUND(I1200*H1200,2)</f>
        <v>0</v>
      </c>
      <c r="BL1200" s="19" t="s">
        <v>541</v>
      </c>
      <c r="BM1200" s="227" t="s">
        <v>1877</v>
      </c>
    </row>
    <row r="1201" s="14" customFormat="1">
      <c r="A1201" s="14"/>
      <c r="B1201" s="245"/>
      <c r="C1201" s="246"/>
      <c r="D1201" s="236" t="s">
        <v>341</v>
      </c>
      <c r="E1201" s="247" t="s">
        <v>19</v>
      </c>
      <c r="F1201" s="248" t="s">
        <v>1878</v>
      </c>
      <c r="G1201" s="246"/>
      <c r="H1201" s="249">
        <v>51.850999999999999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341</v>
      </c>
      <c r="AU1201" s="255" t="s">
        <v>85</v>
      </c>
      <c r="AV1201" s="14" t="s">
        <v>85</v>
      </c>
      <c r="AW1201" s="14" t="s">
        <v>35</v>
      </c>
      <c r="AX1201" s="14" t="s">
        <v>83</v>
      </c>
      <c r="AY1201" s="255" t="s">
        <v>331</v>
      </c>
    </row>
    <row r="1202" s="2" customFormat="1" ht="21.75" customHeight="1">
      <c r="A1202" s="40"/>
      <c r="B1202" s="41"/>
      <c r="C1202" s="216" t="s">
        <v>1879</v>
      </c>
      <c r="D1202" s="216" t="s">
        <v>333</v>
      </c>
      <c r="E1202" s="217" t="s">
        <v>1880</v>
      </c>
      <c r="F1202" s="218" t="s">
        <v>1881</v>
      </c>
      <c r="G1202" s="219" t="s">
        <v>376</v>
      </c>
      <c r="H1202" s="220">
        <v>90.174999999999997</v>
      </c>
      <c r="I1202" s="221"/>
      <c r="J1202" s="222">
        <f>ROUND(I1202*H1202,2)</f>
        <v>0</v>
      </c>
      <c r="K1202" s="218" t="s">
        <v>337</v>
      </c>
      <c r="L1202" s="46"/>
      <c r="M1202" s="223" t="s">
        <v>19</v>
      </c>
      <c r="N1202" s="224" t="s">
        <v>47</v>
      </c>
      <c r="O1202" s="86"/>
      <c r="P1202" s="225">
        <f>O1202*H1202</f>
        <v>0</v>
      </c>
      <c r="Q1202" s="225">
        <v>0.00016000000000000001</v>
      </c>
      <c r="R1202" s="225">
        <f>Q1202*H1202</f>
        <v>0.014428000000000002</v>
      </c>
      <c r="S1202" s="225">
        <v>0</v>
      </c>
      <c r="T1202" s="22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7" t="s">
        <v>541</v>
      </c>
      <c r="AT1202" s="227" t="s">
        <v>333</v>
      </c>
      <c r="AU1202" s="227" t="s">
        <v>85</v>
      </c>
      <c r="AY1202" s="19" t="s">
        <v>331</v>
      </c>
      <c r="BE1202" s="228">
        <f>IF(N1202="základní",J1202,0)</f>
        <v>0</v>
      </c>
      <c r="BF1202" s="228">
        <f>IF(N1202="snížená",J1202,0)</f>
        <v>0</v>
      </c>
      <c r="BG1202" s="228">
        <f>IF(N1202="zákl. přenesená",J1202,0)</f>
        <v>0</v>
      </c>
      <c r="BH1202" s="228">
        <f>IF(N1202="sníž. přenesená",J1202,0)</f>
        <v>0</v>
      </c>
      <c r="BI1202" s="228">
        <f>IF(N1202="nulová",J1202,0)</f>
        <v>0</v>
      </c>
      <c r="BJ1202" s="19" t="s">
        <v>83</v>
      </c>
      <c r="BK1202" s="228">
        <f>ROUND(I1202*H1202,2)</f>
        <v>0</v>
      </c>
      <c r="BL1202" s="19" t="s">
        <v>541</v>
      </c>
      <c r="BM1202" s="227" t="s">
        <v>1882</v>
      </c>
    </row>
    <row r="1203" s="2" customFormat="1">
      <c r="A1203" s="40"/>
      <c r="B1203" s="41"/>
      <c r="C1203" s="42"/>
      <c r="D1203" s="229" t="s">
        <v>339</v>
      </c>
      <c r="E1203" s="42"/>
      <c r="F1203" s="230" t="s">
        <v>1883</v>
      </c>
      <c r="G1203" s="42"/>
      <c r="H1203" s="42"/>
      <c r="I1203" s="231"/>
      <c r="J1203" s="42"/>
      <c r="K1203" s="42"/>
      <c r="L1203" s="46"/>
      <c r="M1203" s="232"/>
      <c r="N1203" s="23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339</v>
      </c>
      <c r="AU1203" s="19" t="s">
        <v>85</v>
      </c>
    </row>
    <row r="1204" s="13" customFormat="1">
      <c r="A1204" s="13"/>
      <c r="B1204" s="234"/>
      <c r="C1204" s="235"/>
      <c r="D1204" s="236" t="s">
        <v>341</v>
      </c>
      <c r="E1204" s="237" t="s">
        <v>19</v>
      </c>
      <c r="F1204" s="238" t="s">
        <v>1873</v>
      </c>
      <c r="G1204" s="235"/>
      <c r="H1204" s="237" t="s">
        <v>19</v>
      </c>
      <c r="I1204" s="239"/>
      <c r="J1204" s="235"/>
      <c r="K1204" s="235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341</v>
      </c>
      <c r="AU1204" s="244" t="s">
        <v>85</v>
      </c>
      <c r="AV1204" s="13" t="s">
        <v>83</v>
      </c>
      <c r="AW1204" s="13" t="s">
        <v>35</v>
      </c>
      <c r="AX1204" s="13" t="s">
        <v>76</v>
      </c>
      <c r="AY1204" s="244" t="s">
        <v>331</v>
      </c>
    </row>
    <row r="1205" s="14" customFormat="1">
      <c r="A1205" s="14"/>
      <c r="B1205" s="245"/>
      <c r="C1205" s="246"/>
      <c r="D1205" s="236" t="s">
        <v>341</v>
      </c>
      <c r="E1205" s="247" t="s">
        <v>19</v>
      </c>
      <c r="F1205" s="248" t="s">
        <v>1884</v>
      </c>
      <c r="G1205" s="246"/>
      <c r="H1205" s="249">
        <v>90.174999999999997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341</v>
      </c>
      <c r="AU1205" s="255" t="s">
        <v>85</v>
      </c>
      <c r="AV1205" s="14" t="s">
        <v>85</v>
      </c>
      <c r="AW1205" s="14" t="s">
        <v>35</v>
      </c>
      <c r="AX1205" s="14" t="s">
        <v>76</v>
      </c>
      <c r="AY1205" s="255" t="s">
        <v>331</v>
      </c>
    </row>
    <row r="1206" s="15" customFormat="1">
      <c r="A1206" s="15"/>
      <c r="B1206" s="256"/>
      <c r="C1206" s="257"/>
      <c r="D1206" s="236" t="s">
        <v>341</v>
      </c>
      <c r="E1206" s="258" t="s">
        <v>19</v>
      </c>
      <c r="F1206" s="259" t="s">
        <v>353</v>
      </c>
      <c r="G1206" s="257"/>
      <c r="H1206" s="260">
        <v>90.174999999999997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6" t="s">
        <v>341</v>
      </c>
      <c r="AU1206" s="266" t="s">
        <v>85</v>
      </c>
      <c r="AV1206" s="15" t="s">
        <v>126</v>
      </c>
      <c r="AW1206" s="15" t="s">
        <v>35</v>
      </c>
      <c r="AX1206" s="15" t="s">
        <v>83</v>
      </c>
      <c r="AY1206" s="266" t="s">
        <v>331</v>
      </c>
    </row>
    <row r="1207" s="2" customFormat="1" ht="16.5" customHeight="1">
      <c r="A1207" s="40"/>
      <c r="B1207" s="41"/>
      <c r="C1207" s="216" t="s">
        <v>1885</v>
      </c>
      <c r="D1207" s="216" t="s">
        <v>333</v>
      </c>
      <c r="E1207" s="217" t="s">
        <v>1886</v>
      </c>
      <c r="F1207" s="218" t="s">
        <v>1887</v>
      </c>
      <c r="G1207" s="219" t="s">
        <v>336</v>
      </c>
      <c r="H1207" s="220">
        <v>63.122999999999998</v>
      </c>
      <c r="I1207" s="221"/>
      <c r="J1207" s="222">
        <f>ROUND(I1207*H1207,2)</f>
        <v>0</v>
      </c>
      <c r="K1207" s="218" t="s">
        <v>337</v>
      </c>
      <c r="L1207" s="46"/>
      <c r="M1207" s="223" t="s">
        <v>19</v>
      </c>
      <c r="N1207" s="224" t="s">
        <v>47</v>
      </c>
      <c r="O1207" s="86"/>
      <c r="P1207" s="225">
        <f>O1207*H1207</f>
        <v>0</v>
      </c>
      <c r="Q1207" s="225">
        <v>0</v>
      </c>
      <c r="R1207" s="225">
        <f>Q1207*H1207</f>
        <v>0</v>
      </c>
      <c r="S1207" s="225">
        <v>0</v>
      </c>
      <c r="T1207" s="226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7" t="s">
        <v>541</v>
      </c>
      <c r="AT1207" s="227" t="s">
        <v>333</v>
      </c>
      <c r="AU1207" s="227" t="s">
        <v>85</v>
      </c>
      <c r="AY1207" s="19" t="s">
        <v>331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19" t="s">
        <v>83</v>
      </c>
      <c r="BK1207" s="228">
        <f>ROUND(I1207*H1207,2)</f>
        <v>0</v>
      </c>
      <c r="BL1207" s="19" t="s">
        <v>541</v>
      </c>
      <c r="BM1207" s="227" t="s">
        <v>1888</v>
      </c>
    </row>
    <row r="1208" s="2" customFormat="1">
      <c r="A1208" s="40"/>
      <c r="B1208" s="41"/>
      <c r="C1208" s="42"/>
      <c r="D1208" s="229" t="s">
        <v>339</v>
      </c>
      <c r="E1208" s="42"/>
      <c r="F1208" s="230" t="s">
        <v>1889</v>
      </c>
      <c r="G1208" s="42"/>
      <c r="H1208" s="42"/>
      <c r="I1208" s="231"/>
      <c r="J1208" s="42"/>
      <c r="K1208" s="42"/>
      <c r="L1208" s="46"/>
      <c r="M1208" s="232"/>
      <c r="N1208" s="233"/>
      <c r="O1208" s="86"/>
      <c r="P1208" s="86"/>
      <c r="Q1208" s="86"/>
      <c r="R1208" s="86"/>
      <c r="S1208" s="86"/>
      <c r="T1208" s="87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339</v>
      </c>
      <c r="AU1208" s="19" t="s">
        <v>85</v>
      </c>
    </row>
    <row r="1209" s="13" customFormat="1">
      <c r="A1209" s="13"/>
      <c r="B1209" s="234"/>
      <c r="C1209" s="235"/>
      <c r="D1209" s="236" t="s">
        <v>341</v>
      </c>
      <c r="E1209" s="237" t="s">
        <v>19</v>
      </c>
      <c r="F1209" s="238" t="s">
        <v>1890</v>
      </c>
      <c r="G1209" s="235"/>
      <c r="H1209" s="237" t="s">
        <v>19</v>
      </c>
      <c r="I1209" s="239"/>
      <c r="J1209" s="235"/>
      <c r="K1209" s="235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341</v>
      </c>
      <c r="AU1209" s="244" t="s">
        <v>85</v>
      </c>
      <c r="AV1209" s="13" t="s">
        <v>83</v>
      </c>
      <c r="AW1209" s="13" t="s">
        <v>35</v>
      </c>
      <c r="AX1209" s="13" t="s">
        <v>76</v>
      </c>
      <c r="AY1209" s="244" t="s">
        <v>331</v>
      </c>
    </row>
    <row r="1210" s="14" customFormat="1">
      <c r="A1210" s="14"/>
      <c r="B1210" s="245"/>
      <c r="C1210" s="246"/>
      <c r="D1210" s="236" t="s">
        <v>341</v>
      </c>
      <c r="E1210" s="247" t="s">
        <v>19</v>
      </c>
      <c r="F1210" s="248" t="s">
        <v>1063</v>
      </c>
      <c r="G1210" s="246"/>
      <c r="H1210" s="249">
        <v>63.122999999999998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341</v>
      </c>
      <c r="AU1210" s="255" t="s">
        <v>85</v>
      </c>
      <c r="AV1210" s="14" t="s">
        <v>85</v>
      </c>
      <c r="AW1210" s="14" t="s">
        <v>35</v>
      </c>
      <c r="AX1210" s="14" t="s">
        <v>83</v>
      </c>
      <c r="AY1210" s="255" t="s">
        <v>331</v>
      </c>
    </row>
    <row r="1211" s="2" customFormat="1" ht="16.5" customHeight="1">
      <c r="A1211" s="40"/>
      <c r="B1211" s="41"/>
      <c r="C1211" s="284" t="s">
        <v>1891</v>
      </c>
      <c r="D1211" s="284" t="s">
        <v>968</v>
      </c>
      <c r="E1211" s="285" t="s">
        <v>1892</v>
      </c>
      <c r="F1211" s="286" t="s">
        <v>1893</v>
      </c>
      <c r="G1211" s="287" t="s">
        <v>336</v>
      </c>
      <c r="H1211" s="288">
        <v>72.590999999999994</v>
      </c>
      <c r="I1211" s="289"/>
      <c r="J1211" s="290">
        <f>ROUND(I1211*H1211,2)</f>
        <v>0</v>
      </c>
      <c r="K1211" s="286" t="s">
        <v>337</v>
      </c>
      <c r="L1211" s="291"/>
      <c r="M1211" s="292" t="s">
        <v>19</v>
      </c>
      <c r="N1211" s="293" t="s">
        <v>47</v>
      </c>
      <c r="O1211" s="86"/>
      <c r="P1211" s="225">
        <f>O1211*H1211</f>
        <v>0</v>
      </c>
      <c r="Q1211" s="225">
        <v>0.00050000000000000001</v>
      </c>
      <c r="R1211" s="225">
        <f>Q1211*H1211</f>
        <v>0.036295499999999994</v>
      </c>
      <c r="S1211" s="225">
        <v>0</v>
      </c>
      <c r="T1211" s="226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7" t="s">
        <v>624</v>
      </c>
      <c r="AT1211" s="227" t="s">
        <v>968</v>
      </c>
      <c r="AU1211" s="227" t="s">
        <v>85</v>
      </c>
      <c r="AY1211" s="19" t="s">
        <v>331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19" t="s">
        <v>83</v>
      </c>
      <c r="BK1211" s="228">
        <f>ROUND(I1211*H1211,2)</f>
        <v>0</v>
      </c>
      <c r="BL1211" s="19" t="s">
        <v>541</v>
      </c>
      <c r="BM1211" s="227" t="s">
        <v>1894</v>
      </c>
    </row>
    <row r="1212" s="14" customFormat="1">
      <c r="A1212" s="14"/>
      <c r="B1212" s="245"/>
      <c r="C1212" s="246"/>
      <c r="D1212" s="236" t="s">
        <v>341</v>
      </c>
      <c r="E1212" s="247" t="s">
        <v>19</v>
      </c>
      <c r="F1212" s="248" t="s">
        <v>1895</v>
      </c>
      <c r="G1212" s="246"/>
      <c r="H1212" s="249">
        <v>72.590999999999994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341</v>
      </c>
      <c r="AU1212" s="255" t="s">
        <v>85</v>
      </c>
      <c r="AV1212" s="14" t="s">
        <v>85</v>
      </c>
      <c r="AW1212" s="14" t="s">
        <v>35</v>
      </c>
      <c r="AX1212" s="14" t="s">
        <v>83</v>
      </c>
      <c r="AY1212" s="255" t="s">
        <v>331</v>
      </c>
    </row>
    <row r="1213" s="2" customFormat="1" ht="21.75" customHeight="1">
      <c r="A1213" s="40"/>
      <c r="B1213" s="41"/>
      <c r="C1213" s="216" t="s">
        <v>1896</v>
      </c>
      <c r="D1213" s="216" t="s">
        <v>333</v>
      </c>
      <c r="E1213" s="217" t="s">
        <v>1897</v>
      </c>
      <c r="F1213" s="218" t="s">
        <v>1898</v>
      </c>
      <c r="G1213" s="219" t="s">
        <v>336</v>
      </c>
      <c r="H1213" s="220">
        <v>88.700000000000003</v>
      </c>
      <c r="I1213" s="221"/>
      <c r="J1213" s="222">
        <f>ROUND(I1213*H1213,2)</f>
        <v>0</v>
      </c>
      <c r="K1213" s="218" t="s">
        <v>337</v>
      </c>
      <c r="L1213" s="46"/>
      <c r="M1213" s="223" t="s">
        <v>19</v>
      </c>
      <c r="N1213" s="224" t="s">
        <v>47</v>
      </c>
      <c r="O1213" s="86"/>
      <c r="P1213" s="225">
        <f>O1213*H1213</f>
        <v>0</v>
      </c>
      <c r="Q1213" s="225">
        <v>0.0045075000000000002</v>
      </c>
      <c r="R1213" s="225">
        <f>Q1213*H1213</f>
        <v>0.39981525000000001</v>
      </c>
      <c r="S1213" s="225">
        <v>0</v>
      </c>
      <c r="T1213" s="226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27" t="s">
        <v>541</v>
      </c>
      <c r="AT1213" s="227" t="s">
        <v>333</v>
      </c>
      <c r="AU1213" s="227" t="s">
        <v>85</v>
      </c>
      <c r="AY1213" s="19" t="s">
        <v>331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19" t="s">
        <v>83</v>
      </c>
      <c r="BK1213" s="228">
        <f>ROUND(I1213*H1213,2)</f>
        <v>0</v>
      </c>
      <c r="BL1213" s="19" t="s">
        <v>541</v>
      </c>
      <c r="BM1213" s="227" t="s">
        <v>1899</v>
      </c>
    </row>
    <row r="1214" s="2" customFormat="1">
      <c r="A1214" s="40"/>
      <c r="B1214" s="41"/>
      <c r="C1214" s="42"/>
      <c r="D1214" s="229" t="s">
        <v>339</v>
      </c>
      <c r="E1214" s="42"/>
      <c r="F1214" s="230" t="s">
        <v>1900</v>
      </c>
      <c r="G1214" s="42"/>
      <c r="H1214" s="42"/>
      <c r="I1214" s="231"/>
      <c r="J1214" s="42"/>
      <c r="K1214" s="42"/>
      <c r="L1214" s="46"/>
      <c r="M1214" s="232"/>
      <c r="N1214" s="233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339</v>
      </c>
      <c r="AU1214" s="19" t="s">
        <v>85</v>
      </c>
    </row>
    <row r="1215" s="13" customFormat="1">
      <c r="A1215" s="13"/>
      <c r="B1215" s="234"/>
      <c r="C1215" s="235"/>
      <c r="D1215" s="236" t="s">
        <v>341</v>
      </c>
      <c r="E1215" s="237" t="s">
        <v>19</v>
      </c>
      <c r="F1215" s="238" t="s">
        <v>1901</v>
      </c>
      <c r="G1215" s="235"/>
      <c r="H1215" s="237" t="s">
        <v>19</v>
      </c>
      <c r="I1215" s="239"/>
      <c r="J1215" s="235"/>
      <c r="K1215" s="235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341</v>
      </c>
      <c r="AU1215" s="244" t="s">
        <v>85</v>
      </c>
      <c r="AV1215" s="13" t="s">
        <v>83</v>
      </c>
      <c r="AW1215" s="13" t="s">
        <v>35</v>
      </c>
      <c r="AX1215" s="13" t="s">
        <v>76</v>
      </c>
      <c r="AY1215" s="244" t="s">
        <v>331</v>
      </c>
    </row>
    <row r="1216" s="14" customFormat="1">
      <c r="A1216" s="14"/>
      <c r="B1216" s="245"/>
      <c r="C1216" s="246"/>
      <c r="D1216" s="236" t="s">
        <v>341</v>
      </c>
      <c r="E1216" s="247" t="s">
        <v>19</v>
      </c>
      <c r="F1216" s="248" t="s">
        <v>1324</v>
      </c>
      <c r="G1216" s="246"/>
      <c r="H1216" s="249">
        <v>66.200000000000003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341</v>
      </c>
      <c r="AU1216" s="255" t="s">
        <v>85</v>
      </c>
      <c r="AV1216" s="14" t="s">
        <v>85</v>
      </c>
      <c r="AW1216" s="14" t="s">
        <v>35</v>
      </c>
      <c r="AX1216" s="14" t="s">
        <v>76</v>
      </c>
      <c r="AY1216" s="255" t="s">
        <v>331</v>
      </c>
    </row>
    <row r="1217" s="13" customFormat="1">
      <c r="A1217" s="13"/>
      <c r="B1217" s="234"/>
      <c r="C1217" s="235"/>
      <c r="D1217" s="236" t="s">
        <v>341</v>
      </c>
      <c r="E1217" s="237" t="s">
        <v>19</v>
      </c>
      <c r="F1217" s="238" t="s">
        <v>1902</v>
      </c>
      <c r="G1217" s="235"/>
      <c r="H1217" s="237" t="s">
        <v>19</v>
      </c>
      <c r="I1217" s="239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341</v>
      </c>
      <c r="AU1217" s="244" t="s">
        <v>85</v>
      </c>
      <c r="AV1217" s="13" t="s">
        <v>83</v>
      </c>
      <c r="AW1217" s="13" t="s">
        <v>35</v>
      </c>
      <c r="AX1217" s="13" t="s">
        <v>76</v>
      </c>
      <c r="AY1217" s="244" t="s">
        <v>331</v>
      </c>
    </row>
    <row r="1218" s="14" customFormat="1">
      <c r="A1218" s="14"/>
      <c r="B1218" s="245"/>
      <c r="C1218" s="246"/>
      <c r="D1218" s="236" t="s">
        <v>341</v>
      </c>
      <c r="E1218" s="247" t="s">
        <v>19</v>
      </c>
      <c r="F1218" s="248" t="s">
        <v>1330</v>
      </c>
      <c r="G1218" s="246"/>
      <c r="H1218" s="249">
        <v>22.5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341</v>
      </c>
      <c r="AU1218" s="255" t="s">
        <v>85</v>
      </c>
      <c r="AV1218" s="14" t="s">
        <v>85</v>
      </c>
      <c r="AW1218" s="14" t="s">
        <v>35</v>
      </c>
      <c r="AX1218" s="14" t="s">
        <v>76</v>
      </c>
      <c r="AY1218" s="255" t="s">
        <v>331</v>
      </c>
    </row>
    <row r="1219" s="15" customFormat="1">
      <c r="A1219" s="15"/>
      <c r="B1219" s="256"/>
      <c r="C1219" s="257"/>
      <c r="D1219" s="236" t="s">
        <v>341</v>
      </c>
      <c r="E1219" s="258" t="s">
        <v>19</v>
      </c>
      <c r="F1219" s="259" t="s">
        <v>353</v>
      </c>
      <c r="G1219" s="257"/>
      <c r="H1219" s="260">
        <v>88.700000000000003</v>
      </c>
      <c r="I1219" s="261"/>
      <c r="J1219" s="257"/>
      <c r="K1219" s="257"/>
      <c r="L1219" s="262"/>
      <c r="M1219" s="263"/>
      <c r="N1219" s="264"/>
      <c r="O1219" s="264"/>
      <c r="P1219" s="264"/>
      <c r="Q1219" s="264"/>
      <c r="R1219" s="264"/>
      <c r="S1219" s="264"/>
      <c r="T1219" s="26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6" t="s">
        <v>341</v>
      </c>
      <c r="AU1219" s="266" t="s">
        <v>85</v>
      </c>
      <c r="AV1219" s="15" t="s">
        <v>126</v>
      </c>
      <c r="AW1219" s="15" t="s">
        <v>35</v>
      </c>
      <c r="AX1219" s="15" t="s">
        <v>83</v>
      </c>
      <c r="AY1219" s="266" t="s">
        <v>331</v>
      </c>
    </row>
    <row r="1220" s="2" customFormat="1" ht="21.75" customHeight="1">
      <c r="A1220" s="40"/>
      <c r="B1220" s="41"/>
      <c r="C1220" s="216" t="s">
        <v>1903</v>
      </c>
      <c r="D1220" s="216" t="s">
        <v>333</v>
      </c>
      <c r="E1220" s="217" t="s">
        <v>1904</v>
      </c>
      <c r="F1220" s="218" t="s">
        <v>1905</v>
      </c>
      <c r="G1220" s="219" t="s">
        <v>336</v>
      </c>
      <c r="H1220" s="220">
        <v>157.55500000000001</v>
      </c>
      <c r="I1220" s="221"/>
      <c r="J1220" s="222">
        <f>ROUND(I1220*H1220,2)</f>
        <v>0</v>
      </c>
      <c r="K1220" s="218" t="s">
        <v>337</v>
      </c>
      <c r="L1220" s="46"/>
      <c r="M1220" s="223" t="s">
        <v>19</v>
      </c>
      <c r="N1220" s="224" t="s">
        <v>47</v>
      </c>
      <c r="O1220" s="86"/>
      <c r="P1220" s="225">
        <f>O1220*H1220</f>
        <v>0</v>
      </c>
      <c r="Q1220" s="225">
        <v>0.0045075000000000002</v>
      </c>
      <c r="R1220" s="225">
        <f>Q1220*H1220</f>
        <v>0.71017916250000002</v>
      </c>
      <c r="S1220" s="225">
        <v>0</v>
      </c>
      <c r="T1220" s="226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7" t="s">
        <v>541</v>
      </c>
      <c r="AT1220" s="227" t="s">
        <v>333</v>
      </c>
      <c r="AU1220" s="227" t="s">
        <v>85</v>
      </c>
      <c r="AY1220" s="19" t="s">
        <v>331</v>
      </c>
      <c r="BE1220" s="228">
        <f>IF(N1220="základní",J1220,0)</f>
        <v>0</v>
      </c>
      <c r="BF1220" s="228">
        <f>IF(N1220="snížená",J1220,0)</f>
        <v>0</v>
      </c>
      <c r="BG1220" s="228">
        <f>IF(N1220="zákl. přenesená",J1220,0)</f>
        <v>0</v>
      </c>
      <c r="BH1220" s="228">
        <f>IF(N1220="sníž. přenesená",J1220,0)</f>
        <v>0</v>
      </c>
      <c r="BI1220" s="228">
        <f>IF(N1220="nulová",J1220,0)</f>
        <v>0</v>
      </c>
      <c r="BJ1220" s="19" t="s">
        <v>83</v>
      </c>
      <c r="BK1220" s="228">
        <f>ROUND(I1220*H1220,2)</f>
        <v>0</v>
      </c>
      <c r="BL1220" s="19" t="s">
        <v>541</v>
      </c>
      <c r="BM1220" s="227" t="s">
        <v>1906</v>
      </c>
    </row>
    <row r="1221" s="2" customFormat="1">
      <c r="A1221" s="40"/>
      <c r="B1221" s="41"/>
      <c r="C1221" s="42"/>
      <c r="D1221" s="229" t="s">
        <v>339</v>
      </c>
      <c r="E1221" s="42"/>
      <c r="F1221" s="230" t="s">
        <v>1907</v>
      </c>
      <c r="G1221" s="42"/>
      <c r="H1221" s="42"/>
      <c r="I1221" s="231"/>
      <c r="J1221" s="42"/>
      <c r="K1221" s="42"/>
      <c r="L1221" s="46"/>
      <c r="M1221" s="232"/>
      <c r="N1221" s="233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339</v>
      </c>
      <c r="AU1221" s="19" t="s">
        <v>85</v>
      </c>
    </row>
    <row r="1222" s="13" customFormat="1">
      <c r="A1222" s="13"/>
      <c r="B1222" s="234"/>
      <c r="C1222" s="235"/>
      <c r="D1222" s="236" t="s">
        <v>341</v>
      </c>
      <c r="E1222" s="237" t="s">
        <v>19</v>
      </c>
      <c r="F1222" s="238" t="s">
        <v>1908</v>
      </c>
      <c r="G1222" s="235"/>
      <c r="H1222" s="237" t="s">
        <v>19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341</v>
      </c>
      <c r="AU1222" s="244" t="s">
        <v>85</v>
      </c>
      <c r="AV1222" s="13" t="s">
        <v>83</v>
      </c>
      <c r="AW1222" s="13" t="s">
        <v>35</v>
      </c>
      <c r="AX1222" s="13" t="s">
        <v>76</v>
      </c>
      <c r="AY1222" s="244" t="s">
        <v>331</v>
      </c>
    </row>
    <row r="1223" s="13" customFormat="1">
      <c r="A1223" s="13"/>
      <c r="B1223" s="234"/>
      <c r="C1223" s="235"/>
      <c r="D1223" s="236" t="s">
        <v>341</v>
      </c>
      <c r="E1223" s="237" t="s">
        <v>19</v>
      </c>
      <c r="F1223" s="238" t="s">
        <v>1909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341</v>
      </c>
      <c r="AU1223" s="244" t="s">
        <v>85</v>
      </c>
      <c r="AV1223" s="13" t="s">
        <v>83</v>
      </c>
      <c r="AW1223" s="13" t="s">
        <v>35</v>
      </c>
      <c r="AX1223" s="13" t="s">
        <v>76</v>
      </c>
      <c r="AY1223" s="244" t="s">
        <v>331</v>
      </c>
    </row>
    <row r="1224" s="14" customFormat="1">
      <c r="A1224" s="14"/>
      <c r="B1224" s="245"/>
      <c r="C1224" s="246"/>
      <c r="D1224" s="236" t="s">
        <v>341</v>
      </c>
      <c r="E1224" s="247" t="s">
        <v>19</v>
      </c>
      <c r="F1224" s="248" t="s">
        <v>1910</v>
      </c>
      <c r="G1224" s="246"/>
      <c r="H1224" s="249">
        <v>5.1239999999999997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341</v>
      </c>
      <c r="AU1224" s="255" t="s">
        <v>85</v>
      </c>
      <c r="AV1224" s="14" t="s">
        <v>85</v>
      </c>
      <c r="AW1224" s="14" t="s">
        <v>35</v>
      </c>
      <c r="AX1224" s="14" t="s">
        <v>76</v>
      </c>
      <c r="AY1224" s="255" t="s">
        <v>331</v>
      </c>
    </row>
    <row r="1225" s="13" customFormat="1">
      <c r="A1225" s="13"/>
      <c r="B1225" s="234"/>
      <c r="C1225" s="235"/>
      <c r="D1225" s="236" t="s">
        <v>341</v>
      </c>
      <c r="E1225" s="237" t="s">
        <v>19</v>
      </c>
      <c r="F1225" s="238" t="s">
        <v>1911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341</v>
      </c>
      <c r="AU1225" s="244" t="s">
        <v>85</v>
      </c>
      <c r="AV1225" s="13" t="s">
        <v>83</v>
      </c>
      <c r="AW1225" s="13" t="s">
        <v>35</v>
      </c>
      <c r="AX1225" s="13" t="s">
        <v>76</v>
      </c>
      <c r="AY1225" s="244" t="s">
        <v>331</v>
      </c>
    </row>
    <row r="1226" s="14" customFormat="1">
      <c r="A1226" s="14"/>
      <c r="B1226" s="245"/>
      <c r="C1226" s="246"/>
      <c r="D1226" s="236" t="s">
        <v>341</v>
      </c>
      <c r="E1226" s="247" t="s">
        <v>19</v>
      </c>
      <c r="F1226" s="248" t="s">
        <v>1912</v>
      </c>
      <c r="G1226" s="246"/>
      <c r="H1226" s="249">
        <v>33.82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341</v>
      </c>
      <c r="AU1226" s="255" t="s">
        <v>85</v>
      </c>
      <c r="AV1226" s="14" t="s">
        <v>85</v>
      </c>
      <c r="AW1226" s="14" t="s">
        <v>35</v>
      </c>
      <c r="AX1226" s="14" t="s">
        <v>76</v>
      </c>
      <c r="AY1226" s="255" t="s">
        <v>331</v>
      </c>
    </row>
    <row r="1227" s="13" customFormat="1">
      <c r="A1227" s="13"/>
      <c r="B1227" s="234"/>
      <c r="C1227" s="235"/>
      <c r="D1227" s="236" t="s">
        <v>341</v>
      </c>
      <c r="E1227" s="237" t="s">
        <v>19</v>
      </c>
      <c r="F1227" s="238" t="s">
        <v>1913</v>
      </c>
      <c r="G1227" s="235"/>
      <c r="H1227" s="237" t="s">
        <v>19</v>
      </c>
      <c r="I1227" s="239"/>
      <c r="J1227" s="235"/>
      <c r="K1227" s="235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341</v>
      </c>
      <c r="AU1227" s="244" t="s">
        <v>85</v>
      </c>
      <c r="AV1227" s="13" t="s">
        <v>83</v>
      </c>
      <c r="AW1227" s="13" t="s">
        <v>35</v>
      </c>
      <c r="AX1227" s="13" t="s">
        <v>76</v>
      </c>
      <c r="AY1227" s="244" t="s">
        <v>331</v>
      </c>
    </row>
    <row r="1228" s="14" customFormat="1">
      <c r="A1228" s="14"/>
      <c r="B1228" s="245"/>
      <c r="C1228" s="246"/>
      <c r="D1228" s="236" t="s">
        <v>341</v>
      </c>
      <c r="E1228" s="247" t="s">
        <v>19</v>
      </c>
      <c r="F1228" s="248" t="s">
        <v>1914</v>
      </c>
      <c r="G1228" s="246"/>
      <c r="H1228" s="249">
        <v>13.380000000000001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341</v>
      </c>
      <c r="AU1228" s="255" t="s">
        <v>85</v>
      </c>
      <c r="AV1228" s="14" t="s">
        <v>85</v>
      </c>
      <c r="AW1228" s="14" t="s">
        <v>35</v>
      </c>
      <c r="AX1228" s="14" t="s">
        <v>76</v>
      </c>
      <c r="AY1228" s="255" t="s">
        <v>331</v>
      </c>
    </row>
    <row r="1229" s="13" customFormat="1">
      <c r="A1229" s="13"/>
      <c r="B1229" s="234"/>
      <c r="C1229" s="235"/>
      <c r="D1229" s="236" t="s">
        <v>341</v>
      </c>
      <c r="E1229" s="237" t="s">
        <v>19</v>
      </c>
      <c r="F1229" s="238" t="s">
        <v>1915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341</v>
      </c>
      <c r="AU1229" s="244" t="s">
        <v>85</v>
      </c>
      <c r="AV1229" s="13" t="s">
        <v>83</v>
      </c>
      <c r="AW1229" s="13" t="s">
        <v>35</v>
      </c>
      <c r="AX1229" s="13" t="s">
        <v>76</v>
      </c>
      <c r="AY1229" s="244" t="s">
        <v>331</v>
      </c>
    </row>
    <row r="1230" s="14" customFormat="1">
      <c r="A1230" s="14"/>
      <c r="B1230" s="245"/>
      <c r="C1230" s="246"/>
      <c r="D1230" s="236" t="s">
        <v>341</v>
      </c>
      <c r="E1230" s="247" t="s">
        <v>19</v>
      </c>
      <c r="F1230" s="248" t="s">
        <v>1916</v>
      </c>
      <c r="G1230" s="246"/>
      <c r="H1230" s="249">
        <v>8.4000000000000004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341</v>
      </c>
      <c r="AU1230" s="255" t="s">
        <v>85</v>
      </c>
      <c r="AV1230" s="14" t="s">
        <v>85</v>
      </c>
      <c r="AW1230" s="14" t="s">
        <v>35</v>
      </c>
      <c r="AX1230" s="14" t="s">
        <v>76</v>
      </c>
      <c r="AY1230" s="255" t="s">
        <v>331</v>
      </c>
    </row>
    <row r="1231" s="13" customFormat="1">
      <c r="A1231" s="13"/>
      <c r="B1231" s="234"/>
      <c r="C1231" s="235"/>
      <c r="D1231" s="236" t="s">
        <v>341</v>
      </c>
      <c r="E1231" s="237" t="s">
        <v>19</v>
      </c>
      <c r="F1231" s="238" t="s">
        <v>1917</v>
      </c>
      <c r="G1231" s="235"/>
      <c r="H1231" s="237" t="s">
        <v>19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341</v>
      </c>
      <c r="AU1231" s="244" t="s">
        <v>85</v>
      </c>
      <c r="AV1231" s="13" t="s">
        <v>83</v>
      </c>
      <c r="AW1231" s="13" t="s">
        <v>35</v>
      </c>
      <c r="AX1231" s="13" t="s">
        <v>76</v>
      </c>
      <c r="AY1231" s="244" t="s">
        <v>331</v>
      </c>
    </row>
    <row r="1232" s="14" customFormat="1">
      <c r="A1232" s="14"/>
      <c r="B1232" s="245"/>
      <c r="C1232" s="246"/>
      <c r="D1232" s="236" t="s">
        <v>341</v>
      </c>
      <c r="E1232" s="247" t="s">
        <v>19</v>
      </c>
      <c r="F1232" s="248" t="s">
        <v>1918</v>
      </c>
      <c r="G1232" s="246"/>
      <c r="H1232" s="249">
        <v>6.3600000000000003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341</v>
      </c>
      <c r="AU1232" s="255" t="s">
        <v>85</v>
      </c>
      <c r="AV1232" s="14" t="s">
        <v>85</v>
      </c>
      <c r="AW1232" s="14" t="s">
        <v>35</v>
      </c>
      <c r="AX1232" s="14" t="s">
        <v>76</v>
      </c>
      <c r="AY1232" s="255" t="s">
        <v>331</v>
      </c>
    </row>
    <row r="1233" s="13" customFormat="1">
      <c r="A1233" s="13"/>
      <c r="B1233" s="234"/>
      <c r="C1233" s="235"/>
      <c r="D1233" s="236" t="s">
        <v>341</v>
      </c>
      <c r="E1233" s="237" t="s">
        <v>19</v>
      </c>
      <c r="F1233" s="238" t="s">
        <v>1919</v>
      </c>
      <c r="G1233" s="235"/>
      <c r="H1233" s="237" t="s">
        <v>19</v>
      </c>
      <c r="I1233" s="239"/>
      <c r="J1233" s="235"/>
      <c r="K1233" s="235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341</v>
      </c>
      <c r="AU1233" s="244" t="s">
        <v>85</v>
      </c>
      <c r="AV1233" s="13" t="s">
        <v>83</v>
      </c>
      <c r="AW1233" s="13" t="s">
        <v>35</v>
      </c>
      <c r="AX1233" s="13" t="s">
        <v>76</v>
      </c>
      <c r="AY1233" s="244" t="s">
        <v>331</v>
      </c>
    </row>
    <row r="1234" s="14" customFormat="1">
      <c r="A1234" s="14"/>
      <c r="B1234" s="245"/>
      <c r="C1234" s="246"/>
      <c r="D1234" s="236" t="s">
        <v>341</v>
      </c>
      <c r="E1234" s="247" t="s">
        <v>19</v>
      </c>
      <c r="F1234" s="248" t="s">
        <v>1920</v>
      </c>
      <c r="G1234" s="246"/>
      <c r="H1234" s="249">
        <v>32.32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341</v>
      </c>
      <c r="AU1234" s="255" t="s">
        <v>85</v>
      </c>
      <c r="AV1234" s="14" t="s">
        <v>85</v>
      </c>
      <c r="AW1234" s="14" t="s">
        <v>35</v>
      </c>
      <c r="AX1234" s="14" t="s">
        <v>76</v>
      </c>
      <c r="AY1234" s="255" t="s">
        <v>331</v>
      </c>
    </row>
    <row r="1235" s="13" customFormat="1">
      <c r="A1235" s="13"/>
      <c r="B1235" s="234"/>
      <c r="C1235" s="235"/>
      <c r="D1235" s="236" t="s">
        <v>341</v>
      </c>
      <c r="E1235" s="237" t="s">
        <v>19</v>
      </c>
      <c r="F1235" s="238" t="s">
        <v>1921</v>
      </c>
      <c r="G1235" s="235"/>
      <c r="H1235" s="237" t="s">
        <v>19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341</v>
      </c>
      <c r="AU1235" s="244" t="s">
        <v>85</v>
      </c>
      <c r="AV1235" s="13" t="s">
        <v>83</v>
      </c>
      <c r="AW1235" s="13" t="s">
        <v>35</v>
      </c>
      <c r="AX1235" s="13" t="s">
        <v>76</v>
      </c>
      <c r="AY1235" s="244" t="s">
        <v>331</v>
      </c>
    </row>
    <row r="1236" s="14" customFormat="1">
      <c r="A1236" s="14"/>
      <c r="B1236" s="245"/>
      <c r="C1236" s="246"/>
      <c r="D1236" s="236" t="s">
        <v>341</v>
      </c>
      <c r="E1236" s="247" t="s">
        <v>19</v>
      </c>
      <c r="F1236" s="248" t="s">
        <v>1922</v>
      </c>
      <c r="G1236" s="246"/>
      <c r="H1236" s="249">
        <v>10.656000000000001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341</v>
      </c>
      <c r="AU1236" s="255" t="s">
        <v>85</v>
      </c>
      <c r="AV1236" s="14" t="s">
        <v>85</v>
      </c>
      <c r="AW1236" s="14" t="s">
        <v>35</v>
      </c>
      <c r="AX1236" s="14" t="s">
        <v>76</v>
      </c>
      <c r="AY1236" s="255" t="s">
        <v>331</v>
      </c>
    </row>
    <row r="1237" s="13" customFormat="1">
      <c r="A1237" s="13"/>
      <c r="B1237" s="234"/>
      <c r="C1237" s="235"/>
      <c r="D1237" s="236" t="s">
        <v>341</v>
      </c>
      <c r="E1237" s="237" t="s">
        <v>19</v>
      </c>
      <c r="F1237" s="238" t="s">
        <v>1923</v>
      </c>
      <c r="G1237" s="235"/>
      <c r="H1237" s="237" t="s">
        <v>19</v>
      </c>
      <c r="I1237" s="239"/>
      <c r="J1237" s="235"/>
      <c r="K1237" s="235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341</v>
      </c>
      <c r="AU1237" s="244" t="s">
        <v>85</v>
      </c>
      <c r="AV1237" s="13" t="s">
        <v>83</v>
      </c>
      <c r="AW1237" s="13" t="s">
        <v>35</v>
      </c>
      <c r="AX1237" s="13" t="s">
        <v>76</v>
      </c>
      <c r="AY1237" s="244" t="s">
        <v>331</v>
      </c>
    </row>
    <row r="1238" s="14" customFormat="1">
      <c r="A1238" s="14"/>
      <c r="B1238" s="245"/>
      <c r="C1238" s="246"/>
      <c r="D1238" s="236" t="s">
        <v>341</v>
      </c>
      <c r="E1238" s="247" t="s">
        <v>19</v>
      </c>
      <c r="F1238" s="248" t="s">
        <v>1924</v>
      </c>
      <c r="G1238" s="246"/>
      <c r="H1238" s="249">
        <v>9.1199999999999992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341</v>
      </c>
      <c r="AU1238" s="255" t="s">
        <v>85</v>
      </c>
      <c r="AV1238" s="14" t="s">
        <v>85</v>
      </c>
      <c r="AW1238" s="14" t="s">
        <v>35</v>
      </c>
      <c r="AX1238" s="14" t="s">
        <v>76</v>
      </c>
      <c r="AY1238" s="255" t="s">
        <v>331</v>
      </c>
    </row>
    <row r="1239" s="13" customFormat="1">
      <c r="A1239" s="13"/>
      <c r="B1239" s="234"/>
      <c r="C1239" s="235"/>
      <c r="D1239" s="236" t="s">
        <v>341</v>
      </c>
      <c r="E1239" s="237" t="s">
        <v>19</v>
      </c>
      <c r="F1239" s="238" t="s">
        <v>1925</v>
      </c>
      <c r="G1239" s="235"/>
      <c r="H1239" s="237" t="s">
        <v>19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341</v>
      </c>
      <c r="AU1239" s="244" t="s">
        <v>85</v>
      </c>
      <c r="AV1239" s="13" t="s">
        <v>83</v>
      </c>
      <c r="AW1239" s="13" t="s">
        <v>35</v>
      </c>
      <c r="AX1239" s="13" t="s">
        <v>76</v>
      </c>
      <c r="AY1239" s="244" t="s">
        <v>331</v>
      </c>
    </row>
    <row r="1240" s="14" customFormat="1">
      <c r="A1240" s="14"/>
      <c r="B1240" s="245"/>
      <c r="C1240" s="246"/>
      <c r="D1240" s="236" t="s">
        <v>341</v>
      </c>
      <c r="E1240" s="247" t="s">
        <v>19</v>
      </c>
      <c r="F1240" s="248" t="s">
        <v>1926</v>
      </c>
      <c r="G1240" s="246"/>
      <c r="H1240" s="249">
        <v>9.1920000000000002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341</v>
      </c>
      <c r="AU1240" s="255" t="s">
        <v>85</v>
      </c>
      <c r="AV1240" s="14" t="s">
        <v>85</v>
      </c>
      <c r="AW1240" s="14" t="s">
        <v>35</v>
      </c>
      <c r="AX1240" s="14" t="s">
        <v>76</v>
      </c>
      <c r="AY1240" s="255" t="s">
        <v>331</v>
      </c>
    </row>
    <row r="1241" s="13" customFormat="1">
      <c r="A1241" s="13"/>
      <c r="B1241" s="234"/>
      <c r="C1241" s="235"/>
      <c r="D1241" s="236" t="s">
        <v>341</v>
      </c>
      <c r="E1241" s="237" t="s">
        <v>19</v>
      </c>
      <c r="F1241" s="238" t="s">
        <v>1927</v>
      </c>
      <c r="G1241" s="235"/>
      <c r="H1241" s="237" t="s">
        <v>19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341</v>
      </c>
      <c r="AU1241" s="244" t="s">
        <v>85</v>
      </c>
      <c r="AV1241" s="13" t="s">
        <v>83</v>
      </c>
      <c r="AW1241" s="13" t="s">
        <v>35</v>
      </c>
      <c r="AX1241" s="13" t="s">
        <v>76</v>
      </c>
      <c r="AY1241" s="244" t="s">
        <v>331</v>
      </c>
    </row>
    <row r="1242" s="13" customFormat="1">
      <c r="A1242" s="13"/>
      <c r="B1242" s="234"/>
      <c r="C1242" s="235"/>
      <c r="D1242" s="236" t="s">
        <v>341</v>
      </c>
      <c r="E1242" s="237" t="s">
        <v>19</v>
      </c>
      <c r="F1242" s="238" t="s">
        <v>1928</v>
      </c>
      <c r="G1242" s="235"/>
      <c r="H1242" s="237" t="s">
        <v>19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341</v>
      </c>
      <c r="AU1242" s="244" t="s">
        <v>85</v>
      </c>
      <c r="AV1242" s="13" t="s">
        <v>83</v>
      </c>
      <c r="AW1242" s="13" t="s">
        <v>35</v>
      </c>
      <c r="AX1242" s="13" t="s">
        <v>76</v>
      </c>
      <c r="AY1242" s="244" t="s">
        <v>331</v>
      </c>
    </row>
    <row r="1243" s="14" customFormat="1">
      <c r="A1243" s="14"/>
      <c r="B1243" s="245"/>
      <c r="C1243" s="246"/>
      <c r="D1243" s="236" t="s">
        <v>341</v>
      </c>
      <c r="E1243" s="247" t="s">
        <v>19</v>
      </c>
      <c r="F1243" s="248" t="s">
        <v>1929</v>
      </c>
      <c r="G1243" s="246"/>
      <c r="H1243" s="249">
        <v>2.6150000000000002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341</v>
      </c>
      <c r="AU1243" s="255" t="s">
        <v>85</v>
      </c>
      <c r="AV1243" s="14" t="s">
        <v>85</v>
      </c>
      <c r="AW1243" s="14" t="s">
        <v>35</v>
      </c>
      <c r="AX1243" s="14" t="s">
        <v>76</v>
      </c>
      <c r="AY1243" s="255" t="s">
        <v>331</v>
      </c>
    </row>
    <row r="1244" s="13" customFormat="1">
      <c r="A1244" s="13"/>
      <c r="B1244" s="234"/>
      <c r="C1244" s="235"/>
      <c r="D1244" s="236" t="s">
        <v>341</v>
      </c>
      <c r="E1244" s="237" t="s">
        <v>19</v>
      </c>
      <c r="F1244" s="238" t="s">
        <v>1930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341</v>
      </c>
      <c r="AU1244" s="244" t="s">
        <v>85</v>
      </c>
      <c r="AV1244" s="13" t="s">
        <v>83</v>
      </c>
      <c r="AW1244" s="13" t="s">
        <v>35</v>
      </c>
      <c r="AX1244" s="13" t="s">
        <v>76</v>
      </c>
      <c r="AY1244" s="244" t="s">
        <v>331</v>
      </c>
    </row>
    <row r="1245" s="14" customFormat="1">
      <c r="A1245" s="14"/>
      <c r="B1245" s="245"/>
      <c r="C1245" s="246"/>
      <c r="D1245" s="236" t="s">
        <v>341</v>
      </c>
      <c r="E1245" s="247" t="s">
        <v>19</v>
      </c>
      <c r="F1245" s="248" t="s">
        <v>1931</v>
      </c>
      <c r="G1245" s="246"/>
      <c r="H1245" s="249">
        <v>7.5599999999999996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341</v>
      </c>
      <c r="AU1245" s="255" t="s">
        <v>85</v>
      </c>
      <c r="AV1245" s="14" t="s">
        <v>85</v>
      </c>
      <c r="AW1245" s="14" t="s">
        <v>35</v>
      </c>
      <c r="AX1245" s="14" t="s">
        <v>76</v>
      </c>
      <c r="AY1245" s="255" t="s">
        <v>331</v>
      </c>
    </row>
    <row r="1246" s="13" customFormat="1">
      <c r="A1246" s="13"/>
      <c r="B1246" s="234"/>
      <c r="C1246" s="235"/>
      <c r="D1246" s="236" t="s">
        <v>341</v>
      </c>
      <c r="E1246" s="237" t="s">
        <v>19</v>
      </c>
      <c r="F1246" s="238" t="s">
        <v>1932</v>
      </c>
      <c r="G1246" s="235"/>
      <c r="H1246" s="237" t="s">
        <v>19</v>
      </c>
      <c r="I1246" s="239"/>
      <c r="J1246" s="235"/>
      <c r="K1246" s="235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341</v>
      </c>
      <c r="AU1246" s="244" t="s">
        <v>85</v>
      </c>
      <c r="AV1246" s="13" t="s">
        <v>83</v>
      </c>
      <c r="AW1246" s="13" t="s">
        <v>35</v>
      </c>
      <c r="AX1246" s="13" t="s">
        <v>76</v>
      </c>
      <c r="AY1246" s="244" t="s">
        <v>331</v>
      </c>
    </row>
    <row r="1247" s="14" customFormat="1">
      <c r="A1247" s="14"/>
      <c r="B1247" s="245"/>
      <c r="C1247" s="246"/>
      <c r="D1247" s="236" t="s">
        <v>341</v>
      </c>
      <c r="E1247" s="247" t="s">
        <v>19</v>
      </c>
      <c r="F1247" s="248" t="s">
        <v>1933</v>
      </c>
      <c r="G1247" s="246"/>
      <c r="H1247" s="249">
        <v>5.7839999999999998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341</v>
      </c>
      <c r="AU1247" s="255" t="s">
        <v>85</v>
      </c>
      <c r="AV1247" s="14" t="s">
        <v>85</v>
      </c>
      <c r="AW1247" s="14" t="s">
        <v>35</v>
      </c>
      <c r="AX1247" s="14" t="s">
        <v>76</v>
      </c>
      <c r="AY1247" s="255" t="s">
        <v>331</v>
      </c>
    </row>
    <row r="1248" s="13" customFormat="1">
      <c r="A1248" s="13"/>
      <c r="B1248" s="234"/>
      <c r="C1248" s="235"/>
      <c r="D1248" s="236" t="s">
        <v>341</v>
      </c>
      <c r="E1248" s="237" t="s">
        <v>19</v>
      </c>
      <c r="F1248" s="238" t="s">
        <v>1934</v>
      </c>
      <c r="G1248" s="235"/>
      <c r="H1248" s="237" t="s">
        <v>19</v>
      </c>
      <c r="I1248" s="239"/>
      <c r="J1248" s="235"/>
      <c r="K1248" s="235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341</v>
      </c>
      <c r="AU1248" s="244" t="s">
        <v>85</v>
      </c>
      <c r="AV1248" s="13" t="s">
        <v>83</v>
      </c>
      <c r="AW1248" s="13" t="s">
        <v>35</v>
      </c>
      <c r="AX1248" s="13" t="s">
        <v>76</v>
      </c>
      <c r="AY1248" s="244" t="s">
        <v>331</v>
      </c>
    </row>
    <row r="1249" s="14" customFormat="1">
      <c r="A1249" s="14"/>
      <c r="B1249" s="245"/>
      <c r="C1249" s="246"/>
      <c r="D1249" s="236" t="s">
        <v>341</v>
      </c>
      <c r="E1249" s="247" t="s">
        <v>19</v>
      </c>
      <c r="F1249" s="248" t="s">
        <v>1933</v>
      </c>
      <c r="G1249" s="246"/>
      <c r="H1249" s="249">
        <v>5.7839999999999998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341</v>
      </c>
      <c r="AU1249" s="255" t="s">
        <v>85</v>
      </c>
      <c r="AV1249" s="14" t="s">
        <v>85</v>
      </c>
      <c r="AW1249" s="14" t="s">
        <v>35</v>
      </c>
      <c r="AX1249" s="14" t="s">
        <v>76</v>
      </c>
      <c r="AY1249" s="255" t="s">
        <v>331</v>
      </c>
    </row>
    <row r="1250" s="13" customFormat="1">
      <c r="A1250" s="13"/>
      <c r="B1250" s="234"/>
      <c r="C1250" s="235"/>
      <c r="D1250" s="236" t="s">
        <v>341</v>
      </c>
      <c r="E1250" s="237" t="s">
        <v>19</v>
      </c>
      <c r="F1250" s="238" t="s">
        <v>1935</v>
      </c>
      <c r="G1250" s="235"/>
      <c r="H1250" s="237" t="s">
        <v>19</v>
      </c>
      <c r="I1250" s="239"/>
      <c r="J1250" s="235"/>
      <c r="K1250" s="235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341</v>
      </c>
      <c r="AU1250" s="244" t="s">
        <v>85</v>
      </c>
      <c r="AV1250" s="13" t="s">
        <v>83</v>
      </c>
      <c r="AW1250" s="13" t="s">
        <v>35</v>
      </c>
      <c r="AX1250" s="13" t="s">
        <v>76</v>
      </c>
      <c r="AY1250" s="244" t="s">
        <v>331</v>
      </c>
    </row>
    <row r="1251" s="14" customFormat="1">
      <c r="A1251" s="14"/>
      <c r="B1251" s="245"/>
      <c r="C1251" s="246"/>
      <c r="D1251" s="236" t="s">
        <v>341</v>
      </c>
      <c r="E1251" s="247" t="s">
        <v>19</v>
      </c>
      <c r="F1251" s="248" t="s">
        <v>1936</v>
      </c>
      <c r="G1251" s="246"/>
      <c r="H1251" s="249">
        <v>7.4400000000000004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341</v>
      </c>
      <c r="AU1251" s="255" t="s">
        <v>85</v>
      </c>
      <c r="AV1251" s="14" t="s">
        <v>85</v>
      </c>
      <c r="AW1251" s="14" t="s">
        <v>35</v>
      </c>
      <c r="AX1251" s="14" t="s">
        <v>76</v>
      </c>
      <c r="AY1251" s="255" t="s">
        <v>331</v>
      </c>
    </row>
    <row r="1252" s="15" customFormat="1">
      <c r="A1252" s="15"/>
      <c r="B1252" s="256"/>
      <c r="C1252" s="257"/>
      <c r="D1252" s="236" t="s">
        <v>341</v>
      </c>
      <c r="E1252" s="258" t="s">
        <v>19</v>
      </c>
      <c r="F1252" s="259" t="s">
        <v>353</v>
      </c>
      <c r="G1252" s="257"/>
      <c r="H1252" s="260">
        <v>157.55500000000001</v>
      </c>
      <c r="I1252" s="261"/>
      <c r="J1252" s="257"/>
      <c r="K1252" s="257"/>
      <c r="L1252" s="262"/>
      <c r="M1252" s="263"/>
      <c r="N1252" s="264"/>
      <c r="O1252" s="264"/>
      <c r="P1252" s="264"/>
      <c r="Q1252" s="264"/>
      <c r="R1252" s="264"/>
      <c r="S1252" s="264"/>
      <c r="T1252" s="26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6" t="s">
        <v>341</v>
      </c>
      <c r="AU1252" s="266" t="s">
        <v>85</v>
      </c>
      <c r="AV1252" s="15" t="s">
        <v>126</v>
      </c>
      <c r="AW1252" s="15" t="s">
        <v>35</v>
      </c>
      <c r="AX1252" s="15" t="s">
        <v>83</v>
      </c>
      <c r="AY1252" s="266" t="s">
        <v>331</v>
      </c>
    </row>
    <row r="1253" s="2" customFormat="1" ht="24.15" customHeight="1">
      <c r="A1253" s="40"/>
      <c r="B1253" s="41"/>
      <c r="C1253" s="216" t="s">
        <v>1937</v>
      </c>
      <c r="D1253" s="216" t="s">
        <v>333</v>
      </c>
      <c r="E1253" s="217" t="s">
        <v>1938</v>
      </c>
      <c r="F1253" s="218" t="s">
        <v>1939</v>
      </c>
      <c r="G1253" s="219" t="s">
        <v>384</v>
      </c>
      <c r="H1253" s="220">
        <v>5.5990000000000002</v>
      </c>
      <c r="I1253" s="221"/>
      <c r="J1253" s="222">
        <f>ROUND(I1253*H1253,2)</f>
        <v>0</v>
      </c>
      <c r="K1253" s="218" t="s">
        <v>337</v>
      </c>
      <c r="L1253" s="46"/>
      <c r="M1253" s="223" t="s">
        <v>19</v>
      </c>
      <c r="N1253" s="224" t="s">
        <v>47</v>
      </c>
      <c r="O1253" s="86"/>
      <c r="P1253" s="225">
        <f>O1253*H1253</f>
        <v>0</v>
      </c>
      <c r="Q1253" s="225">
        <v>0</v>
      </c>
      <c r="R1253" s="225">
        <f>Q1253*H1253</f>
        <v>0</v>
      </c>
      <c r="S1253" s="225">
        <v>0</v>
      </c>
      <c r="T1253" s="226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7" t="s">
        <v>126</v>
      </c>
      <c r="AT1253" s="227" t="s">
        <v>333</v>
      </c>
      <c r="AU1253" s="227" t="s">
        <v>85</v>
      </c>
      <c r="AY1253" s="19" t="s">
        <v>331</v>
      </c>
      <c r="BE1253" s="228">
        <f>IF(N1253="základní",J1253,0)</f>
        <v>0</v>
      </c>
      <c r="BF1253" s="228">
        <f>IF(N1253="snížená",J1253,0)</f>
        <v>0</v>
      </c>
      <c r="BG1253" s="228">
        <f>IF(N1253="zákl. přenesená",J1253,0)</f>
        <v>0</v>
      </c>
      <c r="BH1253" s="228">
        <f>IF(N1253="sníž. přenesená",J1253,0)</f>
        <v>0</v>
      </c>
      <c r="BI1253" s="228">
        <f>IF(N1253="nulová",J1253,0)</f>
        <v>0</v>
      </c>
      <c r="BJ1253" s="19" t="s">
        <v>83</v>
      </c>
      <c r="BK1253" s="228">
        <f>ROUND(I1253*H1253,2)</f>
        <v>0</v>
      </c>
      <c r="BL1253" s="19" t="s">
        <v>126</v>
      </c>
      <c r="BM1253" s="227" t="s">
        <v>1940</v>
      </c>
    </row>
    <row r="1254" s="2" customFormat="1">
      <c r="A1254" s="40"/>
      <c r="B1254" s="41"/>
      <c r="C1254" s="42"/>
      <c r="D1254" s="229" t="s">
        <v>339</v>
      </c>
      <c r="E1254" s="42"/>
      <c r="F1254" s="230" t="s">
        <v>1941</v>
      </c>
      <c r="G1254" s="42"/>
      <c r="H1254" s="42"/>
      <c r="I1254" s="231"/>
      <c r="J1254" s="42"/>
      <c r="K1254" s="42"/>
      <c r="L1254" s="46"/>
      <c r="M1254" s="232"/>
      <c r="N1254" s="233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339</v>
      </c>
      <c r="AU1254" s="19" t="s">
        <v>85</v>
      </c>
    </row>
    <row r="1255" s="12" customFormat="1" ht="22.8" customHeight="1">
      <c r="A1255" s="12"/>
      <c r="B1255" s="200"/>
      <c r="C1255" s="201"/>
      <c r="D1255" s="202" t="s">
        <v>75</v>
      </c>
      <c r="E1255" s="214" t="s">
        <v>1942</v>
      </c>
      <c r="F1255" s="214" t="s">
        <v>1943</v>
      </c>
      <c r="G1255" s="201"/>
      <c r="H1255" s="201"/>
      <c r="I1255" s="204"/>
      <c r="J1255" s="215">
        <f>BK1255</f>
        <v>0</v>
      </c>
      <c r="K1255" s="201"/>
      <c r="L1255" s="206"/>
      <c r="M1255" s="207"/>
      <c r="N1255" s="208"/>
      <c r="O1255" s="208"/>
      <c r="P1255" s="209">
        <f>SUM(P1256:P1351)</f>
        <v>0</v>
      </c>
      <c r="Q1255" s="208"/>
      <c r="R1255" s="209">
        <f>SUM(R1256:R1351)</f>
        <v>9.6065072836200009</v>
      </c>
      <c r="S1255" s="208"/>
      <c r="T1255" s="210">
        <f>SUM(T1256:T1351)</f>
        <v>0</v>
      </c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R1255" s="211" t="s">
        <v>85</v>
      </c>
      <c r="AT1255" s="212" t="s">
        <v>75</v>
      </c>
      <c r="AU1255" s="212" t="s">
        <v>83</v>
      </c>
      <c r="AY1255" s="211" t="s">
        <v>331</v>
      </c>
      <c r="BK1255" s="213">
        <f>SUM(BK1256:BK1351)</f>
        <v>0</v>
      </c>
    </row>
    <row r="1256" s="2" customFormat="1" ht="21.75" customHeight="1">
      <c r="A1256" s="40"/>
      <c r="B1256" s="41"/>
      <c r="C1256" s="216" t="s">
        <v>1944</v>
      </c>
      <c r="D1256" s="216" t="s">
        <v>333</v>
      </c>
      <c r="E1256" s="217" t="s">
        <v>1945</v>
      </c>
      <c r="F1256" s="218" t="s">
        <v>1946</v>
      </c>
      <c r="G1256" s="219" t="s">
        <v>336</v>
      </c>
      <c r="H1256" s="220">
        <v>110.43899999999999</v>
      </c>
      <c r="I1256" s="221"/>
      <c r="J1256" s="222">
        <f>ROUND(I1256*H1256,2)</f>
        <v>0</v>
      </c>
      <c r="K1256" s="218" t="s">
        <v>19</v>
      </c>
      <c r="L1256" s="46"/>
      <c r="M1256" s="223" t="s">
        <v>19</v>
      </c>
      <c r="N1256" s="224" t="s">
        <v>47</v>
      </c>
      <c r="O1256" s="86"/>
      <c r="P1256" s="225">
        <f>O1256*H1256</f>
        <v>0</v>
      </c>
      <c r="Q1256" s="225">
        <v>0.0015</v>
      </c>
      <c r="R1256" s="225">
        <f>Q1256*H1256</f>
        <v>0.16565849999999999</v>
      </c>
      <c r="S1256" s="225">
        <v>0</v>
      </c>
      <c r="T1256" s="226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27" t="s">
        <v>541</v>
      </c>
      <c r="AT1256" s="227" t="s">
        <v>333</v>
      </c>
      <c r="AU1256" s="227" t="s">
        <v>85</v>
      </c>
      <c r="AY1256" s="19" t="s">
        <v>331</v>
      </c>
      <c r="BE1256" s="228">
        <f>IF(N1256="základní",J1256,0)</f>
        <v>0</v>
      </c>
      <c r="BF1256" s="228">
        <f>IF(N1256="snížená",J1256,0)</f>
        <v>0</v>
      </c>
      <c r="BG1256" s="228">
        <f>IF(N1256="zákl. přenesená",J1256,0)</f>
        <v>0</v>
      </c>
      <c r="BH1256" s="228">
        <f>IF(N1256="sníž. přenesená",J1256,0)</f>
        <v>0</v>
      </c>
      <c r="BI1256" s="228">
        <f>IF(N1256="nulová",J1256,0)</f>
        <v>0</v>
      </c>
      <c r="BJ1256" s="19" t="s">
        <v>83</v>
      </c>
      <c r="BK1256" s="228">
        <f>ROUND(I1256*H1256,2)</f>
        <v>0</v>
      </c>
      <c r="BL1256" s="19" t="s">
        <v>541</v>
      </c>
      <c r="BM1256" s="227" t="s">
        <v>1947</v>
      </c>
    </row>
    <row r="1257" s="13" customFormat="1">
      <c r="A1257" s="13"/>
      <c r="B1257" s="234"/>
      <c r="C1257" s="235"/>
      <c r="D1257" s="236" t="s">
        <v>341</v>
      </c>
      <c r="E1257" s="237" t="s">
        <v>19</v>
      </c>
      <c r="F1257" s="238" t="s">
        <v>1948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341</v>
      </c>
      <c r="AU1257" s="244" t="s">
        <v>85</v>
      </c>
      <c r="AV1257" s="13" t="s">
        <v>83</v>
      </c>
      <c r="AW1257" s="13" t="s">
        <v>35</v>
      </c>
      <c r="AX1257" s="13" t="s">
        <v>76</v>
      </c>
      <c r="AY1257" s="244" t="s">
        <v>331</v>
      </c>
    </row>
    <row r="1258" s="13" customFormat="1">
      <c r="A1258" s="13"/>
      <c r="B1258" s="234"/>
      <c r="C1258" s="235"/>
      <c r="D1258" s="236" t="s">
        <v>341</v>
      </c>
      <c r="E1258" s="237" t="s">
        <v>19</v>
      </c>
      <c r="F1258" s="238" t="s">
        <v>1949</v>
      </c>
      <c r="G1258" s="235"/>
      <c r="H1258" s="237" t="s">
        <v>19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341</v>
      </c>
      <c r="AU1258" s="244" t="s">
        <v>85</v>
      </c>
      <c r="AV1258" s="13" t="s">
        <v>83</v>
      </c>
      <c r="AW1258" s="13" t="s">
        <v>35</v>
      </c>
      <c r="AX1258" s="13" t="s">
        <v>76</v>
      </c>
      <c r="AY1258" s="244" t="s">
        <v>331</v>
      </c>
    </row>
    <row r="1259" s="14" customFormat="1">
      <c r="A1259" s="14"/>
      <c r="B1259" s="245"/>
      <c r="C1259" s="246"/>
      <c r="D1259" s="236" t="s">
        <v>341</v>
      </c>
      <c r="E1259" s="247" t="s">
        <v>19</v>
      </c>
      <c r="F1259" s="248" t="s">
        <v>1950</v>
      </c>
      <c r="G1259" s="246"/>
      <c r="H1259" s="249">
        <v>89.230000000000004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341</v>
      </c>
      <c r="AU1259" s="255" t="s">
        <v>85</v>
      </c>
      <c r="AV1259" s="14" t="s">
        <v>85</v>
      </c>
      <c r="AW1259" s="14" t="s">
        <v>35</v>
      </c>
      <c r="AX1259" s="14" t="s">
        <v>76</v>
      </c>
      <c r="AY1259" s="255" t="s">
        <v>331</v>
      </c>
    </row>
    <row r="1260" s="13" customFormat="1">
      <c r="A1260" s="13"/>
      <c r="B1260" s="234"/>
      <c r="C1260" s="235"/>
      <c r="D1260" s="236" t="s">
        <v>341</v>
      </c>
      <c r="E1260" s="237" t="s">
        <v>19</v>
      </c>
      <c r="F1260" s="238" t="s">
        <v>1951</v>
      </c>
      <c r="G1260" s="235"/>
      <c r="H1260" s="237" t="s">
        <v>19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341</v>
      </c>
      <c r="AU1260" s="244" t="s">
        <v>85</v>
      </c>
      <c r="AV1260" s="13" t="s">
        <v>83</v>
      </c>
      <c r="AW1260" s="13" t="s">
        <v>35</v>
      </c>
      <c r="AX1260" s="13" t="s">
        <v>76</v>
      </c>
      <c r="AY1260" s="244" t="s">
        <v>331</v>
      </c>
    </row>
    <row r="1261" s="14" customFormat="1">
      <c r="A1261" s="14"/>
      <c r="B1261" s="245"/>
      <c r="C1261" s="246"/>
      <c r="D1261" s="236" t="s">
        <v>341</v>
      </c>
      <c r="E1261" s="247" t="s">
        <v>19</v>
      </c>
      <c r="F1261" s="248" t="s">
        <v>1952</v>
      </c>
      <c r="G1261" s="246"/>
      <c r="H1261" s="249">
        <v>0.95999999999999996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341</v>
      </c>
      <c r="AU1261" s="255" t="s">
        <v>85</v>
      </c>
      <c r="AV1261" s="14" t="s">
        <v>85</v>
      </c>
      <c r="AW1261" s="14" t="s">
        <v>35</v>
      </c>
      <c r="AX1261" s="14" t="s">
        <v>76</v>
      </c>
      <c r="AY1261" s="255" t="s">
        <v>331</v>
      </c>
    </row>
    <row r="1262" s="13" customFormat="1">
      <c r="A1262" s="13"/>
      <c r="B1262" s="234"/>
      <c r="C1262" s="235"/>
      <c r="D1262" s="236" t="s">
        <v>341</v>
      </c>
      <c r="E1262" s="237" t="s">
        <v>19</v>
      </c>
      <c r="F1262" s="238" t="s">
        <v>1953</v>
      </c>
      <c r="G1262" s="235"/>
      <c r="H1262" s="237" t="s">
        <v>19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341</v>
      </c>
      <c r="AU1262" s="244" t="s">
        <v>85</v>
      </c>
      <c r="AV1262" s="13" t="s">
        <v>83</v>
      </c>
      <c r="AW1262" s="13" t="s">
        <v>35</v>
      </c>
      <c r="AX1262" s="13" t="s">
        <v>76</v>
      </c>
      <c r="AY1262" s="244" t="s">
        <v>331</v>
      </c>
    </row>
    <row r="1263" s="14" customFormat="1">
      <c r="A1263" s="14"/>
      <c r="B1263" s="245"/>
      <c r="C1263" s="246"/>
      <c r="D1263" s="236" t="s">
        <v>341</v>
      </c>
      <c r="E1263" s="247" t="s">
        <v>19</v>
      </c>
      <c r="F1263" s="248" t="s">
        <v>1954</v>
      </c>
      <c r="G1263" s="246"/>
      <c r="H1263" s="249">
        <v>8.5199999999999996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341</v>
      </c>
      <c r="AU1263" s="255" t="s">
        <v>85</v>
      </c>
      <c r="AV1263" s="14" t="s">
        <v>85</v>
      </c>
      <c r="AW1263" s="14" t="s">
        <v>35</v>
      </c>
      <c r="AX1263" s="14" t="s">
        <v>76</v>
      </c>
      <c r="AY1263" s="255" t="s">
        <v>331</v>
      </c>
    </row>
    <row r="1264" s="13" customFormat="1">
      <c r="A1264" s="13"/>
      <c r="B1264" s="234"/>
      <c r="C1264" s="235"/>
      <c r="D1264" s="236" t="s">
        <v>341</v>
      </c>
      <c r="E1264" s="237" t="s">
        <v>19</v>
      </c>
      <c r="F1264" s="238" t="s">
        <v>1955</v>
      </c>
      <c r="G1264" s="235"/>
      <c r="H1264" s="237" t="s">
        <v>19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341</v>
      </c>
      <c r="AU1264" s="244" t="s">
        <v>85</v>
      </c>
      <c r="AV1264" s="13" t="s">
        <v>83</v>
      </c>
      <c r="AW1264" s="13" t="s">
        <v>35</v>
      </c>
      <c r="AX1264" s="13" t="s">
        <v>76</v>
      </c>
      <c r="AY1264" s="244" t="s">
        <v>331</v>
      </c>
    </row>
    <row r="1265" s="14" customFormat="1">
      <c r="A1265" s="14"/>
      <c r="B1265" s="245"/>
      <c r="C1265" s="246"/>
      <c r="D1265" s="236" t="s">
        <v>341</v>
      </c>
      <c r="E1265" s="247" t="s">
        <v>19</v>
      </c>
      <c r="F1265" s="248" t="s">
        <v>1956</v>
      </c>
      <c r="G1265" s="246"/>
      <c r="H1265" s="249">
        <v>11.728999999999999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341</v>
      </c>
      <c r="AU1265" s="255" t="s">
        <v>85</v>
      </c>
      <c r="AV1265" s="14" t="s">
        <v>85</v>
      </c>
      <c r="AW1265" s="14" t="s">
        <v>35</v>
      </c>
      <c r="AX1265" s="14" t="s">
        <v>76</v>
      </c>
      <c r="AY1265" s="255" t="s">
        <v>331</v>
      </c>
    </row>
    <row r="1266" s="15" customFormat="1">
      <c r="A1266" s="15"/>
      <c r="B1266" s="256"/>
      <c r="C1266" s="257"/>
      <c r="D1266" s="236" t="s">
        <v>341</v>
      </c>
      <c r="E1266" s="258" t="s">
        <v>19</v>
      </c>
      <c r="F1266" s="259" t="s">
        <v>353</v>
      </c>
      <c r="G1266" s="257"/>
      <c r="H1266" s="260">
        <v>110.43899999999999</v>
      </c>
      <c r="I1266" s="261"/>
      <c r="J1266" s="257"/>
      <c r="K1266" s="257"/>
      <c r="L1266" s="262"/>
      <c r="M1266" s="263"/>
      <c r="N1266" s="264"/>
      <c r="O1266" s="264"/>
      <c r="P1266" s="264"/>
      <c r="Q1266" s="264"/>
      <c r="R1266" s="264"/>
      <c r="S1266" s="264"/>
      <c r="T1266" s="26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6" t="s">
        <v>341</v>
      </c>
      <c r="AU1266" s="266" t="s">
        <v>85</v>
      </c>
      <c r="AV1266" s="15" t="s">
        <v>126</v>
      </c>
      <c r="AW1266" s="15" t="s">
        <v>35</v>
      </c>
      <c r="AX1266" s="15" t="s">
        <v>83</v>
      </c>
      <c r="AY1266" s="266" t="s">
        <v>331</v>
      </c>
    </row>
    <row r="1267" s="2" customFormat="1" ht="24.15" customHeight="1">
      <c r="A1267" s="40"/>
      <c r="B1267" s="41"/>
      <c r="C1267" s="216" t="s">
        <v>1957</v>
      </c>
      <c r="D1267" s="216" t="s">
        <v>333</v>
      </c>
      <c r="E1267" s="217" t="s">
        <v>1958</v>
      </c>
      <c r="F1267" s="218" t="s">
        <v>1959</v>
      </c>
      <c r="G1267" s="219" t="s">
        <v>336</v>
      </c>
      <c r="H1267" s="220">
        <v>136.47399999999999</v>
      </c>
      <c r="I1267" s="221"/>
      <c r="J1267" s="222">
        <f>ROUND(I1267*H1267,2)</f>
        <v>0</v>
      </c>
      <c r="K1267" s="218" t="s">
        <v>337</v>
      </c>
      <c r="L1267" s="46"/>
      <c r="M1267" s="223" t="s">
        <v>19</v>
      </c>
      <c r="N1267" s="224" t="s">
        <v>47</v>
      </c>
      <c r="O1267" s="86"/>
      <c r="P1267" s="225">
        <f>O1267*H1267</f>
        <v>0</v>
      </c>
      <c r="Q1267" s="225">
        <v>0</v>
      </c>
      <c r="R1267" s="225">
        <f>Q1267*H1267</f>
        <v>0</v>
      </c>
      <c r="S1267" s="225">
        <v>0</v>
      </c>
      <c r="T1267" s="226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7" t="s">
        <v>541</v>
      </c>
      <c r="AT1267" s="227" t="s">
        <v>333</v>
      </c>
      <c r="AU1267" s="227" t="s">
        <v>85</v>
      </c>
      <c r="AY1267" s="19" t="s">
        <v>331</v>
      </c>
      <c r="BE1267" s="228">
        <f>IF(N1267="základní",J1267,0)</f>
        <v>0</v>
      </c>
      <c r="BF1267" s="228">
        <f>IF(N1267="snížená",J1267,0)</f>
        <v>0</v>
      </c>
      <c r="BG1267" s="228">
        <f>IF(N1267="zákl. přenesená",J1267,0)</f>
        <v>0</v>
      </c>
      <c r="BH1267" s="228">
        <f>IF(N1267="sníž. přenesená",J1267,0)</f>
        <v>0</v>
      </c>
      <c r="BI1267" s="228">
        <f>IF(N1267="nulová",J1267,0)</f>
        <v>0</v>
      </c>
      <c r="BJ1267" s="19" t="s">
        <v>83</v>
      </c>
      <c r="BK1267" s="228">
        <f>ROUND(I1267*H1267,2)</f>
        <v>0</v>
      </c>
      <c r="BL1267" s="19" t="s">
        <v>541</v>
      </c>
      <c r="BM1267" s="227" t="s">
        <v>1960</v>
      </c>
    </row>
    <row r="1268" s="2" customFormat="1">
      <c r="A1268" s="40"/>
      <c r="B1268" s="41"/>
      <c r="C1268" s="42"/>
      <c r="D1268" s="229" t="s">
        <v>339</v>
      </c>
      <c r="E1268" s="42"/>
      <c r="F1268" s="230" t="s">
        <v>1961</v>
      </c>
      <c r="G1268" s="42"/>
      <c r="H1268" s="42"/>
      <c r="I1268" s="231"/>
      <c r="J1268" s="42"/>
      <c r="K1268" s="42"/>
      <c r="L1268" s="46"/>
      <c r="M1268" s="232"/>
      <c r="N1268" s="233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339</v>
      </c>
      <c r="AU1268" s="19" t="s">
        <v>85</v>
      </c>
    </row>
    <row r="1269" s="13" customFormat="1">
      <c r="A1269" s="13"/>
      <c r="B1269" s="234"/>
      <c r="C1269" s="235"/>
      <c r="D1269" s="236" t="s">
        <v>341</v>
      </c>
      <c r="E1269" s="237" t="s">
        <v>19</v>
      </c>
      <c r="F1269" s="238" t="s">
        <v>1948</v>
      </c>
      <c r="G1269" s="235"/>
      <c r="H1269" s="237" t="s">
        <v>19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341</v>
      </c>
      <c r="AU1269" s="244" t="s">
        <v>85</v>
      </c>
      <c r="AV1269" s="13" t="s">
        <v>83</v>
      </c>
      <c r="AW1269" s="13" t="s">
        <v>35</v>
      </c>
      <c r="AX1269" s="13" t="s">
        <v>76</v>
      </c>
      <c r="AY1269" s="244" t="s">
        <v>331</v>
      </c>
    </row>
    <row r="1270" s="13" customFormat="1">
      <c r="A1270" s="13"/>
      <c r="B1270" s="234"/>
      <c r="C1270" s="235"/>
      <c r="D1270" s="236" t="s">
        <v>341</v>
      </c>
      <c r="E1270" s="237" t="s">
        <v>19</v>
      </c>
      <c r="F1270" s="238" t="s">
        <v>1949</v>
      </c>
      <c r="G1270" s="235"/>
      <c r="H1270" s="237" t="s">
        <v>19</v>
      </c>
      <c r="I1270" s="239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341</v>
      </c>
      <c r="AU1270" s="244" t="s">
        <v>85</v>
      </c>
      <c r="AV1270" s="13" t="s">
        <v>83</v>
      </c>
      <c r="AW1270" s="13" t="s">
        <v>35</v>
      </c>
      <c r="AX1270" s="13" t="s">
        <v>76</v>
      </c>
      <c r="AY1270" s="244" t="s">
        <v>331</v>
      </c>
    </row>
    <row r="1271" s="14" customFormat="1">
      <c r="A1271" s="14"/>
      <c r="B1271" s="245"/>
      <c r="C1271" s="246"/>
      <c r="D1271" s="236" t="s">
        <v>341</v>
      </c>
      <c r="E1271" s="247" t="s">
        <v>19</v>
      </c>
      <c r="F1271" s="248" t="s">
        <v>1950</v>
      </c>
      <c r="G1271" s="246"/>
      <c r="H1271" s="249">
        <v>89.230000000000004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341</v>
      </c>
      <c r="AU1271" s="255" t="s">
        <v>85</v>
      </c>
      <c r="AV1271" s="14" t="s">
        <v>85</v>
      </c>
      <c r="AW1271" s="14" t="s">
        <v>35</v>
      </c>
      <c r="AX1271" s="14" t="s">
        <v>76</v>
      </c>
      <c r="AY1271" s="255" t="s">
        <v>331</v>
      </c>
    </row>
    <row r="1272" s="13" customFormat="1">
      <c r="A1272" s="13"/>
      <c r="B1272" s="234"/>
      <c r="C1272" s="235"/>
      <c r="D1272" s="236" t="s">
        <v>341</v>
      </c>
      <c r="E1272" s="237" t="s">
        <v>19</v>
      </c>
      <c r="F1272" s="238" t="s">
        <v>1951</v>
      </c>
      <c r="G1272" s="235"/>
      <c r="H1272" s="237" t="s">
        <v>19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341</v>
      </c>
      <c r="AU1272" s="244" t="s">
        <v>85</v>
      </c>
      <c r="AV1272" s="13" t="s">
        <v>83</v>
      </c>
      <c r="AW1272" s="13" t="s">
        <v>35</v>
      </c>
      <c r="AX1272" s="13" t="s">
        <v>76</v>
      </c>
      <c r="AY1272" s="244" t="s">
        <v>331</v>
      </c>
    </row>
    <row r="1273" s="14" customFormat="1">
      <c r="A1273" s="14"/>
      <c r="B1273" s="245"/>
      <c r="C1273" s="246"/>
      <c r="D1273" s="236" t="s">
        <v>341</v>
      </c>
      <c r="E1273" s="247" t="s">
        <v>19</v>
      </c>
      <c r="F1273" s="248" t="s">
        <v>1962</v>
      </c>
      <c r="G1273" s="246"/>
      <c r="H1273" s="249">
        <v>2.3999999999999999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341</v>
      </c>
      <c r="AU1273" s="255" t="s">
        <v>85</v>
      </c>
      <c r="AV1273" s="14" t="s">
        <v>85</v>
      </c>
      <c r="AW1273" s="14" t="s">
        <v>35</v>
      </c>
      <c r="AX1273" s="14" t="s">
        <v>76</v>
      </c>
      <c r="AY1273" s="255" t="s">
        <v>331</v>
      </c>
    </row>
    <row r="1274" s="13" customFormat="1">
      <c r="A1274" s="13"/>
      <c r="B1274" s="234"/>
      <c r="C1274" s="235"/>
      <c r="D1274" s="236" t="s">
        <v>341</v>
      </c>
      <c r="E1274" s="237" t="s">
        <v>19</v>
      </c>
      <c r="F1274" s="238" t="s">
        <v>1953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341</v>
      </c>
      <c r="AU1274" s="244" t="s">
        <v>85</v>
      </c>
      <c r="AV1274" s="13" t="s">
        <v>83</v>
      </c>
      <c r="AW1274" s="13" t="s">
        <v>35</v>
      </c>
      <c r="AX1274" s="13" t="s">
        <v>76</v>
      </c>
      <c r="AY1274" s="244" t="s">
        <v>331</v>
      </c>
    </row>
    <row r="1275" s="14" customFormat="1">
      <c r="A1275" s="14"/>
      <c r="B1275" s="245"/>
      <c r="C1275" s="246"/>
      <c r="D1275" s="236" t="s">
        <v>341</v>
      </c>
      <c r="E1275" s="247" t="s">
        <v>19</v>
      </c>
      <c r="F1275" s="248" t="s">
        <v>1963</v>
      </c>
      <c r="G1275" s="246"/>
      <c r="H1275" s="249">
        <v>21.300000000000001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341</v>
      </c>
      <c r="AU1275" s="255" t="s">
        <v>85</v>
      </c>
      <c r="AV1275" s="14" t="s">
        <v>85</v>
      </c>
      <c r="AW1275" s="14" t="s">
        <v>35</v>
      </c>
      <c r="AX1275" s="14" t="s">
        <v>76</v>
      </c>
      <c r="AY1275" s="255" t="s">
        <v>331</v>
      </c>
    </row>
    <row r="1276" s="13" customFormat="1">
      <c r="A1276" s="13"/>
      <c r="B1276" s="234"/>
      <c r="C1276" s="235"/>
      <c r="D1276" s="236" t="s">
        <v>341</v>
      </c>
      <c r="E1276" s="237" t="s">
        <v>19</v>
      </c>
      <c r="F1276" s="238" t="s">
        <v>1955</v>
      </c>
      <c r="G1276" s="235"/>
      <c r="H1276" s="237" t="s">
        <v>19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341</v>
      </c>
      <c r="AU1276" s="244" t="s">
        <v>85</v>
      </c>
      <c r="AV1276" s="13" t="s">
        <v>83</v>
      </c>
      <c r="AW1276" s="13" t="s">
        <v>35</v>
      </c>
      <c r="AX1276" s="13" t="s">
        <v>76</v>
      </c>
      <c r="AY1276" s="244" t="s">
        <v>331</v>
      </c>
    </row>
    <row r="1277" s="14" customFormat="1">
      <c r="A1277" s="14"/>
      <c r="B1277" s="245"/>
      <c r="C1277" s="246"/>
      <c r="D1277" s="236" t="s">
        <v>341</v>
      </c>
      <c r="E1277" s="247" t="s">
        <v>19</v>
      </c>
      <c r="F1277" s="248" t="s">
        <v>1956</v>
      </c>
      <c r="G1277" s="246"/>
      <c r="H1277" s="249">
        <v>11.728999999999999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341</v>
      </c>
      <c r="AU1277" s="255" t="s">
        <v>85</v>
      </c>
      <c r="AV1277" s="14" t="s">
        <v>85</v>
      </c>
      <c r="AW1277" s="14" t="s">
        <v>35</v>
      </c>
      <c r="AX1277" s="14" t="s">
        <v>76</v>
      </c>
      <c r="AY1277" s="255" t="s">
        <v>331</v>
      </c>
    </row>
    <row r="1278" s="13" customFormat="1">
      <c r="A1278" s="13"/>
      <c r="B1278" s="234"/>
      <c r="C1278" s="235"/>
      <c r="D1278" s="236" t="s">
        <v>341</v>
      </c>
      <c r="E1278" s="237" t="s">
        <v>19</v>
      </c>
      <c r="F1278" s="238" t="s">
        <v>1964</v>
      </c>
      <c r="G1278" s="235"/>
      <c r="H1278" s="237" t="s">
        <v>19</v>
      </c>
      <c r="I1278" s="239"/>
      <c r="J1278" s="235"/>
      <c r="K1278" s="235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341</v>
      </c>
      <c r="AU1278" s="244" t="s">
        <v>85</v>
      </c>
      <c r="AV1278" s="13" t="s">
        <v>83</v>
      </c>
      <c r="AW1278" s="13" t="s">
        <v>35</v>
      </c>
      <c r="AX1278" s="13" t="s">
        <v>76</v>
      </c>
      <c r="AY1278" s="244" t="s">
        <v>331</v>
      </c>
    </row>
    <row r="1279" s="14" customFormat="1">
      <c r="A1279" s="14"/>
      <c r="B1279" s="245"/>
      <c r="C1279" s="246"/>
      <c r="D1279" s="236" t="s">
        <v>341</v>
      </c>
      <c r="E1279" s="247" t="s">
        <v>19</v>
      </c>
      <c r="F1279" s="248" t="s">
        <v>1965</v>
      </c>
      <c r="G1279" s="246"/>
      <c r="H1279" s="249">
        <v>11.815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341</v>
      </c>
      <c r="AU1279" s="255" t="s">
        <v>85</v>
      </c>
      <c r="AV1279" s="14" t="s">
        <v>85</v>
      </c>
      <c r="AW1279" s="14" t="s">
        <v>35</v>
      </c>
      <c r="AX1279" s="14" t="s">
        <v>76</v>
      </c>
      <c r="AY1279" s="255" t="s">
        <v>331</v>
      </c>
    </row>
    <row r="1280" s="15" customFormat="1">
      <c r="A1280" s="15"/>
      <c r="B1280" s="256"/>
      <c r="C1280" s="257"/>
      <c r="D1280" s="236" t="s">
        <v>341</v>
      </c>
      <c r="E1280" s="258" t="s">
        <v>19</v>
      </c>
      <c r="F1280" s="259" t="s">
        <v>353</v>
      </c>
      <c r="G1280" s="257"/>
      <c r="H1280" s="260">
        <v>136.47399999999999</v>
      </c>
      <c r="I1280" s="261"/>
      <c r="J1280" s="257"/>
      <c r="K1280" s="257"/>
      <c r="L1280" s="262"/>
      <c r="M1280" s="263"/>
      <c r="N1280" s="264"/>
      <c r="O1280" s="264"/>
      <c r="P1280" s="264"/>
      <c r="Q1280" s="264"/>
      <c r="R1280" s="264"/>
      <c r="S1280" s="264"/>
      <c r="T1280" s="26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6" t="s">
        <v>341</v>
      </c>
      <c r="AU1280" s="266" t="s">
        <v>85</v>
      </c>
      <c r="AV1280" s="15" t="s">
        <v>126</v>
      </c>
      <c r="AW1280" s="15" t="s">
        <v>35</v>
      </c>
      <c r="AX1280" s="15" t="s">
        <v>83</v>
      </c>
      <c r="AY1280" s="266" t="s">
        <v>331</v>
      </c>
    </row>
    <row r="1281" s="2" customFormat="1" ht="16.5" customHeight="1">
      <c r="A1281" s="40"/>
      <c r="B1281" s="41"/>
      <c r="C1281" s="284" t="s">
        <v>1966</v>
      </c>
      <c r="D1281" s="284" t="s">
        <v>968</v>
      </c>
      <c r="E1281" s="285" t="s">
        <v>1845</v>
      </c>
      <c r="F1281" s="286" t="s">
        <v>1846</v>
      </c>
      <c r="G1281" s="287" t="s">
        <v>384</v>
      </c>
      <c r="H1281" s="288">
        <v>0.041000000000000002</v>
      </c>
      <c r="I1281" s="289"/>
      <c r="J1281" s="290">
        <f>ROUND(I1281*H1281,2)</f>
        <v>0</v>
      </c>
      <c r="K1281" s="286" t="s">
        <v>337</v>
      </c>
      <c r="L1281" s="291"/>
      <c r="M1281" s="292" t="s">
        <v>19</v>
      </c>
      <c r="N1281" s="293" t="s">
        <v>47</v>
      </c>
      <c r="O1281" s="86"/>
      <c r="P1281" s="225">
        <f>O1281*H1281</f>
        <v>0</v>
      </c>
      <c r="Q1281" s="225">
        <v>1</v>
      </c>
      <c r="R1281" s="225">
        <f>Q1281*H1281</f>
        <v>0.041000000000000002</v>
      </c>
      <c r="S1281" s="225">
        <v>0</v>
      </c>
      <c r="T1281" s="22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7" t="s">
        <v>624</v>
      </c>
      <c r="AT1281" s="227" t="s">
        <v>968</v>
      </c>
      <c r="AU1281" s="227" t="s">
        <v>85</v>
      </c>
      <c r="AY1281" s="19" t="s">
        <v>331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19" t="s">
        <v>83</v>
      </c>
      <c r="BK1281" s="228">
        <f>ROUND(I1281*H1281,2)</f>
        <v>0</v>
      </c>
      <c r="BL1281" s="19" t="s">
        <v>541</v>
      </c>
      <c r="BM1281" s="227" t="s">
        <v>1967</v>
      </c>
    </row>
    <row r="1282" s="2" customFormat="1">
      <c r="A1282" s="40"/>
      <c r="B1282" s="41"/>
      <c r="C1282" s="42"/>
      <c r="D1282" s="236" t="s">
        <v>972</v>
      </c>
      <c r="E1282" s="42"/>
      <c r="F1282" s="294" t="s">
        <v>1848</v>
      </c>
      <c r="G1282" s="42"/>
      <c r="H1282" s="42"/>
      <c r="I1282" s="231"/>
      <c r="J1282" s="42"/>
      <c r="K1282" s="42"/>
      <c r="L1282" s="46"/>
      <c r="M1282" s="232"/>
      <c r="N1282" s="233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972</v>
      </c>
      <c r="AU1282" s="19" t="s">
        <v>85</v>
      </c>
    </row>
    <row r="1283" s="14" customFormat="1">
      <c r="A1283" s="14"/>
      <c r="B1283" s="245"/>
      <c r="C1283" s="246"/>
      <c r="D1283" s="236" t="s">
        <v>341</v>
      </c>
      <c r="E1283" s="247" t="s">
        <v>19</v>
      </c>
      <c r="F1283" s="248" t="s">
        <v>1968</v>
      </c>
      <c r="G1283" s="246"/>
      <c r="H1283" s="249">
        <v>0.041000000000000002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341</v>
      </c>
      <c r="AU1283" s="255" t="s">
        <v>85</v>
      </c>
      <c r="AV1283" s="14" t="s">
        <v>85</v>
      </c>
      <c r="AW1283" s="14" t="s">
        <v>35</v>
      </c>
      <c r="AX1283" s="14" t="s">
        <v>83</v>
      </c>
      <c r="AY1283" s="255" t="s">
        <v>331</v>
      </c>
    </row>
    <row r="1284" s="2" customFormat="1" ht="16.5" customHeight="1">
      <c r="A1284" s="40"/>
      <c r="B1284" s="41"/>
      <c r="C1284" s="216" t="s">
        <v>1969</v>
      </c>
      <c r="D1284" s="216" t="s">
        <v>333</v>
      </c>
      <c r="E1284" s="217" t="s">
        <v>1970</v>
      </c>
      <c r="F1284" s="218" t="s">
        <v>1971</v>
      </c>
      <c r="G1284" s="219" t="s">
        <v>336</v>
      </c>
      <c r="H1284" s="220">
        <v>136.47399999999999</v>
      </c>
      <c r="I1284" s="221"/>
      <c r="J1284" s="222">
        <f>ROUND(I1284*H1284,2)</f>
        <v>0</v>
      </c>
      <c r="K1284" s="218" t="s">
        <v>337</v>
      </c>
      <c r="L1284" s="46"/>
      <c r="M1284" s="223" t="s">
        <v>19</v>
      </c>
      <c r="N1284" s="224" t="s">
        <v>47</v>
      </c>
      <c r="O1284" s="86"/>
      <c r="P1284" s="225">
        <f>O1284*H1284</f>
        <v>0</v>
      </c>
      <c r="Q1284" s="225">
        <v>0.00088312999999999998</v>
      </c>
      <c r="R1284" s="225">
        <f>Q1284*H1284</f>
        <v>0.12052428361999999</v>
      </c>
      <c r="S1284" s="225">
        <v>0</v>
      </c>
      <c r="T1284" s="226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7" t="s">
        <v>541</v>
      </c>
      <c r="AT1284" s="227" t="s">
        <v>333</v>
      </c>
      <c r="AU1284" s="227" t="s">
        <v>85</v>
      </c>
      <c r="AY1284" s="19" t="s">
        <v>331</v>
      </c>
      <c r="BE1284" s="228">
        <f>IF(N1284="základní",J1284,0)</f>
        <v>0</v>
      </c>
      <c r="BF1284" s="228">
        <f>IF(N1284="snížená",J1284,0)</f>
        <v>0</v>
      </c>
      <c r="BG1284" s="228">
        <f>IF(N1284="zákl. přenesená",J1284,0)</f>
        <v>0</v>
      </c>
      <c r="BH1284" s="228">
        <f>IF(N1284="sníž. přenesená",J1284,0)</f>
        <v>0</v>
      </c>
      <c r="BI1284" s="228">
        <f>IF(N1284="nulová",J1284,0)</f>
        <v>0</v>
      </c>
      <c r="BJ1284" s="19" t="s">
        <v>83</v>
      </c>
      <c r="BK1284" s="228">
        <f>ROUND(I1284*H1284,2)</f>
        <v>0</v>
      </c>
      <c r="BL1284" s="19" t="s">
        <v>541</v>
      </c>
      <c r="BM1284" s="227" t="s">
        <v>1972</v>
      </c>
    </row>
    <row r="1285" s="2" customFormat="1">
      <c r="A1285" s="40"/>
      <c r="B1285" s="41"/>
      <c r="C1285" s="42"/>
      <c r="D1285" s="229" t="s">
        <v>339</v>
      </c>
      <c r="E1285" s="42"/>
      <c r="F1285" s="230" t="s">
        <v>1973</v>
      </c>
      <c r="G1285" s="42"/>
      <c r="H1285" s="42"/>
      <c r="I1285" s="231"/>
      <c r="J1285" s="42"/>
      <c r="K1285" s="42"/>
      <c r="L1285" s="46"/>
      <c r="M1285" s="232"/>
      <c r="N1285" s="233"/>
      <c r="O1285" s="86"/>
      <c r="P1285" s="86"/>
      <c r="Q1285" s="86"/>
      <c r="R1285" s="86"/>
      <c r="S1285" s="86"/>
      <c r="T1285" s="87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339</v>
      </c>
      <c r="AU1285" s="19" t="s">
        <v>85</v>
      </c>
    </row>
    <row r="1286" s="13" customFormat="1">
      <c r="A1286" s="13"/>
      <c r="B1286" s="234"/>
      <c r="C1286" s="235"/>
      <c r="D1286" s="236" t="s">
        <v>341</v>
      </c>
      <c r="E1286" s="237" t="s">
        <v>19</v>
      </c>
      <c r="F1286" s="238" t="s">
        <v>1948</v>
      </c>
      <c r="G1286" s="235"/>
      <c r="H1286" s="237" t="s">
        <v>19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341</v>
      </c>
      <c r="AU1286" s="244" t="s">
        <v>85</v>
      </c>
      <c r="AV1286" s="13" t="s">
        <v>83</v>
      </c>
      <c r="AW1286" s="13" t="s">
        <v>35</v>
      </c>
      <c r="AX1286" s="13" t="s">
        <v>76</v>
      </c>
      <c r="AY1286" s="244" t="s">
        <v>331</v>
      </c>
    </row>
    <row r="1287" s="13" customFormat="1">
      <c r="A1287" s="13"/>
      <c r="B1287" s="234"/>
      <c r="C1287" s="235"/>
      <c r="D1287" s="236" t="s">
        <v>341</v>
      </c>
      <c r="E1287" s="237" t="s">
        <v>19</v>
      </c>
      <c r="F1287" s="238" t="s">
        <v>1949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341</v>
      </c>
      <c r="AU1287" s="244" t="s">
        <v>85</v>
      </c>
      <c r="AV1287" s="13" t="s">
        <v>83</v>
      </c>
      <c r="AW1287" s="13" t="s">
        <v>35</v>
      </c>
      <c r="AX1287" s="13" t="s">
        <v>76</v>
      </c>
      <c r="AY1287" s="244" t="s">
        <v>331</v>
      </c>
    </row>
    <row r="1288" s="14" customFormat="1">
      <c r="A1288" s="14"/>
      <c r="B1288" s="245"/>
      <c r="C1288" s="246"/>
      <c r="D1288" s="236" t="s">
        <v>341</v>
      </c>
      <c r="E1288" s="247" t="s">
        <v>19</v>
      </c>
      <c r="F1288" s="248" t="s">
        <v>1950</v>
      </c>
      <c r="G1288" s="246"/>
      <c r="H1288" s="249">
        <v>89.230000000000004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341</v>
      </c>
      <c r="AU1288" s="255" t="s">
        <v>85</v>
      </c>
      <c r="AV1288" s="14" t="s">
        <v>85</v>
      </c>
      <c r="AW1288" s="14" t="s">
        <v>35</v>
      </c>
      <c r="AX1288" s="14" t="s">
        <v>76</v>
      </c>
      <c r="AY1288" s="255" t="s">
        <v>331</v>
      </c>
    </row>
    <row r="1289" s="13" customFormat="1">
      <c r="A1289" s="13"/>
      <c r="B1289" s="234"/>
      <c r="C1289" s="235"/>
      <c r="D1289" s="236" t="s">
        <v>341</v>
      </c>
      <c r="E1289" s="237" t="s">
        <v>19</v>
      </c>
      <c r="F1289" s="238" t="s">
        <v>1951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341</v>
      </c>
      <c r="AU1289" s="244" t="s">
        <v>85</v>
      </c>
      <c r="AV1289" s="13" t="s">
        <v>83</v>
      </c>
      <c r="AW1289" s="13" t="s">
        <v>35</v>
      </c>
      <c r="AX1289" s="13" t="s">
        <v>76</v>
      </c>
      <c r="AY1289" s="244" t="s">
        <v>331</v>
      </c>
    </row>
    <row r="1290" s="14" customFormat="1">
      <c r="A1290" s="14"/>
      <c r="B1290" s="245"/>
      <c r="C1290" s="246"/>
      <c r="D1290" s="236" t="s">
        <v>341</v>
      </c>
      <c r="E1290" s="247" t="s">
        <v>19</v>
      </c>
      <c r="F1290" s="248" t="s">
        <v>1962</v>
      </c>
      <c r="G1290" s="246"/>
      <c r="H1290" s="249">
        <v>2.3999999999999999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341</v>
      </c>
      <c r="AU1290" s="255" t="s">
        <v>85</v>
      </c>
      <c r="AV1290" s="14" t="s">
        <v>85</v>
      </c>
      <c r="AW1290" s="14" t="s">
        <v>35</v>
      </c>
      <c r="AX1290" s="14" t="s">
        <v>76</v>
      </c>
      <c r="AY1290" s="255" t="s">
        <v>331</v>
      </c>
    </row>
    <row r="1291" s="13" customFormat="1">
      <c r="A1291" s="13"/>
      <c r="B1291" s="234"/>
      <c r="C1291" s="235"/>
      <c r="D1291" s="236" t="s">
        <v>341</v>
      </c>
      <c r="E1291" s="237" t="s">
        <v>19</v>
      </c>
      <c r="F1291" s="238" t="s">
        <v>1953</v>
      </c>
      <c r="G1291" s="235"/>
      <c r="H1291" s="237" t="s">
        <v>19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341</v>
      </c>
      <c r="AU1291" s="244" t="s">
        <v>85</v>
      </c>
      <c r="AV1291" s="13" t="s">
        <v>83</v>
      </c>
      <c r="AW1291" s="13" t="s">
        <v>35</v>
      </c>
      <c r="AX1291" s="13" t="s">
        <v>76</v>
      </c>
      <c r="AY1291" s="244" t="s">
        <v>331</v>
      </c>
    </row>
    <row r="1292" s="14" customFormat="1">
      <c r="A1292" s="14"/>
      <c r="B1292" s="245"/>
      <c r="C1292" s="246"/>
      <c r="D1292" s="236" t="s">
        <v>341</v>
      </c>
      <c r="E1292" s="247" t="s">
        <v>19</v>
      </c>
      <c r="F1292" s="248" t="s">
        <v>1963</v>
      </c>
      <c r="G1292" s="246"/>
      <c r="H1292" s="249">
        <v>21.300000000000001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341</v>
      </c>
      <c r="AU1292" s="255" t="s">
        <v>85</v>
      </c>
      <c r="AV1292" s="14" t="s">
        <v>85</v>
      </c>
      <c r="AW1292" s="14" t="s">
        <v>35</v>
      </c>
      <c r="AX1292" s="14" t="s">
        <v>76</v>
      </c>
      <c r="AY1292" s="255" t="s">
        <v>331</v>
      </c>
    </row>
    <row r="1293" s="13" customFormat="1">
      <c r="A1293" s="13"/>
      <c r="B1293" s="234"/>
      <c r="C1293" s="235"/>
      <c r="D1293" s="236" t="s">
        <v>341</v>
      </c>
      <c r="E1293" s="237" t="s">
        <v>19</v>
      </c>
      <c r="F1293" s="238" t="s">
        <v>1955</v>
      </c>
      <c r="G1293" s="235"/>
      <c r="H1293" s="237" t="s">
        <v>19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341</v>
      </c>
      <c r="AU1293" s="244" t="s">
        <v>85</v>
      </c>
      <c r="AV1293" s="13" t="s">
        <v>83</v>
      </c>
      <c r="AW1293" s="13" t="s">
        <v>35</v>
      </c>
      <c r="AX1293" s="13" t="s">
        <v>76</v>
      </c>
      <c r="AY1293" s="244" t="s">
        <v>331</v>
      </c>
    </row>
    <row r="1294" s="14" customFormat="1">
      <c r="A1294" s="14"/>
      <c r="B1294" s="245"/>
      <c r="C1294" s="246"/>
      <c r="D1294" s="236" t="s">
        <v>341</v>
      </c>
      <c r="E1294" s="247" t="s">
        <v>19</v>
      </c>
      <c r="F1294" s="248" t="s">
        <v>1956</v>
      </c>
      <c r="G1294" s="246"/>
      <c r="H1294" s="249">
        <v>11.728999999999999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341</v>
      </c>
      <c r="AU1294" s="255" t="s">
        <v>85</v>
      </c>
      <c r="AV1294" s="14" t="s">
        <v>85</v>
      </c>
      <c r="AW1294" s="14" t="s">
        <v>35</v>
      </c>
      <c r="AX1294" s="14" t="s">
        <v>76</v>
      </c>
      <c r="AY1294" s="255" t="s">
        <v>331</v>
      </c>
    </row>
    <row r="1295" s="13" customFormat="1">
      <c r="A1295" s="13"/>
      <c r="B1295" s="234"/>
      <c r="C1295" s="235"/>
      <c r="D1295" s="236" t="s">
        <v>341</v>
      </c>
      <c r="E1295" s="237" t="s">
        <v>19</v>
      </c>
      <c r="F1295" s="238" t="s">
        <v>1964</v>
      </c>
      <c r="G1295" s="235"/>
      <c r="H1295" s="237" t="s">
        <v>19</v>
      </c>
      <c r="I1295" s="239"/>
      <c r="J1295" s="235"/>
      <c r="K1295" s="235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341</v>
      </c>
      <c r="AU1295" s="244" t="s">
        <v>85</v>
      </c>
      <c r="AV1295" s="13" t="s">
        <v>83</v>
      </c>
      <c r="AW1295" s="13" t="s">
        <v>35</v>
      </c>
      <c r="AX1295" s="13" t="s">
        <v>76</v>
      </c>
      <c r="AY1295" s="244" t="s">
        <v>331</v>
      </c>
    </row>
    <row r="1296" s="14" customFormat="1">
      <c r="A1296" s="14"/>
      <c r="B1296" s="245"/>
      <c r="C1296" s="246"/>
      <c r="D1296" s="236" t="s">
        <v>341</v>
      </c>
      <c r="E1296" s="247" t="s">
        <v>19</v>
      </c>
      <c r="F1296" s="248" t="s">
        <v>1974</v>
      </c>
      <c r="G1296" s="246"/>
      <c r="H1296" s="249">
        <v>11.815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341</v>
      </c>
      <c r="AU1296" s="255" t="s">
        <v>85</v>
      </c>
      <c r="AV1296" s="14" t="s">
        <v>85</v>
      </c>
      <c r="AW1296" s="14" t="s">
        <v>35</v>
      </c>
      <c r="AX1296" s="14" t="s">
        <v>76</v>
      </c>
      <c r="AY1296" s="255" t="s">
        <v>331</v>
      </c>
    </row>
    <row r="1297" s="15" customFormat="1">
      <c r="A1297" s="15"/>
      <c r="B1297" s="256"/>
      <c r="C1297" s="257"/>
      <c r="D1297" s="236" t="s">
        <v>341</v>
      </c>
      <c r="E1297" s="258" t="s">
        <v>19</v>
      </c>
      <c r="F1297" s="259" t="s">
        <v>353</v>
      </c>
      <c r="G1297" s="257"/>
      <c r="H1297" s="260">
        <v>136.47399999999999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6" t="s">
        <v>341</v>
      </c>
      <c r="AU1297" s="266" t="s">
        <v>85</v>
      </c>
      <c r="AV1297" s="15" t="s">
        <v>126</v>
      </c>
      <c r="AW1297" s="15" t="s">
        <v>35</v>
      </c>
      <c r="AX1297" s="15" t="s">
        <v>83</v>
      </c>
      <c r="AY1297" s="266" t="s">
        <v>331</v>
      </c>
    </row>
    <row r="1298" s="2" customFormat="1" ht="24.15" customHeight="1">
      <c r="A1298" s="40"/>
      <c r="B1298" s="41"/>
      <c r="C1298" s="284" t="s">
        <v>1975</v>
      </c>
      <c r="D1298" s="284" t="s">
        <v>968</v>
      </c>
      <c r="E1298" s="285" t="s">
        <v>1864</v>
      </c>
      <c r="F1298" s="286" t="s">
        <v>1865</v>
      </c>
      <c r="G1298" s="287" t="s">
        <v>336</v>
      </c>
      <c r="H1298" s="288">
        <v>156.94499999999999</v>
      </c>
      <c r="I1298" s="289"/>
      <c r="J1298" s="290">
        <f>ROUND(I1298*H1298,2)</f>
        <v>0</v>
      </c>
      <c r="K1298" s="286" t="s">
        <v>337</v>
      </c>
      <c r="L1298" s="291"/>
      <c r="M1298" s="292" t="s">
        <v>19</v>
      </c>
      <c r="N1298" s="293" t="s">
        <v>47</v>
      </c>
      <c r="O1298" s="86"/>
      <c r="P1298" s="225">
        <f>O1298*H1298</f>
        <v>0</v>
      </c>
      <c r="Q1298" s="225">
        <v>0.0054000000000000003</v>
      </c>
      <c r="R1298" s="225">
        <f>Q1298*H1298</f>
        <v>0.84750300000000001</v>
      </c>
      <c r="S1298" s="225">
        <v>0</v>
      </c>
      <c r="T1298" s="226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7" t="s">
        <v>624</v>
      </c>
      <c r="AT1298" s="227" t="s">
        <v>968</v>
      </c>
      <c r="AU1298" s="227" t="s">
        <v>85</v>
      </c>
      <c r="AY1298" s="19" t="s">
        <v>331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19" t="s">
        <v>83</v>
      </c>
      <c r="BK1298" s="228">
        <f>ROUND(I1298*H1298,2)</f>
        <v>0</v>
      </c>
      <c r="BL1298" s="19" t="s">
        <v>541</v>
      </c>
      <c r="BM1298" s="227" t="s">
        <v>1976</v>
      </c>
    </row>
    <row r="1299" s="14" customFormat="1">
      <c r="A1299" s="14"/>
      <c r="B1299" s="245"/>
      <c r="C1299" s="246"/>
      <c r="D1299" s="236" t="s">
        <v>341</v>
      </c>
      <c r="E1299" s="247" t="s">
        <v>19</v>
      </c>
      <c r="F1299" s="248" t="s">
        <v>1977</v>
      </c>
      <c r="G1299" s="246"/>
      <c r="H1299" s="249">
        <v>156.94499999999999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341</v>
      </c>
      <c r="AU1299" s="255" t="s">
        <v>85</v>
      </c>
      <c r="AV1299" s="14" t="s">
        <v>85</v>
      </c>
      <c r="AW1299" s="14" t="s">
        <v>35</v>
      </c>
      <c r="AX1299" s="14" t="s">
        <v>76</v>
      </c>
      <c r="AY1299" s="255" t="s">
        <v>331</v>
      </c>
    </row>
    <row r="1300" s="15" customFormat="1">
      <c r="A1300" s="15"/>
      <c r="B1300" s="256"/>
      <c r="C1300" s="257"/>
      <c r="D1300" s="236" t="s">
        <v>341</v>
      </c>
      <c r="E1300" s="258" t="s">
        <v>19</v>
      </c>
      <c r="F1300" s="259" t="s">
        <v>353</v>
      </c>
      <c r="G1300" s="257"/>
      <c r="H1300" s="260">
        <v>156.94499999999999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6" t="s">
        <v>341</v>
      </c>
      <c r="AU1300" s="266" t="s">
        <v>85</v>
      </c>
      <c r="AV1300" s="15" t="s">
        <v>126</v>
      </c>
      <c r="AW1300" s="15" t="s">
        <v>35</v>
      </c>
      <c r="AX1300" s="15" t="s">
        <v>83</v>
      </c>
      <c r="AY1300" s="266" t="s">
        <v>331</v>
      </c>
    </row>
    <row r="1301" s="2" customFormat="1" ht="21.75" customHeight="1">
      <c r="A1301" s="40"/>
      <c r="B1301" s="41"/>
      <c r="C1301" s="216" t="s">
        <v>1978</v>
      </c>
      <c r="D1301" s="216" t="s">
        <v>333</v>
      </c>
      <c r="E1301" s="217" t="s">
        <v>1979</v>
      </c>
      <c r="F1301" s="218" t="s">
        <v>1980</v>
      </c>
      <c r="G1301" s="219" t="s">
        <v>336</v>
      </c>
      <c r="H1301" s="220">
        <v>110.43899999999999</v>
      </c>
      <c r="I1301" s="221"/>
      <c r="J1301" s="222">
        <f>ROUND(I1301*H1301,2)</f>
        <v>0</v>
      </c>
      <c r="K1301" s="218" t="s">
        <v>337</v>
      </c>
      <c r="L1301" s="46"/>
      <c r="M1301" s="223" t="s">
        <v>19</v>
      </c>
      <c r="N1301" s="224" t="s">
        <v>47</v>
      </c>
      <c r="O1301" s="86"/>
      <c r="P1301" s="225">
        <f>O1301*H1301</f>
        <v>0</v>
      </c>
      <c r="Q1301" s="225">
        <v>0</v>
      </c>
      <c r="R1301" s="225">
        <f>Q1301*H1301</f>
        <v>0</v>
      </c>
      <c r="S1301" s="225">
        <v>0</v>
      </c>
      <c r="T1301" s="226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7" t="s">
        <v>541</v>
      </c>
      <c r="AT1301" s="227" t="s">
        <v>333</v>
      </c>
      <c r="AU1301" s="227" t="s">
        <v>85</v>
      </c>
      <c r="AY1301" s="19" t="s">
        <v>331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19" t="s">
        <v>83</v>
      </c>
      <c r="BK1301" s="228">
        <f>ROUND(I1301*H1301,2)</f>
        <v>0</v>
      </c>
      <c r="BL1301" s="19" t="s">
        <v>541</v>
      </c>
      <c r="BM1301" s="227" t="s">
        <v>1981</v>
      </c>
    </row>
    <row r="1302" s="2" customFormat="1">
      <c r="A1302" s="40"/>
      <c r="B1302" s="41"/>
      <c r="C1302" s="42"/>
      <c r="D1302" s="229" t="s">
        <v>339</v>
      </c>
      <c r="E1302" s="42"/>
      <c r="F1302" s="230" t="s">
        <v>1982</v>
      </c>
      <c r="G1302" s="42"/>
      <c r="H1302" s="42"/>
      <c r="I1302" s="231"/>
      <c r="J1302" s="42"/>
      <c r="K1302" s="42"/>
      <c r="L1302" s="46"/>
      <c r="M1302" s="232"/>
      <c r="N1302" s="23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339</v>
      </c>
      <c r="AU1302" s="19" t="s">
        <v>85</v>
      </c>
    </row>
    <row r="1303" s="13" customFormat="1">
      <c r="A1303" s="13"/>
      <c r="B1303" s="234"/>
      <c r="C1303" s="235"/>
      <c r="D1303" s="236" t="s">
        <v>341</v>
      </c>
      <c r="E1303" s="237" t="s">
        <v>19</v>
      </c>
      <c r="F1303" s="238" t="s">
        <v>1948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341</v>
      </c>
      <c r="AU1303" s="244" t="s">
        <v>85</v>
      </c>
      <c r="AV1303" s="13" t="s">
        <v>83</v>
      </c>
      <c r="AW1303" s="13" t="s">
        <v>35</v>
      </c>
      <c r="AX1303" s="13" t="s">
        <v>76</v>
      </c>
      <c r="AY1303" s="244" t="s">
        <v>331</v>
      </c>
    </row>
    <row r="1304" s="13" customFormat="1">
      <c r="A1304" s="13"/>
      <c r="B1304" s="234"/>
      <c r="C1304" s="235"/>
      <c r="D1304" s="236" t="s">
        <v>341</v>
      </c>
      <c r="E1304" s="237" t="s">
        <v>19</v>
      </c>
      <c r="F1304" s="238" t="s">
        <v>1949</v>
      </c>
      <c r="G1304" s="235"/>
      <c r="H1304" s="237" t="s">
        <v>19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341</v>
      </c>
      <c r="AU1304" s="244" t="s">
        <v>85</v>
      </c>
      <c r="AV1304" s="13" t="s">
        <v>83</v>
      </c>
      <c r="AW1304" s="13" t="s">
        <v>35</v>
      </c>
      <c r="AX1304" s="13" t="s">
        <v>76</v>
      </c>
      <c r="AY1304" s="244" t="s">
        <v>331</v>
      </c>
    </row>
    <row r="1305" s="14" customFormat="1">
      <c r="A1305" s="14"/>
      <c r="B1305" s="245"/>
      <c r="C1305" s="246"/>
      <c r="D1305" s="236" t="s">
        <v>341</v>
      </c>
      <c r="E1305" s="247" t="s">
        <v>19</v>
      </c>
      <c r="F1305" s="248" t="s">
        <v>1950</v>
      </c>
      <c r="G1305" s="246"/>
      <c r="H1305" s="249">
        <v>89.230000000000004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341</v>
      </c>
      <c r="AU1305" s="255" t="s">
        <v>85</v>
      </c>
      <c r="AV1305" s="14" t="s">
        <v>85</v>
      </c>
      <c r="AW1305" s="14" t="s">
        <v>35</v>
      </c>
      <c r="AX1305" s="14" t="s">
        <v>76</v>
      </c>
      <c r="AY1305" s="255" t="s">
        <v>331</v>
      </c>
    </row>
    <row r="1306" s="13" customFormat="1">
      <c r="A1306" s="13"/>
      <c r="B1306" s="234"/>
      <c r="C1306" s="235"/>
      <c r="D1306" s="236" t="s">
        <v>341</v>
      </c>
      <c r="E1306" s="237" t="s">
        <v>19</v>
      </c>
      <c r="F1306" s="238" t="s">
        <v>1951</v>
      </c>
      <c r="G1306" s="235"/>
      <c r="H1306" s="237" t="s">
        <v>19</v>
      </c>
      <c r="I1306" s="239"/>
      <c r="J1306" s="235"/>
      <c r="K1306" s="235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341</v>
      </c>
      <c r="AU1306" s="244" t="s">
        <v>85</v>
      </c>
      <c r="AV1306" s="13" t="s">
        <v>83</v>
      </c>
      <c r="AW1306" s="13" t="s">
        <v>35</v>
      </c>
      <c r="AX1306" s="13" t="s">
        <v>76</v>
      </c>
      <c r="AY1306" s="244" t="s">
        <v>331</v>
      </c>
    </row>
    <row r="1307" s="14" customFormat="1">
      <c r="A1307" s="14"/>
      <c r="B1307" s="245"/>
      <c r="C1307" s="246"/>
      <c r="D1307" s="236" t="s">
        <v>341</v>
      </c>
      <c r="E1307" s="247" t="s">
        <v>19</v>
      </c>
      <c r="F1307" s="248" t="s">
        <v>1952</v>
      </c>
      <c r="G1307" s="246"/>
      <c r="H1307" s="249">
        <v>0.95999999999999996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341</v>
      </c>
      <c r="AU1307" s="255" t="s">
        <v>85</v>
      </c>
      <c r="AV1307" s="14" t="s">
        <v>85</v>
      </c>
      <c r="AW1307" s="14" t="s">
        <v>35</v>
      </c>
      <c r="AX1307" s="14" t="s">
        <v>76</v>
      </c>
      <c r="AY1307" s="255" t="s">
        <v>331</v>
      </c>
    </row>
    <row r="1308" s="13" customFormat="1">
      <c r="A1308" s="13"/>
      <c r="B1308" s="234"/>
      <c r="C1308" s="235"/>
      <c r="D1308" s="236" t="s">
        <v>341</v>
      </c>
      <c r="E1308" s="237" t="s">
        <v>19</v>
      </c>
      <c r="F1308" s="238" t="s">
        <v>1953</v>
      </c>
      <c r="G1308" s="235"/>
      <c r="H1308" s="237" t="s">
        <v>19</v>
      </c>
      <c r="I1308" s="239"/>
      <c r="J1308" s="235"/>
      <c r="K1308" s="235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341</v>
      </c>
      <c r="AU1308" s="244" t="s">
        <v>85</v>
      </c>
      <c r="AV1308" s="13" t="s">
        <v>83</v>
      </c>
      <c r="AW1308" s="13" t="s">
        <v>35</v>
      </c>
      <c r="AX1308" s="13" t="s">
        <v>76</v>
      </c>
      <c r="AY1308" s="244" t="s">
        <v>331</v>
      </c>
    </row>
    <row r="1309" s="14" customFormat="1">
      <c r="A1309" s="14"/>
      <c r="B1309" s="245"/>
      <c r="C1309" s="246"/>
      <c r="D1309" s="236" t="s">
        <v>341</v>
      </c>
      <c r="E1309" s="247" t="s">
        <v>19</v>
      </c>
      <c r="F1309" s="248" t="s">
        <v>1954</v>
      </c>
      <c r="G1309" s="246"/>
      <c r="H1309" s="249">
        <v>8.5199999999999996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341</v>
      </c>
      <c r="AU1309" s="255" t="s">
        <v>85</v>
      </c>
      <c r="AV1309" s="14" t="s">
        <v>85</v>
      </c>
      <c r="AW1309" s="14" t="s">
        <v>35</v>
      </c>
      <c r="AX1309" s="14" t="s">
        <v>76</v>
      </c>
      <c r="AY1309" s="255" t="s">
        <v>331</v>
      </c>
    </row>
    <row r="1310" s="13" customFormat="1">
      <c r="A1310" s="13"/>
      <c r="B1310" s="234"/>
      <c r="C1310" s="235"/>
      <c r="D1310" s="236" t="s">
        <v>341</v>
      </c>
      <c r="E1310" s="237" t="s">
        <v>19</v>
      </c>
      <c r="F1310" s="238" t="s">
        <v>1955</v>
      </c>
      <c r="G1310" s="235"/>
      <c r="H1310" s="237" t="s">
        <v>19</v>
      </c>
      <c r="I1310" s="239"/>
      <c r="J1310" s="235"/>
      <c r="K1310" s="235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341</v>
      </c>
      <c r="AU1310" s="244" t="s">
        <v>85</v>
      </c>
      <c r="AV1310" s="13" t="s">
        <v>83</v>
      </c>
      <c r="AW1310" s="13" t="s">
        <v>35</v>
      </c>
      <c r="AX1310" s="13" t="s">
        <v>76</v>
      </c>
      <c r="AY1310" s="244" t="s">
        <v>331</v>
      </c>
    </row>
    <row r="1311" s="14" customFormat="1">
      <c r="A1311" s="14"/>
      <c r="B1311" s="245"/>
      <c r="C1311" s="246"/>
      <c r="D1311" s="236" t="s">
        <v>341</v>
      </c>
      <c r="E1311" s="247" t="s">
        <v>19</v>
      </c>
      <c r="F1311" s="248" t="s">
        <v>1956</v>
      </c>
      <c r="G1311" s="246"/>
      <c r="H1311" s="249">
        <v>11.728999999999999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341</v>
      </c>
      <c r="AU1311" s="255" t="s">
        <v>85</v>
      </c>
      <c r="AV1311" s="14" t="s">
        <v>85</v>
      </c>
      <c r="AW1311" s="14" t="s">
        <v>35</v>
      </c>
      <c r="AX1311" s="14" t="s">
        <v>76</v>
      </c>
      <c r="AY1311" s="255" t="s">
        <v>331</v>
      </c>
    </row>
    <row r="1312" s="15" customFormat="1">
      <c r="A1312" s="15"/>
      <c r="B1312" s="256"/>
      <c r="C1312" s="257"/>
      <c r="D1312" s="236" t="s">
        <v>341</v>
      </c>
      <c r="E1312" s="258" t="s">
        <v>19</v>
      </c>
      <c r="F1312" s="259" t="s">
        <v>353</v>
      </c>
      <c r="G1312" s="257"/>
      <c r="H1312" s="260">
        <v>110.43899999999999</v>
      </c>
      <c r="I1312" s="261"/>
      <c r="J1312" s="257"/>
      <c r="K1312" s="257"/>
      <c r="L1312" s="262"/>
      <c r="M1312" s="263"/>
      <c r="N1312" s="264"/>
      <c r="O1312" s="264"/>
      <c r="P1312" s="264"/>
      <c r="Q1312" s="264"/>
      <c r="R1312" s="264"/>
      <c r="S1312" s="264"/>
      <c r="T1312" s="26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6" t="s">
        <v>341</v>
      </c>
      <c r="AU1312" s="266" t="s">
        <v>85</v>
      </c>
      <c r="AV1312" s="15" t="s">
        <v>126</v>
      </c>
      <c r="AW1312" s="15" t="s">
        <v>35</v>
      </c>
      <c r="AX1312" s="15" t="s">
        <v>83</v>
      </c>
      <c r="AY1312" s="266" t="s">
        <v>331</v>
      </c>
    </row>
    <row r="1313" s="2" customFormat="1" ht="16.5" customHeight="1">
      <c r="A1313" s="40"/>
      <c r="B1313" s="41"/>
      <c r="C1313" s="284" t="s">
        <v>1983</v>
      </c>
      <c r="D1313" s="284" t="s">
        <v>968</v>
      </c>
      <c r="E1313" s="285" t="s">
        <v>1984</v>
      </c>
      <c r="F1313" s="286" t="s">
        <v>1985</v>
      </c>
      <c r="G1313" s="287" t="s">
        <v>336</v>
      </c>
      <c r="H1313" s="288">
        <v>127.005</v>
      </c>
      <c r="I1313" s="289"/>
      <c r="J1313" s="290">
        <f>ROUND(I1313*H1313,2)</f>
        <v>0</v>
      </c>
      <c r="K1313" s="286" t="s">
        <v>337</v>
      </c>
      <c r="L1313" s="291"/>
      <c r="M1313" s="292" t="s">
        <v>19</v>
      </c>
      <c r="N1313" s="293" t="s">
        <v>47</v>
      </c>
      <c r="O1313" s="86"/>
      <c r="P1313" s="225">
        <f>O1313*H1313</f>
        <v>0</v>
      </c>
      <c r="Q1313" s="225">
        <v>0.00029999999999999997</v>
      </c>
      <c r="R1313" s="225">
        <f>Q1313*H1313</f>
        <v>0.038101499999999996</v>
      </c>
      <c r="S1313" s="225">
        <v>0</v>
      </c>
      <c r="T1313" s="226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7" t="s">
        <v>624</v>
      </c>
      <c r="AT1313" s="227" t="s">
        <v>968</v>
      </c>
      <c r="AU1313" s="227" t="s">
        <v>85</v>
      </c>
      <c r="AY1313" s="19" t="s">
        <v>331</v>
      </c>
      <c r="BE1313" s="228">
        <f>IF(N1313="základní",J1313,0)</f>
        <v>0</v>
      </c>
      <c r="BF1313" s="228">
        <f>IF(N1313="snížená",J1313,0)</f>
        <v>0</v>
      </c>
      <c r="BG1313" s="228">
        <f>IF(N1313="zákl. přenesená",J1313,0)</f>
        <v>0</v>
      </c>
      <c r="BH1313" s="228">
        <f>IF(N1313="sníž. přenesená",J1313,0)</f>
        <v>0</v>
      </c>
      <c r="BI1313" s="228">
        <f>IF(N1313="nulová",J1313,0)</f>
        <v>0</v>
      </c>
      <c r="BJ1313" s="19" t="s">
        <v>83</v>
      </c>
      <c r="BK1313" s="228">
        <f>ROUND(I1313*H1313,2)</f>
        <v>0</v>
      </c>
      <c r="BL1313" s="19" t="s">
        <v>541</v>
      </c>
      <c r="BM1313" s="227" t="s">
        <v>1986</v>
      </c>
    </row>
    <row r="1314" s="14" customFormat="1">
      <c r="A1314" s="14"/>
      <c r="B1314" s="245"/>
      <c r="C1314" s="246"/>
      <c r="D1314" s="236" t="s">
        <v>341</v>
      </c>
      <c r="E1314" s="247" t="s">
        <v>19</v>
      </c>
      <c r="F1314" s="248" t="s">
        <v>1987</v>
      </c>
      <c r="G1314" s="246"/>
      <c r="H1314" s="249">
        <v>127.005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341</v>
      </c>
      <c r="AU1314" s="255" t="s">
        <v>85</v>
      </c>
      <c r="AV1314" s="14" t="s">
        <v>85</v>
      </c>
      <c r="AW1314" s="14" t="s">
        <v>35</v>
      </c>
      <c r="AX1314" s="14" t="s">
        <v>83</v>
      </c>
      <c r="AY1314" s="255" t="s">
        <v>331</v>
      </c>
    </row>
    <row r="1315" s="2" customFormat="1" ht="24.15" customHeight="1">
      <c r="A1315" s="40"/>
      <c r="B1315" s="41"/>
      <c r="C1315" s="216" t="s">
        <v>1988</v>
      </c>
      <c r="D1315" s="216" t="s">
        <v>333</v>
      </c>
      <c r="E1315" s="217" t="s">
        <v>1989</v>
      </c>
      <c r="F1315" s="218" t="s">
        <v>1990</v>
      </c>
      <c r="G1315" s="219" t="s">
        <v>336</v>
      </c>
      <c r="H1315" s="220">
        <v>89.230000000000004</v>
      </c>
      <c r="I1315" s="221"/>
      <c r="J1315" s="222">
        <f>ROUND(I1315*H1315,2)</f>
        <v>0</v>
      </c>
      <c r="K1315" s="218" t="s">
        <v>337</v>
      </c>
      <c r="L1315" s="46"/>
      <c r="M1315" s="223" t="s">
        <v>19</v>
      </c>
      <c r="N1315" s="224" t="s">
        <v>47</v>
      </c>
      <c r="O1315" s="86"/>
      <c r="P1315" s="225">
        <f>O1315*H1315</f>
        <v>0</v>
      </c>
      <c r="Q1315" s="225">
        <v>0</v>
      </c>
      <c r="R1315" s="225">
        <f>Q1315*H1315</f>
        <v>0</v>
      </c>
      <c r="S1315" s="225">
        <v>0</v>
      </c>
      <c r="T1315" s="226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7" t="s">
        <v>541</v>
      </c>
      <c r="AT1315" s="227" t="s">
        <v>333</v>
      </c>
      <c r="AU1315" s="227" t="s">
        <v>85</v>
      </c>
      <c r="AY1315" s="19" t="s">
        <v>331</v>
      </c>
      <c r="BE1315" s="228">
        <f>IF(N1315="základní",J1315,0)</f>
        <v>0</v>
      </c>
      <c r="BF1315" s="228">
        <f>IF(N1315="snížená",J1315,0)</f>
        <v>0</v>
      </c>
      <c r="BG1315" s="228">
        <f>IF(N1315="zákl. přenesená",J1315,0)</f>
        <v>0</v>
      </c>
      <c r="BH1315" s="228">
        <f>IF(N1315="sníž. přenesená",J1315,0)</f>
        <v>0</v>
      </c>
      <c r="BI1315" s="228">
        <f>IF(N1315="nulová",J1315,0)</f>
        <v>0</v>
      </c>
      <c r="BJ1315" s="19" t="s">
        <v>83</v>
      </c>
      <c r="BK1315" s="228">
        <f>ROUND(I1315*H1315,2)</f>
        <v>0</v>
      </c>
      <c r="BL1315" s="19" t="s">
        <v>541</v>
      </c>
      <c r="BM1315" s="227" t="s">
        <v>1991</v>
      </c>
    </row>
    <row r="1316" s="2" customFormat="1">
      <c r="A1316" s="40"/>
      <c r="B1316" s="41"/>
      <c r="C1316" s="42"/>
      <c r="D1316" s="229" t="s">
        <v>339</v>
      </c>
      <c r="E1316" s="42"/>
      <c r="F1316" s="230" t="s">
        <v>1992</v>
      </c>
      <c r="G1316" s="42"/>
      <c r="H1316" s="42"/>
      <c r="I1316" s="231"/>
      <c r="J1316" s="42"/>
      <c r="K1316" s="42"/>
      <c r="L1316" s="46"/>
      <c r="M1316" s="232"/>
      <c r="N1316" s="233"/>
      <c r="O1316" s="86"/>
      <c r="P1316" s="86"/>
      <c r="Q1316" s="86"/>
      <c r="R1316" s="86"/>
      <c r="S1316" s="86"/>
      <c r="T1316" s="87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339</v>
      </c>
      <c r="AU1316" s="19" t="s">
        <v>85</v>
      </c>
    </row>
    <row r="1317" s="13" customFormat="1">
      <c r="A1317" s="13"/>
      <c r="B1317" s="234"/>
      <c r="C1317" s="235"/>
      <c r="D1317" s="236" t="s">
        <v>341</v>
      </c>
      <c r="E1317" s="237" t="s">
        <v>19</v>
      </c>
      <c r="F1317" s="238" t="s">
        <v>1948</v>
      </c>
      <c r="G1317" s="235"/>
      <c r="H1317" s="237" t="s">
        <v>19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341</v>
      </c>
      <c r="AU1317" s="244" t="s">
        <v>85</v>
      </c>
      <c r="AV1317" s="13" t="s">
        <v>83</v>
      </c>
      <c r="AW1317" s="13" t="s">
        <v>35</v>
      </c>
      <c r="AX1317" s="13" t="s">
        <v>76</v>
      </c>
      <c r="AY1317" s="244" t="s">
        <v>331</v>
      </c>
    </row>
    <row r="1318" s="14" customFormat="1">
      <c r="A1318" s="14"/>
      <c r="B1318" s="245"/>
      <c r="C1318" s="246"/>
      <c r="D1318" s="236" t="s">
        <v>341</v>
      </c>
      <c r="E1318" s="247" t="s">
        <v>19</v>
      </c>
      <c r="F1318" s="248" t="s">
        <v>1950</v>
      </c>
      <c r="G1318" s="246"/>
      <c r="H1318" s="249">
        <v>89.230000000000004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341</v>
      </c>
      <c r="AU1318" s="255" t="s">
        <v>85</v>
      </c>
      <c r="AV1318" s="14" t="s">
        <v>85</v>
      </c>
      <c r="AW1318" s="14" t="s">
        <v>35</v>
      </c>
      <c r="AX1318" s="14" t="s">
        <v>83</v>
      </c>
      <c r="AY1318" s="255" t="s">
        <v>331</v>
      </c>
    </row>
    <row r="1319" s="2" customFormat="1" ht="16.5" customHeight="1">
      <c r="A1319" s="40"/>
      <c r="B1319" s="41"/>
      <c r="C1319" s="284" t="s">
        <v>1993</v>
      </c>
      <c r="D1319" s="284" t="s">
        <v>968</v>
      </c>
      <c r="E1319" s="285" t="s">
        <v>1994</v>
      </c>
      <c r="F1319" s="286" t="s">
        <v>1995</v>
      </c>
      <c r="G1319" s="287" t="s">
        <v>336</v>
      </c>
      <c r="H1319" s="288">
        <v>102.615</v>
      </c>
      <c r="I1319" s="289"/>
      <c r="J1319" s="290">
        <f>ROUND(I1319*H1319,2)</f>
        <v>0</v>
      </c>
      <c r="K1319" s="286" t="s">
        <v>337</v>
      </c>
      <c r="L1319" s="291"/>
      <c r="M1319" s="292" t="s">
        <v>19</v>
      </c>
      <c r="N1319" s="293" t="s">
        <v>47</v>
      </c>
      <c r="O1319" s="86"/>
      <c r="P1319" s="225">
        <f>O1319*H1319</f>
        <v>0</v>
      </c>
      <c r="Q1319" s="225">
        <v>0.00020000000000000001</v>
      </c>
      <c r="R1319" s="225">
        <f>Q1319*H1319</f>
        <v>0.020523</v>
      </c>
      <c r="S1319" s="225">
        <v>0</v>
      </c>
      <c r="T1319" s="226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7" t="s">
        <v>624</v>
      </c>
      <c r="AT1319" s="227" t="s">
        <v>968</v>
      </c>
      <c r="AU1319" s="227" t="s">
        <v>85</v>
      </c>
      <c r="AY1319" s="19" t="s">
        <v>331</v>
      </c>
      <c r="BE1319" s="228">
        <f>IF(N1319="základní",J1319,0)</f>
        <v>0</v>
      </c>
      <c r="BF1319" s="228">
        <f>IF(N1319="snížená",J1319,0)</f>
        <v>0</v>
      </c>
      <c r="BG1319" s="228">
        <f>IF(N1319="zákl. přenesená",J1319,0)</f>
        <v>0</v>
      </c>
      <c r="BH1319" s="228">
        <f>IF(N1319="sníž. přenesená",J1319,0)</f>
        <v>0</v>
      </c>
      <c r="BI1319" s="228">
        <f>IF(N1319="nulová",J1319,0)</f>
        <v>0</v>
      </c>
      <c r="BJ1319" s="19" t="s">
        <v>83</v>
      </c>
      <c r="BK1319" s="228">
        <f>ROUND(I1319*H1319,2)</f>
        <v>0</v>
      </c>
      <c r="BL1319" s="19" t="s">
        <v>541</v>
      </c>
      <c r="BM1319" s="227" t="s">
        <v>1996</v>
      </c>
    </row>
    <row r="1320" s="14" customFormat="1">
      <c r="A1320" s="14"/>
      <c r="B1320" s="245"/>
      <c r="C1320" s="246"/>
      <c r="D1320" s="236" t="s">
        <v>341</v>
      </c>
      <c r="E1320" s="247" t="s">
        <v>19</v>
      </c>
      <c r="F1320" s="248" t="s">
        <v>1997</v>
      </c>
      <c r="G1320" s="246"/>
      <c r="H1320" s="249">
        <v>102.615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341</v>
      </c>
      <c r="AU1320" s="255" t="s">
        <v>85</v>
      </c>
      <c r="AV1320" s="14" t="s">
        <v>85</v>
      </c>
      <c r="AW1320" s="14" t="s">
        <v>35</v>
      </c>
      <c r="AX1320" s="14" t="s">
        <v>83</v>
      </c>
      <c r="AY1320" s="255" t="s">
        <v>331</v>
      </c>
    </row>
    <row r="1321" s="2" customFormat="1" ht="24.15" customHeight="1">
      <c r="A1321" s="40"/>
      <c r="B1321" s="41"/>
      <c r="C1321" s="216" t="s">
        <v>1998</v>
      </c>
      <c r="D1321" s="216" t="s">
        <v>333</v>
      </c>
      <c r="E1321" s="217" t="s">
        <v>1999</v>
      </c>
      <c r="F1321" s="218" t="s">
        <v>2000</v>
      </c>
      <c r="G1321" s="219" t="s">
        <v>336</v>
      </c>
      <c r="H1321" s="220">
        <v>89.230000000000004</v>
      </c>
      <c r="I1321" s="221"/>
      <c r="J1321" s="222">
        <f>ROUND(I1321*H1321,2)</f>
        <v>0</v>
      </c>
      <c r="K1321" s="218" t="s">
        <v>337</v>
      </c>
      <c r="L1321" s="46"/>
      <c r="M1321" s="223" t="s">
        <v>19</v>
      </c>
      <c r="N1321" s="224" t="s">
        <v>47</v>
      </c>
      <c r="O1321" s="86"/>
      <c r="P1321" s="225">
        <f>O1321*H1321</f>
        <v>0</v>
      </c>
      <c r="Q1321" s="225">
        <v>0</v>
      </c>
      <c r="R1321" s="225">
        <f>Q1321*H1321</f>
        <v>0</v>
      </c>
      <c r="S1321" s="225">
        <v>0</v>
      </c>
      <c r="T1321" s="226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7" t="s">
        <v>541</v>
      </c>
      <c r="AT1321" s="227" t="s">
        <v>333</v>
      </c>
      <c r="AU1321" s="227" t="s">
        <v>85</v>
      </c>
      <c r="AY1321" s="19" t="s">
        <v>331</v>
      </c>
      <c r="BE1321" s="228">
        <f>IF(N1321="základní",J1321,0)</f>
        <v>0</v>
      </c>
      <c r="BF1321" s="228">
        <f>IF(N1321="snížená",J1321,0)</f>
        <v>0</v>
      </c>
      <c r="BG1321" s="228">
        <f>IF(N1321="zákl. přenesená",J1321,0)</f>
        <v>0</v>
      </c>
      <c r="BH1321" s="228">
        <f>IF(N1321="sníž. přenesená",J1321,0)</f>
        <v>0</v>
      </c>
      <c r="BI1321" s="228">
        <f>IF(N1321="nulová",J1321,0)</f>
        <v>0</v>
      </c>
      <c r="BJ1321" s="19" t="s">
        <v>83</v>
      </c>
      <c r="BK1321" s="228">
        <f>ROUND(I1321*H1321,2)</f>
        <v>0</v>
      </c>
      <c r="BL1321" s="19" t="s">
        <v>541</v>
      </c>
      <c r="BM1321" s="227" t="s">
        <v>2001</v>
      </c>
    </row>
    <row r="1322" s="2" customFormat="1">
      <c r="A1322" s="40"/>
      <c r="B1322" s="41"/>
      <c r="C1322" s="42"/>
      <c r="D1322" s="229" t="s">
        <v>339</v>
      </c>
      <c r="E1322" s="42"/>
      <c r="F1322" s="230" t="s">
        <v>2002</v>
      </c>
      <c r="G1322" s="42"/>
      <c r="H1322" s="42"/>
      <c r="I1322" s="231"/>
      <c r="J1322" s="42"/>
      <c r="K1322" s="42"/>
      <c r="L1322" s="46"/>
      <c r="M1322" s="232"/>
      <c r="N1322" s="233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339</v>
      </c>
      <c r="AU1322" s="19" t="s">
        <v>85</v>
      </c>
    </row>
    <row r="1323" s="13" customFormat="1">
      <c r="A1323" s="13"/>
      <c r="B1323" s="234"/>
      <c r="C1323" s="235"/>
      <c r="D1323" s="236" t="s">
        <v>341</v>
      </c>
      <c r="E1323" s="237" t="s">
        <v>19</v>
      </c>
      <c r="F1323" s="238" t="s">
        <v>1948</v>
      </c>
      <c r="G1323" s="235"/>
      <c r="H1323" s="237" t="s">
        <v>19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341</v>
      </c>
      <c r="AU1323" s="244" t="s">
        <v>85</v>
      </c>
      <c r="AV1323" s="13" t="s">
        <v>83</v>
      </c>
      <c r="AW1323" s="13" t="s">
        <v>35</v>
      </c>
      <c r="AX1323" s="13" t="s">
        <v>76</v>
      </c>
      <c r="AY1323" s="244" t="s">
        <v>331</v>
      </c>
    </row>
    <row r="1324" s="14" customFormat="1">
      <c r="A1324" s="14"/>
      <c r="B1324" s="245"/>
      <c r="C1324" s="246"/>
      <c r="D1324" s="236" t="s">
        <v>341</v>
      </c>
      <c r="E1324" s="247" t="s">
        <v>19</v>
      </c>
      <c r="F1324" s="248" t="s">
        <v>1950</v>
      </c>
      <c r="G1324" s="246"/>
      <c r="H1324" s="249">
        <v>89.230000000000004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341</v>
      </c>
      <c r="AU1324" s="255" t="s">
        <v>85</v>
      </c>
      <c r="AV1324" s="14" t="s">
        <v>85</v>
      </c>
      <c r="AW1324" s="14" t="s">
        <v>35</v>
      </c>
      <c r="AX1324" s="14" t="s">
        <v>83</v>
      </c>
      <c r="AY1324" s="255" t="s">
        <v>331</v>
      </c>
    </row>
    <row r="1325" s="2" customFormat="1" ht="24.15" customHeight="1">
      <c r="A1325" s="40"/>
      <c r="B1325" s="41"/>
      <c r="C1325" s="284" t="s">
        <v>2003</v>
      </c>
      <c r="D1325" s="284" t="s">
        <v>968</v>
      </c>
      <c r="E1325" s="285" t="s">
        <v>2004</v>
      </c>
      <c r="F1325" s="286" t="s">
        <v>2005</v>
      </c>
      <c r="G1325" s="287" t="s">
        <v>336</v>
      </c>
      <c r="H1325" s="288">
        <v>102.615</v>
      </c>
      <c r="I1325" s="289"/>
      <c r="J1325" s="290">
        <f>ROUND(I1325*H1325,2)</f>
        <v>0</v>
      </c>
      <c r="K1325" s="286" t="s">
        <v>337</v>
      </c>
      <c r="L1325" s="291"/>
      <c r="M1325" s="292" t="s">
        <v>19</v>
      </c>
      <c r="N1325" s="293" t="s">
        <v>47</v>
      </c>
      <c r="O1325" s="86"/>
      <c r="P1325" s="225">
        <f>O1325*H1325</f>
        <v>0</v>
      </c>
      <c r="Q1325" s="225">
        <v>0.00080000000000000004</v>
      </c>
      <c r="R1325" s="225">
        <f>Q1325*H1325</f>
        <v>0.082091999999999998</v>
      </c>
      <c r="S1325" s="225">
        <v>0</v>
      </c>
      <c r="T1325" s="226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7" t="s">
        <v>624</v>
      </c>
      <c r="AT1325" s="227" t="s">
        <v>968</v>
      </c>
      <c r="AU1325" s="227" t="s">
        <v>85</v>
      </c>
      <c r="AY1325" s="19" t="s">
        <v>331</v>
      </c>
      <c r="BE1325" s="228">
        <f>IF(N1325="základní",J1325,0)</f>
        <v>0</v>
      </c>
      <c r="BF1325" s="228">
        <f>IF(N1325="snížená",J1325,0)</f>
        <v>0</v>
      </c>
      <c r="BG1325" s="228">
        <f>IF(N1325="zákl. přenesená",J1325,0)</f>
        <v>0</v>
      </c>
      <c r="BH1325" s="228">
        <f>IF(N1325="sníž. přenesená",J1325,0)</f>
        <v>0</v>
      </c>
      <c r="BI1325" s="228">
        <f>IF(N1325="nulová",J1325,0)</f>
        <v>0</v>
      </c>
      <c r="BJ1325" s="19" t="s">
        <v>83</v>
      </c>
      <c r="BK1325" s="228">
        <f>ROUND(I1325*H1325,2)</f>
        <v>0</v>
      </c>
      <c r="BL1325" s="19" t="s">
        <v>541</v>
      </c>
      <c r="BM1325" s="227" t="s">
        <v>2006</v>
      </c>
    </row>
    <row r="1326" s="14" customFormat="1">
      <c r="A1326" s="14"/>
      <c r="B1326" s="245"/>
      <c r="C1326" s="246"/>
      <c r="D1326" s="236" t="s">
        <v>341</v>
      </c>
      <c r="E1326" s="247" t="s">
        <v>19</v>
      </c>
      <c r="F1326" s="248" t="s">
        <v>1997</v>
      </c>
      <c r="G1326" s="246"/>
      <c r="H1326" s="249">
        <v>102.615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341</v>
      </c>
      <c r="AU1326" s="255" t="s">
        <v>85</v>
      </c>
      <c r="AV1326" s="14" t="s">
        <v>85</v>
      </c>
      <c r="AW1326" s="14" t="s">
        <v>35</v>
      </c>
      <c r="AX1326" s="14" t="s">
        <v>83</v>
      </c>
      <c r="AY1326" s="255" t="s">
        <v>331</v>
      </c>
    </row>
    <row r="1327" s="2" customFormat="1" ht="21.75" customHeight="1">
      <c r="A1327" s="40"/>
      <c r="B1327" s="41"/>
      <c r="C1327" s="216" t="s">
        <v>2007</v>
      </c>
      <c r="D1327" s="216" t="s">
        <v>333</v>
      </c>
      <c r="E1327" s="217" t="s">
        <v>2008</v>
      </c>
      <c r="F1327" s="218" t="s">
        <v>2009</v>
      </c>
      <c r="G1327" s="219" t="s">
        <v>336</v>
      </c>
      <c r="H1327" s="220">
        <v>89.230000000000004</v>
      </c>
      <c r="I1327" s="221"/>
      <c r="J1327" s="222">
        <f>ROUND(I1327*H1327,2)</f>
        <v>0</v>
      </c>
      <c r="K1327" s="218" t="s">
        <v>337</v>
      </c>
      <c r="L1327" s="46"/>
      <c r="M1327" s="223" t="s">
        <v>19</v>
      </c>
      <c r="N1327" s="224" t="s">
        <v>47</v>
      </c>
      <c r="O1327" s="86"/>
      <c r="P1327" s="225">
        <f>O1327*H1327</f>
        <v>0</v>
      </c>
      <c r="Q1327" s="225">
        <v>0</v>
      </c>
      <c r="R1327" s="225">
        <f>Q1327*H1327</f>
        <v>0</v>
      </c>
      <c r="S1327" s="225">
        <v>0</v>
      </c>
      <c r="T1327" s="226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7" t="s">
        <v>541</v>
      </c>
      <c r="AT1327" s="227" t="s">
        <v>333</v>
      </c>
      <c r="AU1327" s="227" t="s">
        <v>85</v>
      </c>
      <c r="AY1327" s="19" t="s">
        <v>331</v>
      </c>
      <c r="BE1327" s="228">
        <f>IF(N1327="základní",J1327,0)</f>
        <v>0</v>
      </c>
      <c r="BF1327" s="228">
        <f>IF(N1327="snížená",J1327,0)</f>
        <v>0</v>
      </c>
      <c r="BG1327" s="228">
        <f>IF(N1327="zákl. přenesená",J1327,0)</f>
        <v>0</v>
      </c>
      <c r="BH1327" s="228">
        <f>IF(N1327="sníž. přenesená",J1327,0)</f>
        <v>0</v>
      </c>
      <c r="BI1327" s="228">
        <f>IF(N1327="nulová",J1327,0)</f>
        <v>0</v>
      </c>
      <c r="BJ1327" s="19" t="s">
        <v>83</v>
      </c>
      <c r="BK1327" s="228">
        <f>ROUND(I1327*H1327,2)</f>
        <v>0</v>
      </c>
      <c r="BL1327" s="19" t="s">
        <v>541</v>
      </c>
      <c r="BM1327" s="227" t="s">
        <v>2010</v>
      </c>
    </row>
    <row r="1328" s="2" customFormat="1">
      <c r="A1328" s="40"/>
      <c r="B1328" s="41"/>
      <c r="C1328" s="42"/>
      <c r="D1328" s="229" t="s">
        <v>339</v>
      </c>
      <c r="E1328" s="42"/>
      <c r="F1328" s="230" t="s">
        <v>2011</v>
      </c>
      <c r="G1328" s="42"/>
      <c r="H1328" s="42"/>
      <c r="I1328" s="231"/>
      <c r="J1328" s="42"/>
      <c r="K1328" s="42"/>
      <c r="L1328" s="46"/>
      <c r="M1328" s="232"/>
      <c r="N1328" s="233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339</v>
      </c>
      <c r="AU1328" s="19" t="s">
        <v>85</v>
      </c>
    </row>
    <row r="1329" s="13" customFormat="1">
      <c r="A1329" s="13"/>
      <c r="B1329" s="234"/>
      <c r="C1329" s="235"/>
      <c r="D1329" s="236" t="s">
        <v>341</v>
      </c>
      <c r="E1329" s="237" t="s">
        <v>19</v>
      </c>
      <c r="F1329" s="238" t="s">
        <v>1948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341</v>
      </c>
      <c r="AU1329" s="244" t="s">
        <v>85</v>
      </c>
      <c r="AV1329" s="13" t="s">
        <v>83</v>
      </c>
      <c r="AW1329" s="13" t="s">
        <v>35</v>
      </c>
      <c r="AX1329" s="13" t="s">
        <v>76</v>
      </c>
      <c r="AY1329" s="244" t="s">
        <v>331</v>
      </c>
    </row>
    <row r="1330" s="14" customFormat="1">
      <c r="A1330" s="14"/>
      <c r="B1330" s="245"/>
      <c r="C1330" s="246"/>
      <c r="D1330" s="236" t="s">
        <v>341</v>
      </c>
      <c r="E1330" s="247" t="s">
        <v>19</v>
      </c>
      <c r="F1330" s="248" t="s">
        <v>1950</v>
      </c>
      <c r="G1330" s="246"/>
      <c r="H1330" s="249">
        <v>89.230000000000004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341</v>
      </c>
      <c r="AU1330" s="255" t="s">
        <v>85</v>
      </c>
      <c r="AV1330" s="14" t="s">
        <v>85</v>
      </c>
      <c r="AW1330" s="14" t="s">
        <v>35</v>
      </c>
      <c r="AX1330" s="14" t="s">
        <v>83</v>
      </c>
      <c r="AY1330" s="255" t="s">
        <v>331</v>
      </c>
    </row>
    <row r="1331" s="2" customFormat="1" ht="16.5" customHeight="1">
      <c r="A1331" s="40"/>
      <c r="B1331" s="41"/>
      <c r="C1331" s="284" t="s">
        <v>2012</v>
      </c>
      <c r="D1331" s="284" t="s">
        <v>968</v>
      </c>
      <c r="E1331" s="285" t="s">
        <v>2013</v>
      </c>
      <c r="F1331" s="286" t="s">
        <v>2014</v>
      </c>
      <c r="G1331" s="287" t="s">
        <v>336</v>
      </c>
      <c r="H1331" s="288">
        <v>98.153000000000006</v>
      </c>
      <c r="I1331" s="289"/>
      <c r="J1331" s="290">
        <f>ROUND(I1331*H1331,2)</f>
        <v>0</v>
      </c>
      <c r="K1331" s="286" t="s">
        <v>337</v>
      </c>
      <c r="L1331" s="291"/>
      <c r="M1331" s="292" t="s">
        <v>19</v>
      </c>
      <c r="N1331" s="293" t="s">
        <v>47</v>
      </c>
      <c r="O1331" s="86"/>
      <c r="P1331" s="225">
        <f>O1331*H1331</f>
        <v>0</v>
      </c>
      <c r="Q1331" s="225">
        <v>0.002</v>
      </c>
      <c r="R1331" s="225">
        <f>Q1331*H1331</f>
        <v>0.19630600000000001</v>
      </c>
      <c r="S1331" s="225">
        <v>0</v>
      </c>
      <c r="T1331" s="22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7" t="s">
        <v>624</v>
      </c>
      <c r="AT1331" s="227" t="s">
        <v>968</v>
      </c>
      <c r="AU1331" s="227" t="s">
        <v>85</v>
      </c>
      <c r="AY1331" s="19" t="s">
        <v>331</v>
      </c>
      <c r="BE1331" s="228">
        <f>IF(N1331="základní",J1331,0)</f>
        <v>0</v>
      </c>
      <c r="BF1331" s="228">
        <f>IF(N1331="snížená",J1331,0)</f>
        <v>0</v>
      </c>
      <c r="BG1331" s="228">
        <f>IF(N1331="zákl. přenesená",J1331,0)</f>
        <v>0</v>
      </c>
      <c r="BH1331" s="228">
        <f>IF(N1331="sníž. přenesená",J1331,0)</f>
        <v>0</v>
      </c>
      <c r="BI1331" s="228">
        <f>IF(N1331="nulová",J1331,0)</f>
        <v>0</v>
      </c>
      <c r="BJ1331" s="19" t="s">
        <v>83</v>
      </c>
      <c r="BK1331" s="228">
        <f>ROUND(I1331*H1331,2)</f>
        <v>0</v>
      </c>
      <c r="BL1331" s="19" t="s">
        <v>541</v>
      </c>
      <c r="BM1331" s="227" t="s">
        <v>2015</v>
      </c>
    </row>
    <row r="1332" s="14" customFormat="1">
      <c r="A1332" s="14"/>
      <c r="B1332" s="245"/>
      <c r="C1332" s="246"/>
      <c r="D1332" s="236" t="s">
        <v>341</v>
      </c>
      <c r="E1332" s="247" t="s">
        <v>19</v>
      </c>
      <c r="F1332" s="248" t="s">
        <v>2016</v>
      </c>
      <c r="G1332" s="246"/>
      <c r="H1332" s="249">
        <v>98.153000000000006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341</v>
      </c>
      <c r="AU1332" s="255" t="s">
        <v>85</v>
      </c>
      <c r="AV1332" s="14" t="s">
        <v>85</v>
      </c>
      <c r="AW1332" s="14" t="s">
        <v>35</v>
      </c>
      <c r="AX1332" s="14" t="s">
        <v>83</v>
      </c>
      <c r="AY1332" s="255" t="s">
        <v>331</v>
      </c>
    </row>
    <row r="1333" s="2" customFormat="1" ht="21.75" customHeight="1">
      <c r="A1333" s="40"/>
      <c r="B1333" s="41"/>
      <c r="C1333" s="216" t="s">
        <v>2017</v>
      </c>
      <c r="D1333" s="216" t="s">
        <v>333</v>
      </c>
      <c r="E1333" s="217" t="s">
        <v>2018</v>
      </c>
      <c r="F1333" s="218" t="s">
        <v>2019</v>
      </c>
      <c r="G1333" s="219" t="s">
        <v>336</v>
      </c>
      <c r="H1333" s="220">
        <v>62.098999999999997</v>
      </c>
      <c r="I1333" s="221"/>
      <c r="J1333" s="222">
        <f>ROUND(I1333*H1333,2)</f>
        <v>0</v>
      </c>
      <c r="K1333" s="218" t="s">
        <v>337</v>
      </c>
      <c r="L1333" s="46"/>
      <c r="M1333" s="223" t="s">
        <v>19</v>
      </c>
      <c r="N1333" s="224" t="s">
        <v>47</v>
      </c>
      <c r="O1333" s="86"/>
      <c r="P1333" s="225">
        <f>O1333*H1333</f>
        <v>0</v>
      </c>
      <c r="Q1333" s="225">
        <v>0</v>
      </c>
      <c r="R1333" s="225">
        <f>Q1333*H1333</f>
        <v>0</v>
      </c>
      <c r="S1333" s="225">
        <v>0</v>
      </c>
      <c r="T1333" s="22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7" t="s">
        <v>541</v>
      </c>
      <c r="AT1333" s="227" t="s">
        <v>333</v>
      </c>
      <c r="AU1333" s="227" t="s">
        <v>85</v>
      </c>
      <c r="AY1333" s="19" t="s">
        <v>331</v>
      </c>
      <c r="BE1333" s="228">
        <f>IF(N1333="základní",J1333,0)</f>
        <v>0</v>
      </c>
      <c r="BF1333" s="228">
        <f>IF(N1333="snížená",J1333,0)</f>
        <v>0</v>
      </c>
      <c r="BG1333" s="228">
        <f>IF(N1333="zákl. přenesená",J1333,0)</f>
        <v>0</v>
      </c>
      <c r="BH1333" s="228">
        <f>IF(N1333="sníž. přenesená",J1333,0)</f>
        <v>0</v>
      </c>
      <c r="BI1333" s="228">
        <f>IF(N1333="nulová",J1333,0)</f>
        <v>0</v>
      </c>
      <c r="BJ1333" s="19" t="s">
        <v>83</v>
      </c>
      <c r="BK1333" s="228">
        <f>ROUND(I1333*H1333,2)</f>
        <v>0</v>
      </c>
      <c r="BL1333" s="19" t="s">
        <v>541</v>
      </c>
      <c r="BM1333" s="227" t="s">
        <v>2020</v>
      </c>
    </row>
    <row r="1334" s="2" customFormat="1">
      <c r="A1334" s="40"/>
      <c r="B1334" s="41"/>
      <c r="C1334" s="42"/>
      <c r="D1334" s="229" t="s">
        <v>339</v>
      </c>
      <c r="E1334" s="42"/>
      <c r="F1334" s="230" t="s">
        <v>2021</v>
      </c>
      <c r="G1334" s="42"/>
      <c r="H1334" s="42"/>
      <c r="I1334" s="231"/>
      <c r="J1334" s="42"/>
      <c r="K1334" s="42"/>
      <c r="L1334" s="46"/>
      <c r="M1334" s="232"/>
      <c r="N1334" s="233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339</v>
      </c>
      <c r="AU1334" s="19" t="s">
        <v>85</v>
      </c>
    </row>
    <row r="1335" s="13" customFormat="1">
      <c r="A1335" s="13"/>
      <c r="B1335" s="234"/>
      <c r="C1335" s="235"/>
      <c r="D1335" s="236" t="s">
        <v>341</v>
      </c>
      <c r="E1335" s="237" t="s">
        <v>19</v>
      </c>
      <c r="F1335" s="238" t="s">
        <v>1948</v>
      </c>
      <c r="G1335" s="235"/>
      <c r="H1335" s="237" t="s">
        <v>19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341</v>
      </c>
      <c r="AU1335" s="244" t="s">
        <v>85</v>
      </c>
      <c r="AV1335" s="13" t="s">
        <v>83</v>
      </c>
      <c r="AW1335" s="13" t="s">
        <v>35</v>
      </c>
      <c r="AX1335" s="13" t="s">
        <v>76</v>
      </c>
      <c r="AY1335" s="244" t="s">
        <v>331</v>
      </c>
    </row>
    <row r="1336" s="14" customFormat="1">
      <c r="A1336" s="14"/>
      <c r="B1336" s="245"/>
      <c r="C1336" s="246"/>
      <c r="D1336" s="236" t="s">
        <v>341</v>
      </c>
      <c r="E1336" s="247" t="s">
        <v>19</v>
      </c>
      <c r="F1336" s="248" t="s">
        <v>2022</v>
      </c>
      <c r="G1336" s="246"/>
      <c r="H1336" s="249">
        <v>62.098999999999997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341</v>
      </c>
      <c r="AU1336" s="255" t="s">
        <v>85</v>
      </c>
      <c r="AV1336" s="14" t="s">
        <v>85</v>
      </c>
      <c r="AW1336" s="14" t="s">
        <v>35</v>
      </c>
      <c r="AX1336" s="14" t="s">
        <v>83</v>
      </c>
      <c r="AY1336" s="255" t="s">
        <v>331</v>
      </c>
    </row>
    <row r="1337" s="2" customFormat="1" ht="16.5" customHeight="1">
      <c r="A1337" s="40"/>
      <c r="B1337" s="41"/>
      <c r="C1337" s="284" t="s">
        <v>2023</v>
      </c>
      <c r="D1337" s="284" t="s">
        <v>968</v>
      </c>
      <c r="E1337" s="285" t="s">
        <v>2024</v>
      </c>
      <c r="F1337" s="286" t="s">
        <v>2025</v>
      </c>
      <c r="G1337" s="287" t="s">
        <v>429</v>
      </c>
      <c r="H1337" s="288">
        <v>4.0990000000000002</v>
      </c>
      <c r="I1337" s="289"/>
      <c r="J1337" s="290">
        <f>ROUND(I1337*H1337,2)</f>
        <v>0</v>
      </c>
      <c r="K1337" s="286" t="s">
        <v>337</v>
      </c>
      <c r="L1337" s="291"/>
      <c r="M1337" s="292" t="s">
        <v>19</v>
      </c>
      <c r="N1337" s="293" t="s">
        <v>47</v>
      </c>
      <c r="O1337" s="86"/>
      <c r="P1337" s="225">
        <f>O1337*H1337</f>
        <v>0</v>
      </c>
      <c r="Q1337" s="225">
        <v>0.59999999999999998</v>
      </c>
      <c r="R1337" s="225">
        <f>Q1337*H1337</f>
        <v>2.4594</v>
      </c>
      <c r="S1337" s="225">
        <v>0</v>
      </c>
      <c r="T1337" s="226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7" t="s">
        <v>624</v>
      </c>
      <c r="AT1337" s="227" t="s">
        <v>968</v>
      </c>
      <c r="AU1337" s="227" t="s">
        <v>85</v>
      </c>
      <c r="AY1337" s="19" t="s">
        <v>331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19" t="s">
        <v>83</v>
      </c>
      <c r="BK1337" s="228">
        <f>ROUND(I1337*H1337,2)</f>
        <v>0</v>
      </c>
      <c r="BL1337" s="19" t="s">
        <v>541</v>
      </c>
      <c r="BM1337" s="227" t="s">
        <v>2026</v>
      </c>
    </row>
    <row r="1338" s="14" customFormat="1">
      <c r="A1338" s="14"/>
      <c r="B1338" s="245"/>
      <c r="C1338" s="246"/>
      <c r="D1338" s="236" t="s">
        <v>341</v>
      </c>
      <c r="E1338" s="247" t="s">
        <v>19</v>
      </c>
      <c r="F1338" s="248" t="s">
        <v>2027</v>
      </c>
      <c r="G1338" s="246"/>
      <c r="H1338" s="249">
        <v>4.0990000000000002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341</v>
      </c>
      <c r="AU1338" s="255" t="s">
        <v>85</v>
      </c>
      <c r="AV1338" s="14" t="s">
        <v>85</v>
      </c>
      <c r="AW1338" s="14" t="s">
        <v>35</v>
      </c>
      <c r="AX1338" s="14" t="s">
        <v>83</v>
      </c>
      <c r="AY1338" s="255" t="s">
        <v>331</v>
      </c>
    </row>
    <row r="1339" s="2" customFormat="1" ht="21.75" customHeight="1">
      <c r="A1339" s="40"/>
      <c r="B1339" s="41"/>
      <c r="C1339" s="216" t="s">
        <v>2028</v>
      </c>
      <c r="D1339" s="216" t="s">
        <v>333</v>
      </c>
      <c r="E1339" s="217" t="s">
        <v>2029</v>
      </c>
      <c r="F1339" s="218" t="s">
        <v>2030</v>
      </c>
      <c r="G1339" s="219" t="s">
        <v>336</v>
      </c>
      <c r="H1339" s="220">
        <v>62.098999999999997</v>
      </c>
      <c r="I1339" s="221"/>
      <c r="J1339" s="222">
        <f>ROUND(I1339*H1339,2)</f>
        <v>0</v>
      </c>
      <c r="K1339" s="218" t="s">
        <v>337</v>
      </c>
      <c r="L1339" s="46"/>
      <c r="M1339" s="223" t="s">
        <v>19</v>
      </c>
      <c r="N1339" s="224" t="s">
        <v>47</v>
      </c>
      <c r="O1339" s="86"/>
      <c r="P1339" s="225">
        <f>O1339*H1339</f>
        <v>0</v>
      </c>
      <c r="Q1339" s="225">
        <v>0</v>
      </c>
      <c r="R1339" s="225">
        <f>Q1339*H1339</f>
        <v>0</v>
      </c>
      <c r="S1339" s="225">
        <v>0</v>
      </c>
      <c r="T1339" s="226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7" t="s">
        <v>541</v>
      </c>
      <c r="AT1339" s="227" t="s">
        <v>333</v>
      </c>
      <c r="AU1339" s="227" t="s">
        <v>85</v>
      </c>
      <c r="AY1339" s="19" t="s">
        <v>331</v>
      </c>
      <c r="BE1339" s="228">
        <f>IF(N1339="základní",J1339,0)</f>
        <v>0</v>
      </c>
      <c r="BF1339" s="228">
        <f>IF(N1339="snížená",J1339,0)</f>
        <v>0</v>
      </c>
      <c r="BG1339" s="228">
        <f>IF(N1339="zákl. přenesená",J1339,0)</f>
        <v>0</v>
      </c>
      <c r="BH1339" s="228">
        <f>IF(N1339="sníž. přenesená",J1339,0)</f>
        <v>0</v>
      </c>
      <c r="BI1339" s="228">
        <f>IF(N1339="nulová",J1339,0)</f>
        <v>0</v>
      </c>
      <c r="BJ1339" s="19" t="s">
        <v>83</v>
      </c>
      <c r="BK1339" s="228">
        <f>ROUND(I1339*H1339,2)</f>
        <v>0</v>
      </c>
      <c r="BL1339" s="19" t="s">
        <v>541</v>
      </c>
      <c r="BM1339" s="227" t="s">
        <v>2031</v>
      </c>
    </row>
    <row r="1340" s="2" customFormat="1">
      <c r="A1340" s="40"/>
      <c r="B1340" s="41"/>
      <c r="C1340" s="42"/>
      <c r="D1340" s="229" t="s">
        <v>339</v>
      </c>
      <c r="E1340" s="42"/>
      <c r="F1340" s="230" t="s">
        <v>2032</v>
      </c>
      <c r="G1340" s="42"/>
      <c r="H1340" s="42"/>
      <c r="I1340" s="231"/>
      <c r="J1340" s="42"/>
      <c r="K1340" s="42"/>
      <c r="L1340" s="46"/>
      <c r="M1340" s="232"/>
      <c r="N1340" s="233"/>
      <c r="O1340" s="86"/>
      <c r="P1340" s="86"/>
      <c r="Q1340" s="86"/>
      <c r="R1340" s="86"/>
      <c r="S1340" s="86"/>
      <c r="T1340" s="87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339</v>
      </c>
      <c r="AU1340" s="19" t="s">
        <v>85</v>
      </c>
    </row>
    <row r="1341" s="13" customFormat="1">
      <c r="A1341" s="13"/>
      <c r="B1341" s="234"/>
      <c r="C1341" s="235"/>
      <c r="D1341" s="236" t="s">
        <v>341</v>
      </c>
      <c r="E1341" s="237" t="s">
        <v>19</v>
      </c>
      <c r="F1341" s="238" t="s">
        <v>1948</v>
      </c>
      <c r="G1341" s="235"/>
      <c r="H1341" s="237" t="s">
        <v>19</v>
      </c>
      <c r="I1341" s="239"/>
      <c r="J1341" s="235"/>
      <c r="K1341" s="235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341</v>
      </c>
      <c r="AU1341" s="244" t="s">
        <v>85</v>
      </c>
      <c r="AV1341" s="13" t="s">
        <v>83</v>
      </c>
      <c r="AW1341" s="13" t="s">
        <v>35</v>
      </c>
      <c r="AX1341" s="13" t="s">
        <v>76</v>
      </c>
      <c r="AY1341" s="244" t="s">
        <v>331</v>
      </c>
    </row>
    <row r="1342" s="14" customFormat="1">
      <c r="A1342" s="14"/>
      <c r="B1342" s="245"/>
      <c r="C1342" s="246"/>
      <c r="D1342" s="236" t="s">
        <v>341</v>
      </c>
      <c r="E1342" s="247" t="s">
        <v>19</v>
      </c>
      <c r="F1342" s="248" t="s">
        <v>2022</v>
      </c>
      <c r="G1342" s="246"/>
      <c r="H1342" s="249">
        <v>62.098999999999997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341</v>
      </c>
      <c r="AU1342" s="255" t="s">
        <v>85</v>
      </c>
      <c r="AV1342" s="14" t="s">
        <v>85</v>
      </c>
      <c r="AW1342" s="14" t="s">
        <v>35</v>
      </c>
      <c r="AX1342" s="14" t="s">
        <v>83</v>
      </c>
      <c r="AY1342" s="255" t="s">
        <v>331</v>
      </c>
    </row>
    <row r="1343" s="2" customFormat="1" ht="16.5" customHeight="1">
      <c r="A1343" s="40"/>
      <c r="B1343" s="41"/>
      <c r="C1343" s="284" t="s">
        <v>2033</v>
      </c>
      <c r="D1343" s="284" t="s">
        <v>968</v>
      </c>
      <c r="E1343" s="285" t="s">
        <v>2034</v>
      </c>
      <c r="F1343" s="286" t="s">
        <v>2035</v>
      </c>
      <c r="G1343" s="287" t="s">
        <v>336</v>
      </c>
      <c r="H1343" s="288">
        <v>68.308999999999998</v>
      </c>
      <c r="I1343" s="289"/>
      <c r="J1343" s="290">
        <f>ROUND(I1343*H1343,2)</f>
        <v>0</v>
      </c>
      <c r="K1343" s="286" t="s">
        <v>337</v>
      </c>
      <c r="L1343" s="291"/>
      <c r="M1343" s="292" t="s">
        <v>19</v>
      </c>
      <c r="N1343" s="293" t="s">
        <v>47</v>
      </c>
      <c r="O1343" s="86"/>
      <c r="P1343" s="225">
        <f>O1343*H1343</f>
        <v>0</v>
      </c>
      <c r="Q1343" s="225">
        <v>0.010999999999999999</v>
      </c>
      <c r="R1343" s="225">
        <f>Q1343*H1343</f>
        <v>0.75139899999999993</v>
      </c>
      <c r="S1343" s="225">
        <v>0</v>
      </c>
      <c r="T1343" s="226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7" t="s">
        <v>624</v>
      </c>
      <c r="AT1343" s="227" t="s">
        <v>968</v>
      </c>
      <c r="AU1343" s="227" t="s">
        <v>85</v>
      </c>
      <c r="AY1343" s="19" t="s">
        <v>331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19" t="s">
        <v>83</v>
      </c>
      <c r="BK1343" s="228">
        <f>ROUND(I1343*H1343,2)</f>
        <v>0</v>
      </c>
      <c r="BL1343" s="19" t="s">
        <v>541</v>
      </c>
      <c r="BM1343" s="227" t="s">
        <v>2036</v>
      </c>
    </row>
    <row r="1344" s="14" customFormat="1">
      <c r="A1344" s="14"/>
      <c r="B1344" s="245"/>
      <c r="C1344" s="246"/>
      <c r="D1344" s="236" t="s">
        <v>341</v>
      </c>
      <c r="E1344" s="247" t="s">
        <v>19</v>
      </c>
      <c r="F1344" s="248" t="s">
        <v>2037</v>
      </c>
      <c r="G1344" s="246"/>
      <c r="H1344" s="249">
        <v>68.308999999999998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341</v>
      </c>
      <c r="AU1344" s="255" t="s">
        <v>85</v>
      </c>
      <c r="AV1344" s="14" t="s">
        <v>85</v>
      </c>
      <c r="AW1344" s="14" t="s">
        <v>35</v>
      </c>
      <c r="AX1344" s="14" t="s">
        <v>83</v>
      </c>
      <c r="AY1344" s="255" t="s">
        <v>331</v>
      </c>
    </row>
    <row r="1345" s="2" customFormat="1" ht="24.15" customHeight="1">
      <c r="A1345" s="40"/>
      <c r="B1345" s="41"/>
      <c r="C1345" s="216" t="s">
        <v>2038</v>
      </c>
      <c r="D1345" s="216" t="s">
        <v>333</v>
      </c>
      <c r="E1345" s="217" t="s">
        <v>2039</v>
      </c>
      <c r="F1345" s="218" t="s">
        <v>2040</v>
      </c>
      <c r="G1345" s="219" t="s">
        <v>429</v>
      </c>
      <c r="H1345" s="220">
        <v>2.4420000000000002</v>
      </c>
      <c r="I1345" s="221"/>
      <c r="J1345" s="222">
        <f>ROUND(I1345*H1345,2)</f>
        <v>0</v>
      </c>
      <c r="K1345" s="218" t="s">
        <v>337</v>
      </c>
      <c r="L1345" s="46"/>
      <c r="M1345" s="223" t="s">
        <v>19</v>
      </c>
      <c r="N1345" s="224" t="s">
        <v>47</v>
      </c>
      <c r="O1345" s="86"/>
      <c r="P1345" s="225">
        <f>O1345*H1345</f>
        <v>0</v>
      </c>
      <c r="Q1345" s="225">
        <v>0</v>
      </c>
      <c r="R1345" s="225">
        <f>Q1345*H1345</f>
        <v>0</v>
      </c>
      <c r="S1345" s="225">
        <v>0</v>
      </c>
      <c r="T1345" s="226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7" t="s">
        <v>541</v>
      </c>
      <c r="AT1345" s="227" t="s">
        <v>333</v>
      </c>
      <c r="AU1345" s="227" t="s">
        <v>85</v>
      </c>
      <c r="AY1345" s="19" t="s">
        <v>331</v>
      </c>
      <c r="BE1345" s="228">
        <f>IF(N1345="základní",J1345,0)</f>
        <v>0</v>
      </c>
      <c r="BF1345" s="228">
        <f>IF(N1345="snížená",J1345,0)</f>
        <v>0</v>
      </c>
      <c r="BG1345" s="228">
        <f>IF(N1345="zákl. přenesená",J1345,0)</f>
        <v>0</v>
      </c>
      <c r="BH1345" s="228">
        <f>IF(N1345="sníž. přenesená",J1345,0)</f>
        <v>0</v>
      </c>
      <c r="BI1345" s="228">
        <f>IF(N1345="nulová",J1345,0)</f>
        <v>0</v>
      </c>
      <c r="BJ1345" s="19" t="s">
        <v>83</v>
      </c>
      <c r="BK1345" s="228">
        <f>ROUND(I1345*H1345,2)</f>
        <v>0</v>
      </c>
      <c r="BL1345" s="19" t="s">
        <v>541</v>
      </c>
      <c r="BM1345" s="227" t="s">
        <v>2041</v>
      </c>
    </row>
    <row r="1346" s="2" customFormat="1">
      <c r="A1346" s="40"/>
      <c r="B1346" s="41"/>
      <c r="C1346" s="42"/>
      <c r="D1346" s="229" t="s">
        <v>339</v>
      </c>
      <c r="E1346" s="42"/>
      <c r="F1346" s="230" t="s">
        <v>2042</v>
      </c>
      <c r="G1346" s="42"/>
      <c r="H1346" s="42"/>
      <c r="I1346" s="231"/>
      <c r="J1346" s="42"/>
      <c r="K1346" s="42"/>
      <c r="L1346" s="46"/>
      <c r="M1346" s="232"/>
      <c r="N1346" s="233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339</v>
      </c>
      <c r="AU1346" s="19" t="s">
        <v>85</v>
      </c>
    </row>
    <row r="1347" s="14" customFormat="1">
      <c r="A1347" s="14"/>
      <c r="B1347" s="245"/>
      <c r="C1347" s="246"/>
      <c r="D1347" s="236" t="s">
        <v>341</v>
      </c>
      <c r="E1347" s="247" t="s">
        <v>19</v>
      </c>
      <c r="F1347" s="248" t="s">
        <v>2043</v>
      </c>
      <c r="G1347" s="246"/>
      <c r="H1347" s="249">
        <v>2.4420000000000002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341</v>
      </c>
      <c r="AU1347" s="255" t="s">
        <v>85</v>
      </c>
      <c r="AV1347" s="14" t="s">
        <v>85</v>
      </c>
      <c r="AW1347" s="14" t="s">
        <v>35</v>
      </c>
      <c r="AX1347" s="14" t="s">
        <v>83</v>
      </c>
      <c r="AY1347" s="255" t="s">
        <v>331</v>
      </c>
    </row>
    <row r="1348" s="2" customFormat="1" ht="16.5" customHeight="1">
      <c r="A1348" s="40"/>
      <c r="B1348" s="41"/>
      <c r="C1348" s="284" t="s">
        <v>2044</v>
      </c>
      <c r="D1348" s="284" t="s">
        <v>968</v>
      </c>
      <c r="E1348" s="285" t="s">
        <v>2045</v>
      </c>
      <c r="F1348" s="286" t="s">
        <v>2046</v>
      </c>
      <c r="G1348" s="287" t="s">
        <v>384</v>
      </c>
      <c r="H1348" s="288">
        <v>4.8840000000000003</v>
      </c>
      <c r="I1348" s="289"/>
      <c r="J1348" s="290">
        <f>ROUND(I1348*H1348,2)</f>
        <v>0</v>
      </c>
      <c r="K1348" s="286" t="s">
        <v>337</v>
      </c>
      <c r="L1348" s="291"/>
      <c r="M1348" s="292" t="s">
        <v>19</v>
      </c>
      <c r="N1348" s="293" t="s">
        <v>47</v>
      </c>
      <c r="O1348" s="86"/>
      <c r="P1348" s="225">
        <f>O1348*H1348</f>
        <v>0</v>
      </c>
      <c r="Q1348" s="225">
        <v>1</v>
      </c>
      <c r="R1348" s="225">
        <f>Q1348*H1348</f>
        <v>4.8840000000000003</v>
      </c>
      <c r="S1348" s="225">
        <v>0</v>
      </c>
      <c r="T1348" s="226">
        <f>S1348*H1348</f>
        <v>0</v>
      </c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R1348" s="227" t="s">
        <v>624</v>
      </c>
      <c r="AT1348" s="227" t="s">
        <v>968</v>
      </c>
      <c r="AU1348" s="227" t="s">
        <v>85</v>
      </c>
      <c r="AY1348" s="19" t="s">
        <v>331</v>
      </c>
      <c r="BE1348" s="228">
        <f>IF(N1348="základní",J1348,0)</f>
        <v>0</v>
      </c>
      <c r="BF1348" s="228">
        <f>IF(N1348="snížená",J1348,0)</f>
        <v>0</v>
      </c>
      <c r="BG1348" s="228">
        <f>IF(N1348="zákl. přenesená",J1348,0)</f>
        <v>0</v>
      </c>
      <c r="BH1348" s="228">
        <f>IF(N1348="sníž. přenesená",J1348,0)</f>
        <v>0</v>
      </c>
      <c r="BI1348" s="228">
        <f>IF(N1348="nulová",J1348,0)</f>
        <v>0</v>
      </c>
      <c r="BJ1348" s="19" t="s">
        <v>83</v>
      </c>
      <c r="BK1348" s="228">
        <f>ROUND(I1348*H1348,2)</f>
        <v>0</v>
      </c>
      <c r="BL1348" s="19" t="s">
        <v>541</v>
      </c>
      <c r="BM1348" s="227" t="s">
        <v>2047</v>
      </c>
    </row>
    <row r="1349" s="14" customFormat="1">
      <c r="A1349" s="14"/>
      <c r="B1349" s="245"/>
      <c r="C1349" s="246"/>
      <c r="D1349" s="236" t="s">
        <v>341</v>
      </c>
      <c r="E1349" s="247" t="s">
        <v>19</v>
      </c>
      <c r="F1349" s="248" t="s">
        <v>2048</v>
      </c>
      <c r="G1349" s="246"/>
      <c r="H1349" s="249">
        <v>4.8840000000000003</v>
      </c>
      <c r="I1349" s="250"/>
      <c r="J1349" s="246"/>
      <c r="K1349" s="246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341</v>
      </c>
      <c r="AU1349" s="255" t="s">
        <v>85</v>
      </c>
      <c r="AV1349" s="14" t="s">
        <v>85</v>
      </c>
      <c r="AW1349" s="14" t="s">
        <v>35</v>
      </c>
      <c r="AX1349" s="14" t="s">
        <v>83</v>
      </c>
      <c r="AY1349" s="255" t="s">
        <v>331</v>
      </c>
    </row>
    <row r="1350" s="2" customFormat="1" ht="24.15" customHeight="1">
      <c r="A1350" s="40"/>
      <c r="B1350" s="41"/>
      <c r="C1350" s="216" t="s">
        <v>2049</v>
      </c>
      <c r="D1350" s="216" t="s">
        <v>333</v>
      </c>
      <c r="E1350" s="217" t="s">
        <v>2050</v>
      </c>
      <c r="F1350" s="218" t="s">
        <v>2051</v>
      </c>
      <c r="G1350" s="219" t="s">
        <v>384</v>
      </c>
      <c r="H1350" s="220">
        <v>9.6069999999999993</v>
      </c>
      <c r="I1350" s="221"/>
      <c r="J1350" s="222">
        <f>ROUND(I1350*H1350,2)</f>
        <v>0</v>
      </c>
      <c r="K1350" s="218" t="s">
        <v>337</v>
      </c>
      <c r="L1350" s="46"/>
      <c r="M1350" s="223" t="s">
        <v>19</v>
      </c>
      <c r="N1350" s="224" t="s">
        <v>47</v>
      </c>
      <c r="O1350" s="86"/>
      <c r="P1350" s="225">
        <f>O1350*H1350</f>
        <v>0</v>
      </c>
      <c r="Q1350" s="225">
        <v>0</v>
      </c>
      <c r="R1350" s="225">
        <f>Q1350*H1350</f>
        <v>0</v>
      </c>
      <c r="S1350" s="225">
        <v>0</v>
      </c>
      <c r="T1350" s="226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7" t="s">
        <v>541</v>
      </c>
      <c r="AT1350" s="227" t="s">
        <v>333</v>
      </c>
      <c r="AU1350" s="227" t="s">
        <v>85</v>
      </c>
      <c r="AY1350" s="19" t="s">
        <v>331</v>
      </c>
      <c r="BE1350" s="228">
        <f>IF(N1350="základní",J1350,0)</f>
        <v>0</v>
      </c>
      <c r="BF1350" s="228">
        <f>IF(N1350="snížená",J1350,0)</f>
        <v>0</v>
      </c>
      <c r="BG1350" s="228">
        <f>IF(N1350="zákl. přenesená",J1350,0)</f>
        <v>0</v>
      </c>
      <c r="BH1350" s="228">
        <f>IF(N1350="sníž. přenesená",J1350,0)</f>
        <v>0</v>
      </c>
      <c r="BI1350" s="228">
        <f>IF(N1350="nulová",J1350,0)</f>
        <v>0</v>
      </c>
      <c r="BJ1350" s="19" t="s">
        <v>83</v>
      </c>
      <c r="BK1350" s="228">
        <f>ROUND(I1350*H1350,2)</f>
        <v>0</v>
      </c>
      <c r="BL1350" s="19" t="s">
        <v>541</v>
      </c>
      <c r="BM1350" s="227" t="s">
        <v>2052</v>
      </c>
    </row>
    <row r="1351" s="2" customFormat="1">
      <c r="A1351" s="40"/>
      <c r="B1351" s="41"/>
      <c r="C1351" s="42"/>
      <c r="D1351" s="229" t="s">
        <v>339</v>
      </c>
      <c r="E1351" s="42"/>
      <c r="F1351" s="230" t="s">
        <v>2053</v>
      </c>
      <c r="G1351" s="42"/>
      <c r="H1351" s="42"/>
      <c r="I1351" s="231"/>
      <c r="J1351" s="42"/>
      <c r="K1351" s="42"/>
      <c r="L1351" s="46"/>
      <c r="M1351" s="232"/>
      <c r="N1351" s="233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339</v>
      </c>
      <c r="AU1351" s="19" t="s">
        <v>85</v>
      </c>
    </row>
    <row r="1352" s="12" customFormat="1" ht="22.8" customHeight="1">
      <c r="A1352" s="12"/>
      <c r="B1352" s="200"/>
      <c r="C1352" s="201"/>
      <c r="D1352" s="202" t="s">
        <v>75</v>
      </c>
      <c r="E1352" s="214" t="s">
        <v>2054</v>
      </c>
      <c r="F1352" s="214" t="s">
        <v>2055</v>
      </c>
      <c r="G1352" s="201"/>
      <c r="H1352" s="201"/>
      <c r="I1352" s="204"/>
      <c r="J1352" s="215">
        <f>BK1352</f>
        <v>0</v>
      </c>
      <c r="K1352" s="201"/>
      <c r="L1352" s="206"/>
      <c r="M1352" s="207"/>
      <c r="N1352" s="208"/>
      <c r="O1352" s="208"/>
      <c r="P1352" s="209">
        <f>SUM(P1353:P1505)</f>
        <v>0</v>
      </c>
      <c r="Q1352" s="208"/>
      <c r="R1352" s="209">
        <f>SUM(R1353:R1505)</f>
        <v>5.8311460300000002</v>
      </c>
      <c r="S1352" s="208"/>
      <c r="T1352" s="210">
        <f>SUM(T1353:T1505)</f>
        <v>0</v>
      </c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R1352" s="211" t="s">
        <v>85</v>
      </c>
      <c r="AT1352" s="212" t="s">
        <v>75</v>
      </c>
      <c r="AU1352" s="212" t="s">
        <v>83</v>
      </c>
      <c r="AY1352" s="211" t="s">
        <v>331</v>
      </c>
      <c r="BK1352" s="213">
        <f>SUM(BK1353:BK1505)</f>
        <v>0</v>
      </c>
    </row>
    <row r="1353" s="2" customFormat="1" ht="24.15" customHeight="1">
      <c r="A1353" s="40"/>
      <c r="B1353" s="41"/>
      <c r="C1353" s="216" t="s">
        <v>2056</v>
      </c>
      <c r="D1353" s="216" t="s">
        <v>333</v>
      </c>
      <c r="E1353" s="217" t="s">
        <v>2057</v>
      </c>
      <c r="F1353" s="218" t="s">
        <v>2058</v>
      </c>
      <c r="G1353" s="219" t="s">
        <v>336</v>
      </c>
      <c r="H1353" s="220">
        <v>80.099999999999994</v>
      </c>
      <c r="I1353" s="221"/>
      <c r="J1353" s="222">
        <f>ROUND(I1353*H1353,2)</f>
        <v>0</v>
      </c>
      <c r="K1353" s="218" t="s">
        <v>337</v>
      </c>
      <c r="L1353" s="46"/>
      <c r="M1353" s="223" t="s">
        <v>19</v>
      </c>
      <c r="N1353" s="224" t="s">
        <v>47</v>
      </c>
      <c r="O1353" s="86"/>
      <c r="P1353" s="225">
        <f>O1353*H1353</f>
        <v>0</v>
      </c>
      <c r="Q1353" s="225">
        <v>0</v>
      </c>
      <c r="R1353" s="225">
        <f>Q1353*H1353</f>
        <v>0</v>
      </c>
      <c r="S1353" s="225">
        <v>0</v>
      </c>
      <c r="T1353" s="226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7" t="s">
        <v>541</v>
      </c>
      <c r="AT1353" s="227" t="s">
        <v>333</v>
      </c>
      <c r="AU1353" s="227" t="s">
        <v>85</v>
      </c>
      <c r="AY1353" s="19" t="s">
        <v>331</v>
      </c>
      <c r="BE1353" s="228">
        <f>IF(N1353="základní",J1353,0)</f>
        <v>0</v>
      </c>
      <c r="BF1353" s="228">
        <f>IF(N1353="snížená",J1353,0)</f>
        <v>0</v>
      </c>
      <c r="BG1353" s="228">
        <f>IF(N1353="zákl. přenesená",J1353,0)</f>
        <v>0</v>
      </c>
      <c r="BH1353" s="228">
        <f>IF(N1353="sníž. přenesená",J1353,0)</f>
        <v>0</v>
      </c>
      <c r="BI1353" s="228">
        <f>IF(N1353="nulová",J1353,0)</f>
        <v>0</v>
      </c>
      <c r="BJ1353" s="19" t="s">
        <v>83</v>
      </c>
      <c r="BK1353" s="228">
        <f>ROUND(I1353*H1353,2)</f>
        <v>0</v>
      </c>
      <c r="BL1353" s="19" t="s">
        <v>541</v>
      </c>
      <c r="BM1353" s="227" t="s">
        <v>2059</v>
      </c>
    </row>
    <row r="1354" s="2" customFormat="1">
      <c r="A1354" s="40"/>
      <c r="B1354" s="41"/>
      <c r="C1354" s="42"/>
      <c r="D1354" s="229" t="s">
        <v>339</v>
      </c>
      <c r="E1354" s="42"/>
      <c r="F1354" s="230" t="s">
        <v>2060</v>
      </c>
      <c r="G1354" s="42"/>
      <c r="H1354" s="42"/>
      <c r="I1354" s="231"/>
      <c r="J1354" s="42"/>
      <c r="K1354" s="42"/>
      <c r="L1354" s="46"/>
      <c r="M1354" s="232"/>
      <c r="N1354" s="233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339</v>
      </c>
      <c r="AU1354" s="19" t="s">
        <v>85</v>
      </c>
    </row>
    <row r="1355" s="13" customFormat="1">
      <c r="A1355" s="13"/>
      <c r="B1355" s="234"/>
      <c r="C1355" s="235"/>
      <c r="D1355" s="236" t="s">
        <v>341</v>
      </c>
      <c r="E1355" s="237" t="s">
        <v>19</v>
      </c>
      <c r="F1355" s="238" t="s">
        <v>2061</v>
      </c>
      <c r="G1355" s="235"/>
      <c r="H1355" s="237" t="s">
        <v>19</v>
      </c>
      <c r="I1355" s="239"/>
      <c r="J1355" s="235"/>
      <c r="K1355" s="235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341</v>
      </c>
      <c r="AU1355" s="244" t="s">
        <v>85</v>
      </c>
      <c r="AV1355" s="13" t="s">
        <v>83</v>
      </c>
      <c r="AW1355" s="13" t="s">
        <v>35</v>
      </c>
      <c r="AX1355" s="13" t="s">
        <v>76</v>
      </c>
      <c r="AY1355" s="244" t="s">
        <v>331</v>
      </c>
    </row>
    <row r="1356" s="14" customFormat="1">
      <c r="A1356" s="14"/>
      <c r="B1356" s="245"/>
      <c r="C1356" s="246"/>
      <c r="D1356" s="236" t="s">
        <v>341</v>
      </c>
      <c r="E1356" s="247" t="s">
        <v>19</v>
      </c>
      <c r="F1356" s="248" t="s">
        <v>2062</v>
      </c>
      <c r="G1356" s="246"/>
      <c r="H1356" s="249">
        <v>80.099999999999994</v>
      </c>
      <c r="I1356" s="250"/>
      <c r="J1356" s="246"/>
      <c r="K1356" s="246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341</v>
      </c>
      <c r="AU1356" s="255" t="s">
        <v>85</v>
      </c>
      <c r="AV1356" s="14" t="s">
        <v>85</v>
      </c>
      <c r="AW1356" s="14" t="s">
        <v>35</v>
      </c>
      <c r="AX1356" s="14" t="s">
        <v>83</v>
      </c>
      <c r="AY1356" s="255" t="s">
        <v>331</v>
      </c>
    </row>
    <row r="1357" s="2" customFormat="1" ht="16.5" customHeight="1">
      <c r="A1357" s="40"/>
      <c r="B1357" s="41"/>
      <c r="C1357" s="284" t="s">
        <v>2063</v>
      </c>
      <c r="D1357" s="284" t="s">
        <v>968</v>
      </c>
      <c r="E1357" s="285" t="s">
        <v>2064</v>
      </c>
      <c r="F1357" s="286" t="s">
        <v>2065</v>
      </c>
      <c r="G1357" s="287" t="s">
        <v>336</v>
      </c>
      <c r="H1357" s="288">
        <v>84.105000000000004</v>
      </c>
      <c r="I1357" s="289"/>
      <c r="J1357" s="290">
        <f>ROUND(I1357*H1357,2)</f>
        <v>0</v>
      </c>
      <c r="K1357" s="286" t="s">
        <v>337</v>
      </c>
      <c r="L1357" s="291"/>
      <c r="M1357" s="292" t="s">
        <v>19</v>
      </c>
      <c r="N1357" s="293" t="s">
        <v>47</v>
      </c>
      <c r="O1357" s="86"/>
      <c r="P1357" s="225">
        <f>O1357*H1357</f>
        <v>0</v>
      </c>
      <c r="Q1357" s="225">
        <v>0.0066</v>
      </c>
      <c r="R1357" s="225">
        <f>Q1357*H1357</f>
        <v>0.55509300000000006</v>
      </c>
      <c r="S1357" s="225">
        <v>0</v>
      </c>
      <c r="T1357" s="226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7" t="s">
        <v>624</v>
      </c>
      <c r="AT1357" s="227" t="s">
        <v>968</v>
      </c>
      <c r="AU1357" s="227" t="s">
        <v>85</v>
      </c>
      <c r="AY1357" s="19" t="s">
        <v>331</v>
      </c>
      <c r="BE1357" s="228">
        <f>IF(N1357="základní",J1357,0)</f>
        <v>0</v>
      </c>
      <c r="BF1357" s="228">
        <f>IF(N1357="snížená",J1357,0)</f>
        <v>0</v>
      </c>
      <c r="BG1357" s="228">
        <f>IF(N1357="zákl. přenesená",J1357,0)</f>
        <v>0</v>
      </c>
      <c r="BH1357" s="228">
        <f>IF(N1357="sníž. přenesená",J1357,0)</f>
        <v>0</v>
      </c>
      <c r="BI1357" s="228">
        <f>IF(N1357="nulová",J1357,0)</f>
        <v>0</v>
      </c>
      <c r="BJ1357" s="19" t="s">
        <v>83</v>
      </c>
      <c r="BK1357" s="228">
        <f>ROUND(I1357*H1357,2)</f>
        <v>0</v>
      </c>
      <c r="BL1357" s="19" t="s">
        <v>541</v>
      </c>
      <c r="BM1357" s="227" t="s">
        <v>2066</v>
      </c>
    </row>
    <row r="1358" s="13" customFormat="1">
      <c r="A1358" s="13"/>
      <c r="B1358" s="234"/>
      <c r="C1358" s="235"/>
      <c r="D1358" s="236" t="s">
        <v>341</v>
      </c>
      <c r="E1358" s="237" t="s">
        <v>19</v>
      </c>
      <c r="F1358" s="238" t="s">
        <v>2061</v>
      </c>
      <c r="G1358" s="235"/>
      <c r="H1358" s="237" t="s">
        <v>19</v>
      </c>
      <c r="I1358" s="239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341</v>
      </c>
      <c r="AU1358" s="244" t="s">
        <v>85</v>
      </c>
      <c r="AV1358" s="13" t="s">
        <v>83</v>
      </c>
      <c r="AW1358" s="13" t="s">
        <v>35</v>
      </c>
      <c r="AX1358" s="13" t="s">
        <v>76</v>
      </c>
      <c r="AY1358" s="244" t="s">
        <v>331</v>
      </c>
    </row>
    <row r="1359" s="14" customFormat="1">
      <c r="A1359" s="14"/>
      <c r="B1359" s="245"/>
      <c r="C1359" s="246"/>
      <c r="D1359" s="236" t="s">
        <v>341</v>
      </c>
      <c r="E1359" s="247" t="s">
        <v>19</v>
      </c>
      <c r="F1359" s="248" t="s">
        <v>2067</v>
      </c>
      <c r="G1359" s="246"/>
      <c r="H1359" s="249">
        <v>84.105000000000004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341</v>
      </c>
      <c r="AU1359" s="255" t="s">
        <v>85</v>
      </c>
      <c r="AV1359" s="14" t="s">
        <v>85</v>
      </c>
      <c r="AW1359" s="14" t="s">
        <v>35</v>
      </c>
      <c r="AX1359" s="14" t="s">
        <v>83</v>
      </c>
      <c r="AY1359" s="255" t="s">
        <v>331</v>
      </c>
    </row>
    <row r="1360" s="2" customFormat="1" ht="24.15" customHeight="1">
      <c r="A1360" s="40"/>
      <c r="B1360" s="41"/>
      <c r="C1360" s="216" t="s">
        <v>2068</v>
      </c>
      <c r="D1360" s="216" t="s">
        <v>333</v>
      </c>
      <c r="E1360" s="217" t="s">
        <v>2069</v>
      </c>
      <c r="F1360" s="218" t="s">
        <v>2070</v>
      </c>
      <c r="G1360" s="219" t="s">
        <v>336</v>
      </c>
      <c r="H1360" s="220">
        <v>164.20699999999999</v>
      </c>
      <c r="I1360" s="221"/>
      <c r="J1360" s="222">
        <f>ROUND(I1360*H1360,2)</f>
        <v>0</v>
      </c>
      <c r="K1360" s="218" t="s">
        <v>337</v>
      </c>
      <c r="L1360" s="46"/>
      <c r="M1360" s="223" t="s">
        <v>19</v>
      </c>
      <c r="N1360" s="224" t="s">
        <v>47</v>
      </c>
      <c r="O1360" s="86"/>
      <c r="P1360" s="225">
        <f>O1360*H1360</f>
        <v>0</v>
      </c>
      <c r="Q1360" s="225">
        <v>0.00029999999999999997</v>
      </c>
      <c r="R1360" s="225">
        <f>Q1360*H1360</f>
        <v>0.049262099999999996</v>
      </c>
      <c r="S1360" s="225">
        <v>0</v>
      </c>
      <c r="T1360" s="226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7" t="s">
        <v>541</v>
      </c>
      <c r="AT1360" s="227" t="s">
        <v>333</v>
      </c>
      <c r="AU1360" s="227" t="s">
        <v>85</v>
      </c>
      <c r="AY1360" s="19" t="s">
        <v>331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19" t="s">
        <v>83</v>
      </c>
      <c r="BK1360" s="228">
        <f>ROUND(I1360*H1360,2)</f>
        <v>0</v>
      </c>
      <c r="BL1360" s="19" t="s">
        <v>541</v>
      </c>
      <c r="BM1360" s="227" t="s">
        <v>2071</v>
      </c>
    </row>
    <row r="1361" s="2" customFormat="1">
      <c r="A1361" s="40"/>
      <c r="B1361" s="41"/>
      <c r="C1361" s="42"/>
      <c r="D1361" s="229" t="s">
        <v>339</v>
      </c>
      <c r="E1361" s="42"/>
      <c r="F1361" s="230" t="s">
        <v>2072</v>
      </c>
      <c r="G1361" s="42"/>
      <c r="H1361" s="42"/>
      <c r="I1361" s="231"/>
      <c r="J1361" s="42"/>
      <c r="K1361" s="42"/>
      <c r="L1361" s="46"/>
      <c r="M1361" s="232"/>
      <c r="N1361" s="233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339</v>
      </c>
      <c r="AU1361" s="19" t="s">
        <v>85</v>
      </c>
    </row>
    <row r="1362" s="13" customFormat="1">
      <c r="A1362" s="13"/>
      <c r="B1362" s="234"/>
      <c r="C1362" s="235"/>
      <c r="D1362" s="236" t="s">
        <v>341</v>
      </c>
      <c r="E1362" s="237" t="s">
        <v>19</v>
      </c>
      <c r="F1362" s="238" t="s">
        <v>2073</v>
      </c>
      <c r="G1362" s="235"/>
      <c r="H1362" s="237" t="s">
        <v>19</v>
      </c>
      <c r="I1362" s="239"/>
      <c r="J1362" s="235"/>
      <c r="K1362" s="235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341</v>
      </c>
      <c r="AU1362" s="244" t="s">
        <v>85</v>
      </c>
      <c r="AV1362" s="13" t="s">
        <v>83</v>
      </c>
      <c r="AW1362" s="13" t="s">
        <v>35</v>
      </c>
      <c r="AX1362" s="13" t="s">
        <v>76</v>
      </c>
      <c r="AY1362" s="244" t="s">
        <v>331</v>
      </c>
    </row>
    <row r="1363" s="14" customFormat="1">
      <c r="A1363" s="14"/>
      <c r="B1363" s="245"/>
      <c r="C1363" s="246"/>
      <c r="D1363" s="236" t="s">
        <v>341</v>
      </c>
      <c r="E1363" s="247" t="s">
        <v>19</v>
      </c>
      <c r="F1363" s="248" t="s">
        <v>2074</v>
      </c>
      <c r="G1363" s="246"/>
      <c r="H1363" s="249">
        <v>110.56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341</v>
      </c>
      <c r="AU1363" s="255" t="s">
        <v>85</v>
      </c>
      <c r="AV1363" s="14" t="s">
        <v>85</v>
      </c>
      <c r="AW1363" s="14" t="s">
        <v>35</v>
      </c>
      <c r="AX1363" s="14" t="s">
        <v>76</v>
      </c>
      <c r="AY1363" s="255" t="s">
        <v>331</v>
      </c>
    </row>
    <row r="1364" s="13" customFormat="1">
      <c r="A1364" s="13"/>
      <c r="B1364" s="234"/>
      <c r="C1364" s="235"/>
      <c r="D1364" s="236" t="s">
        <v>341</v>
      </c>
      <c r="E1364" s="237" t="s">
        <v>19</v>
      </c>
      <c r="F1364" s="238" t="s">
        <v>2075</v>
      </c>
      <c r="G1364" s="235"/>
      <c r="H1364" s="237" t="s">
        <v>19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341</v>
      </c>
      <c r="AU1364" s="244" t="s">
        <v>85</v>
      </c>
      <c r="AV1364" s="13" t="s">
        <v>83</v>
      </c>
      <c r="AW1364" s="13" t="s">
        <v>35</v>
      </c>
      <c r="AX1364" s="13" t="s">
        <v>76</v>
      </c>
      <c r="AY1364" s="244" t="s">
        <v>331</v>
      </c>
    </row>
    <row r="1365" s="14" customFormat="1">
      <c r="A1365" s="14"/>
      <c r="B1365" s="245"/>
      <c r="C1365" s="246"/>
      <c r="D1365" s="236" t="s">
        <v>341</v>
      </c>
      <c r="E1365" s="247" t="s">
        <v>19</v>
      </c>
      <c r="F1365" s="248" t="s">
        <v>2076</v>
      </c>
      <c r="G1365" s="246"/>
      <c r="H1365" s="249">
        <v>53.646999999999998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341</v>
      </c>
      <c r="AU1365" s="255" t="s">
        <v>85</v>
      </c>
      <c r="AV1365" s="14" t="s">
        <v>85</v>
      </c>
      <c r="AW1365" s="14" t="s">
        <v>35</v>
      </c>
      <c r="AX1365" s="14" t="s">
        <v>76</v>
      </c>
      <c r="AY1365" s="255" t="s">
        <v>331</v>
      </c>
    </row>
    <row r="1366" s="15" customFormat="1">
      <c r="A1366" s="15"/>
      <c r="B1366" s="256"/>
      <c r="C1366" s="257"/>
      <c r="D1366" s="236" t="s">
        <v>341</v>
      </c>
      <c r="E1366" s="258" t="s">
        <v>19</v>
      </c>
      <c r="F1366" s="259" t="s">
        <v>353</v>
      </c>
      <c r="G1366" s="257"/>
      <c r="H1366" s="260">
        <v>164.20699999999999</v>
      </c>
      <c r="I1366" s="261"/>
      <c r="J1366" s="257"/>
      <c r="K1366" s="257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6" t="s">
        <v>341</v>
      </c>
      <c r="AU1366" s="266" t="s">
        <v>85</v>
      </c>
      <c r="AV1366" s="15" t="s">
        <v>126</v>
      </c>
      <c r="AW1366" s="15" t="s">
        <v>35</v>
      </c>
      <c r="AX1366" s="15" t="s">
        <v>83</v>
      </c>
      <c r="AY1366" s="266" t="s">
        <v>331</v>
      </c>
    </row>
    <row r="1367" s="2" customFormat="1" ht="16.5" customHeight="1">
      <c r="A1367" s="40"/>
      <c r="B1367" s="41"/>
      <c r="C1367" s="284" t="s">
        <v>2077</v>
      </c>
      <c r="D1367" s="284" t="s">
        <v>968</v>
      </c>
      <c r="E1367" s="285" t="s">
        <v>2078</v>
      </c>
      <c r="F1367" s="286" t="s">
        <v>2079</v>
      </c>
      <c r="G1367" s="287" t="s">
        <v>336</v>
      </c>
      <c r="H1367" s="288">
        <v>58.043999999999997</v>
      </c>
      <c r="I1367" s="289"/>
      <c r="J1367" s="290">
        <f>ROUND(I1367*H1367,2)</f>
        <v>0</v>
      </c>
      <c r="K1367" s="286" t="s">
        <v>337</v>
      </c>
      <c r="L1367" s="291"/>
      <c r="M1367" s="292" t="s">
        <v>19</v>
      </c>
      <c r="N1367" s="293" t="s">
        <v>47</v>
      </c>
      <c r="O1367" s="86"/>
      <c r="P1367" s="225">
        <f>O1367*H1367</f>
        <v>0</v>
      </c>
      <c r="Q1367" s="225">
        <v>0.0014</v>
      </c>
      <c r="R1367" s="225">
        <f>Q1367*H1367</f>
        <v>0.081261599999999989</v>
      </c>
      <c r="S1367" s="225">
        <v>0</v>
      </c>
      <c r="T1367" s="226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7" t="s">
        <v>624</v>
      </c>
      <c r="AT1367" s="227" t="s">
        <v>968</v>
      </c>
      <c r="AU1367" s="227" t="s">
        <v>85</v>
      </c>
      <c r="AY1367" s="19" t="s">
        <v>331</v>
      </c>
      <c r="BE1367" s="228">
        <f>IF(N1367="základní",J1367,0)</f>
        <v>0</v>
      </c>
      <c r="BF1367" s="228">
        <f>IF(N1367="snížená",J1367,0)</f>
        <v>0</v>
      </c>
      <c r="BG1367" s="228">
        <f>IF(N1367="zákl. přenesená",J1367,0)</f>
        <v>0</v>
      </c>
      <c r="BH1367" s="228">
        <f>IF(N1367="sníž. přenesená",J1367,0)</f>
        <v>0</v>
      </c>
      <c r="BI1367" s="228">
        <f>IF(N1367="nulová",J1367,0)</f>
        <v>0</v>
      </c>
      <c r="BJ1367" s="19" t="s">
        <v>83</v>
      </c>
      <c r="BK1367" s="228">
        <f>ROUND(I1367*H1367,2)</f>
        <v>0</v>
      </c>
      <c r="BL1367" s="19" t="s">
        <v>541</v>
      </c>
      <c r="BM1367" s="227" t="s">
        <v>2080</v>
      </c>
    </row>
    <row r="1368" s="13" customFormat="1">
      <c r="A1368" s="13"/>
      <c r="B1368" s="234"/>
      <c r="C1368" s="235"/>
      <c r="D1368" s="236" t="s">
        <v>341</v>
      </c>
      <c r="E1368" s="237" t="s">
        <v>19</v>
      </c>
      <c r="F1368" s="238" t="s">
        <v>2073</v>
      </c>
      <c r="G1368" s="235"/>
      <c r="H1368" s="237" t="s">
        <v>19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341</v>
      </c>
      <c r="AU1368" s="244" t="s">
        <v>85</v>
      </c>
      <c r="AV1368" s="13" t="s">
        <v>83</v>
      </c>
      <c r="AW1368" s="13" t="s">
        <v>35</v>
      </c>
      <c r="AX1368" s="13" t="s">
        <v>76</v>
      </c>
      <c r="AY1368" s="244" t="s">
        <v>331</v>
      </c>
    </row>
    <row r="1369" s="14" customFormat="1">
      <c r="A1369" s="14"/>
      <c r="B1369" s="245"/>
      <c r="C1369" s="246"/>
      <c r="D1369" s="236" t="s">
        <v>341</v>
      </c>
      <c r="E1369" s="247" t="s">
        <v>19</v>
      </c>
      <c r="F1369" s="248" t="s">
        <v>2081</v>
      </c>
      <c r="G1369" s="246"/>
      <c r="H1369" s="249">
        <v>58.043999999999997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341</v>
      </c>
      <c r="AU1369" s="255" t="s">
        <v>85</v>
      </c>
      <c r="AV1369" s="14" t="s">
        <v>85</v>
      </c>
      <c r="AW1369" s="14" t="s">
        <v>35</v>
      </c>
      <c r="AX1369" s="14" t="s">
        <v>83</v>
      </c>
      <c r="AY1369" s="255" t="s">
        <v>331</v>
      </c>
    </row>
    <row r="1370" s="2" customFormat="1" ht="16.5" customHeight="1">
      <c r="A1370" s="40"/>
      <c r="B1370" s="41"/>
      <c r="C1370" s="284" t="s">
        <v>2082</v>
      </c>
      <c r="D1370" s="284" t="s">
        <v>968</v>
      </c>
      <c r="E1370" s="285" t="s">
        <v>2083</v>
      </c>
      <c r="F1370" s="286" t="s">
        <v>2084</v>
      </c>
      <c r="G1370" s="287" t="s">
        <v>336</v>
      </c>
      <c r="H1370" s="288">
        <v>56.329000000000001</v>
      </c>
      <c r="I1370" s="289"/>
      <c r="J1370" s="290">
        <f>ROUND(I1370*H1370,2)</f>
        <v>0</v>
      </c>
      <c r="K1370" s="286" t="s">
        <v>19</v>
      </c>
      <c r="L1370" s="291"/>
      <c r="M1370" s="292" t="s">
        <v>19</v>
      </c>
      <c r="N1370" s="293" t="s">
        <v>47</v>
      </c>
      <c r="O1370" s="86"/>
      <c r="P1370" s="225">
        <f>O1370*H1370</f>
        <v>0</v>
      </c>
      <c r="Q1370" s="225">
        <v>0.0080000000000000002</v>
      </c>
      <c r="R1370" s="225">
        <f>Q1370*H1370</f>
        <v>0.45063200000000003</v>
      </c>
      <c r="S1370" s="225">
        <v>0</v>
      </c>
      <c r="T1370" s="226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27" t="s">
        <v>624</v>
      </c>
      <c r="AT1370" s="227" t="s">
        <v>968</v>
      </c>
      <c r="AU1370" s="227" t="s">
        <v>85</v>
      </c>
      <c r="AY1370" s="19" t="s">
        <v>331</v>
      </c>
      <c r="BE1370" s="228">
        <f>IF(N1370="základní",J1370,0)</f>
        <v>0</v>
      </c>
      <c r="BF1370" s="228">
        <f>IF(N1370="snížená",J1370,0)</f>
        <v>0</v>
      </c>
      <c r="BG1370" s="228">
        <f>IF(N1370="zákl. přenesená",J1370,0)</f>
        <v>0</v>
      </c>
      <c r="BH1370" s="228">
        <f>IF(N1370="sníž. přenesená",J1370,0)</f>
        <v>0</v>
      </c>
      <c r="BI1370" s="228">
        <f>IF(N1370="nulová",J1370,0)</f>
        <v>0</v>
      </c>
      <c r="BJ1370" s="19" t="s">
        <v>83</v>
      </c>
      <c r="BK1370" s="228">
        <f>ROUND(I1370*H1370,2)</f>
        <v>0</v>
      </c>
      <c r="BL1370" s="19" t="s">
        <v>541</v>
      </c>
      <c r="BM1370" s="227" t="s">
        <v>2085</v>
      </c>
    </row>
    <row r="1371" s="13" customFormat="1">
      <c r="A1371" s="13"/>
      <c r="B1371" s="234"/>
      <c r="C1371" s="235"/>
      <c r="D1371" s="236" t="s">
        <v>341</v>
      </c>
      <c r="E1371" s="237" t="s">
        <v>19</v>
      </c>
      <c r="F1371" s="238" t="s">
        <v>2075</v>
      </c>
      <c r="G1371" s="235"/>
      <c r="H1371" s="237" t="s">
        <v>19</v>
      </c>
      <c r="I1371" s="239"/>
      <c r="J1371" s="235"/>
      <c r="K1371" s="235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341</v>
      </c>
      <c r="AU1371" s="244" t="s">
        <v>85</v>
      </c>
      <c r="AV1371" s="13" t="s">
        <v>83</v>
      </c>
      <c r="AW1371" s="13" t="s">
        <v>35</v>
      </c>
      <c r="AX1371" s="13" t="s">
        <v>76</v>
      </c>
      <c r="AY1371" s="244" t="s">
        <v>331</v>
      </c>
    </row>
    <row r="1372" s="14" customFormat="1">
      <c r="A1372" s="14"/>
      <c r="B1372" s="245"/>
      <c r="C1372" s="246"/>
      <c r="D1372" s="236" t="s">
        <v>341</v>
      </c>
      <c r="E1372" s="247" t="s">
        <v>19</v>
      </c>
      <c r="F1372" s="248" t="s">
        <v>2086</v>
      </c>
      <c r="G1372" s="246"/>
      <c r="H1372" s="249">
        <v>56.329000000000001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341</v>
      </c>
      <c r="AU1372" s="255" t="s">
        <v>85</v>
      </c>
      <c r="AV1372" s="14" t="s">
        <v>85</v>
      </c>
      <c r="AW1372" s="14" t="s">
        <v>35</v>
      </c>
      <c r="AX1372" s="14" t="s">
        <v>83</v>
      </c>
      <c r="AY1372" s="255" t="s">
        <v>331</v>
      </c>
    </row>
    <row r="1373" s="2" customFormat="1" ht="16.5" customHeight="1">
      <c r="A1373" s="40"/>
      <c r="B1373" s="41"/>
      <c r="C1373" s="284" t="s">
        <v>2087</v>
      </c>
      <c r="D1373" s="284" t="s">
        <v>968</v>
      </c>
      <c r="E1373" s="285" t="s">
        <v>2088</v>
      </c>
      <c r="F1373" s="286" t="s">
        <v>2089</v>
      </c>
      <c r="G1373" s="287" t="s">
        <v>336</v>
      </c>
      <c r="H1373" s="288">
        <v>58.043999999999997</v>
      </c>
      <c r="I1373" s="289"/>
      <c r="J1373" s="290">
        <f>ROUND(I1373*H1373,2)</f>
        <v>0</v>
      </c>
      <c r="K1373" s="286" t="s">
        <v>19</v>
      </c>
      <c r="L1373" s="291"/>
      <c r="M1373" s="292" t="s">
        <v>19</v>
      </c>
      <c r="N1373" s="293" t="s">
        <v>47</v>
      </c>
      <c r="O1373" s="86"/>
      <c r="P1373" s="225">
        <f>O1373*H1373</f>
        <v>0</v>
      </c>
      <c r="Q1373" s="225">
        <v>0.0070000000000000001</v>
      </c>
      <c r="R1373" s="225">
        <f>Q1373*H1373</f>
        <v>0.406308</v>
      </c>
      <c r="S1373" s="225">
        <v>0</v>
      </c>
      <c r="T1373" s="226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7" t="s">
        <v>624</v>
      </c>
      <c r="AT1373" s="227" t="s">
        <v>968</v>
      </c>
      <c r="AU1373" s="227" t="s">
        <v>85</v>
      </c>
      <c r="AY1373" s="19" t="s">
        <v>331</v>
      </c>
      <c r="BE1373" s="228">
        <f>IF(N1373="základní",J1373,0)</f>
        <v>0</v>
      </c>
      <c r="BF1373" s="228">
        <f>IF(N1373="snížená",J1373,0)</f>
        <v>0</v>
      </c>
      <c r="BG1373" s="228">
        <f>IF(N1373="zákl. přenesená",J1373,0)</f>
        <v>0</v>
      </c>
      <c r="BH1373" s="228">
        <f>IF(N1373="sníž. přenesená",J1373,0)</f>
        <v>0</v>
      </c>
      <c r="BI1373" s="228">
        <f>IF(N1373="nulová",J1373,0)</f>
        <v>0</v>
      </c>
      <c r="BJ1373" s="19" t="s">
        <v>83</v>
      </c>
      <c r="BK1373" s="228">
        <f>ROUND(I1373*H1373,2)</f>
        <v>0</v>
      </c>
      <c r="BL1373" s="19" t="s">
        <v>541</v>
      </c>
      <c r="BM1373" s="227" t="s">
        <v>2090</v>
      </c>
    </row>
    <row r="1374" s="13" customFormat="1">
      <c r="A1374" s="13"/>
      <c r="B1374" s="234"/>
      <c r="C1374" s="235"/>
      <c r="D1374" s="236" t="s">
        <v>341</v>
      </c>
      <c r="E1374" s="237" t="s">
        <v>19</v>
      </c>
      <c r="F1374" s="238" t="s">
        <v>2073</v>
      </c>
      <c r="G1374" s="235"/>
      <c r="H1374" s="237" t="s">
        <v>19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341</v>
      </c>
      <c r="AU1374" s="244" t="s">
        <v>85</v>
      </c>
      <c r="AV1374" s="13" t="s">
        <v>83</v>
      </c>
      <c r="AW1374" s="13" t="s">
        <v>35</v>
      </c>
      <c r="AX1374" s="13" t="s">
        <v>76</v>
      </c>
      <c r="AY1374" s="244" t="s">
        <v>331</v>
      </c>
    </row>
    <row r="1375" s="14" customFormat="1">
      <c r="A1375" s="14"/>
      <c r="B1375" s="245"/>
      <c r="C1375" s="246"/>
      <c r="D1375" s="236" t="s">
        <v>341</v>
      </c>
      <c r="E1375" s="247" t="s">
        <v>19</v>
      </c>
      <c r="F1375" s="248" t="s">
        <v>2081</v>
      </c>
      <c r="G1375" s="246"/>
      <c r="H1375" s="249">
        <v>58.043999999999997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341</v>
      </c>
      <c r="AU1375" s="255" t="s">
        <v>85</v>
      </c>
      <c r="AV1375" s="14" t="s">
        <v>85</v>
      </c>
      <c r="AW1375" s="14" t="s">
        <v>35</v>
      </c>
      <c r="AX1375" s="14" t="s">
        <v>83</v>
      </c>
      <c r="AY1375" s="255" t="s">
        <v>331</v>
      </c>
    </row>
    <row r="1376" s="2" customFormat="1" ht="24.15" customHeight="1">
      <c r="A1376" s="40"/>
      <c r="B1376" s="41"/>
      <c r="C1376" s="216" t="s">
        <v>2091</v>
      </c>
      <c r="D1376" s="216" t="s">
        <v>333</v>
      </c>
      <c r="E1376" s="217" t="s">
        <v>2092</v>
      </c>
      <c r="F1376" s="218" t="s">
        <v>2093</v>
      </c>
      <c r="G1376" s="219" t="s">
        <v>336</v>
      </c>
      <c r="H1376" s="220">
        <v>323.60000000000002</v>
      </c>
      <c r="I1376" s="221"/>
      <c r="J1376" s="222">
        <f>ROUND(I1376*H1376,2)</f>
        <v>0</v>
      </c>
      <c r="K1376" s="218" t="s">
        <v>337</v>
      </c>
      <c r="L1376" s="46"/>
      <c r="M1376" s="223" t="s">
        <v>19</v>
      </c>
      <c r="N1376" s="224" t="s">
        <v>47</v>
      </c>
      <c r="O1376" s="86"/>
      <c r="P1376" s="225">
        <f>O1376*H1376</f>
        <v>0</v>
      </c>
      <c r="Q1376" s="225">
        <v>0</v>
      </c>
      <c r="R1376" s="225">
        <f>Q1376*H1376</f>
        <v>0</v>
      </c>
      <c r="S1376" s="225">
        <v>0</v>
      </c>
      <c r="T1376" s="226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7" t="s">
        <v>541</v>
      </c>
      <c r="AT1376" s="227" t="s">
        <v>333</v>
      </c>
      <c r="AU1376" s="227" t="s">
        <v>85</v>
      </c>
      <c r="AY1376" s="19" t="s">
        <v>331</v>
      </c>
      <c r="BE1376" s="228">
        <f>IF(N1376="základní",J1376,0)</f>
        <v>0</v>
      </c>
      <c r="BF1376" s="228">
        <f>IF(N1376="snížená",J1376,0)</f>
        <v>0</v>
      </c>
      <c r="BG1376" s="228">
        <f>IF(N1376="zákl. přenesená",J1376,0)</f>
        <v>0</v>
      </c>
      <c r="BH1376" s="228">
        <f>IF(N1376="sníž. přenesená",J1376,0)</f>
        <v>0</v>
      </c>
      <c r="BI1376" s="228">
        <f>IF(N1376="nulová",J1376,0)</f>
        <v>0</v>
      </c>
      <c r="BJ1376" s="19" t="s">
        <v>83</v>
      </c>
      <c r="BK1376" s="228">
        <f>ROUND(I1376*H1376,2)</f>
        <v>0</v>
      </c>
      <c r="BL1376" s="19" t="s">
        <v>541</v>
      </c>
      <c r="BM1376" s="227" t="s">
        <v>2094</v>
      </c>
    </row>
    <row r="1377" s="2" customFormat="1">
      <c r="A1377" s="40"/>
      <c r="B1377" s="41"/>
      <c r="C1377" s="42"/>
      <c r="D1377" s="229" t="s">
        <v>339</v>
      </c>
      <c r="E1377" s="42"/>
      <c r="F1377" s="230" t="s">
        <v>2095</v>
      </c>
      <c r="G1377" s="42"/>
      <c r="H1377" s="42"/>
      <c r="I1377" s="231"/>
      <c r="J1377" s="42"/>
      <c r="K1377" s="42"/>
      <c r="L1377" s="46"/>
      <c r="M1377" s="232"/>
      <c r="N1377" s="233"/>
      <c r="O1377" s="86"/>
      <c r="P1377" s="86"/>
      <c r="Q1377" s="86"/>
      <c r="R1377" s="86"/>
      <c r="S1377" s="86"/>
      <c r="T1377" s="87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339</v>
      </c>
      <c r="AU1377" s="19" t="s">
        <v>85</v>
      </c>
    </row>
    <row r="1378" s="13" customFormat="1">
      <c r="A1378" s="13"/>
      <c r="B1378" s="234"/>
      <c r="C1378" s="235"/>
      <c r="D1378" s="236" t="s">
        <v>341</v>
      </c>
      <c r="E1378" s="237" t="s">
        <v>19</v>
      </c>
      <c r="F1378" s="238" t="s">
        <v>1321</v>
      </c>
      <c r="G1378" s="235"/>
      <c r="H1378" s="237" t="s">
        <v>19</v>
      </c>
      <c r="I1378" s="239"/>
      <c r="J1378" s="235"/>
      <c r="K1378" s="235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341</v>
      </c>
      <c r="AU1378" s="244" t="s">
        <v>85</v>
      </c>
      <c r="AV1378" s="13" t="s">
        <v>83</v>
      </c>
      <c r="AW1378" s="13" t="s">
        <v>35</v>
      </c>
      <c r="AX1378" s="13" t="s">
        <v>76</v>
      </c>
      <c r="AY1378" s="244" t="s">
        <v>331</v>
      </c>
    </row>
    <row r="1379" s="14" customFormat="1">
      <c r="A1379" s="14"/>
      <c r="B1379" s="245"/>
      <c r="C1379" s="246"/>
      <c r="D1379" s="236" t="s">
        <v>341</v>
      </c>
      <c r="E1379" s="247" t="s">
        <v>19</v>
      </c>
      <c r="F1379" s="248" t="s">
        <v>1322</v>
      </c>
      <c r="G1379" s="246"/>
      <c r="H1379" s="249">
        <v>19.449999999999999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341</v>
      </c>
      <c r="AU1379" s="255" t="s">
        <v>85</v>
      </c>
      <c r="AV1379" s="14" t="s">
        <v>85</v>
      </c>
      <c r="AW1379" s="14" t="s">
        <v>35</v>
      </c>
      <c r="AX1379" s="14" t="s">
        <v>76</v>
      </c>
      <c r="AY1379" s="255" t="s">
        <v>331</v>
      </c>
    </row>
    <row r="1380" s="13" customFormat="1">
      <c r="A1380" s="13"/>
      <c r="B1380" s="234"/>
      <c r="C1380" s="235"/>
      <c r="D1380" s="236" t="s">
        <v>341</v>
      </c>
      <c r="E1380" s="237" t="s">
        <v>19</v>
      </c>
      <c r="F1380" s="238" t="s">
        <v>1323</v>
      </c>
      <c r="G1380" s="235"/>
      <c r="H1380" s="237" t="s">
        <v>19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341</v>
      </c>
      <c r="AU1380" s="244" t="s">
        <v>85</v>
      </c>
      <c r="AV1380" s="13" t="s">
        <v>83</v>
      </c>
      <c r="AW1380" s="13" t="s">
        <v>35</v>
      </c>
      <c r="AX1380" s="13" t="s">
        <v>76</v>
      </c>
      <c r="AY1380" s="244" t="s">
        <v>331</v>
      </c>
    </row>
    <row r="1381" s="14" customFormat="1">
      <c r="A1381" s="14"/>
      <c r="B1381" s="245"/>
      <c r="C1381" s="246"/>
      <c r="D1381" s="236" t="s">
        <v>341</v>
      </c>
      <c r="E1381" s="247" t="s">
        <v>19</v>
      </c>
      <c r="F1381" s="248" t="s">
        <v>1324</v>
      </c>
      <c r="G1381" s="246"/>
      <c r="H1381" s="249">
        <v>66.200000000000003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341</v>
      </c>
      <c r="AU1381" s="255" t="s">
        <v>85</v>
      </c>
      <c r="AV1381" s="14" t="s">
        <v>85</v>
      </c>
      <c r="AW1381" s="14" t="s">
        <v>35</v>
      </c>
      <c r="AX1381" s="14" t="s">
        <v>76</v>
      </c>
      <c r="AY1381" s="255" t="s">
        <v>331</v>
      </c>
    </row>
    <row r="1382" s="13" customFormat="1">
      <c r="A1382" s="13"/>
      <c r="B1382" s="234"/>
      <c r="C1382" s="235"/>
      <c r="D1382" s="236" t="s">
        <v>341</v>
      </c>
      <c r="E1382" s="237" t="s">
        <v>19</v>
      </c>
      <c r="F1382" s="238" t="s">
        <v>1325</v>
      </c>
      <c r="G1382" s="235"/>
      <c r="H1382" s="237" t="s">
        <v>19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341</v>
      </c>
      <c r="AU1382" s="244" t="s">
        <v>85</v>
      </c>
      <c r="AV1382" s="13" t="s">
        <v>83</v>
      </c>
      <c r="AW1382" s="13" t="s">
        <v>35</v>
      </c>
      <c r="AX1382" s="13" t="s">
        <v>76</v>
      </c>
      <c r="AY1382" s="244" t="s">
        <v>331</v>
      </c>
    </row>
    <row r="1383" s="14" customFormat="1">
      <c r="A1383" s="14"/>
      <c r="B1383" s="245"/>
      <c r="C1383" s="246"/>
      <c r="D1383" s="236" t="s">
        <v>341</v>
      </c>
      <c r="E1383" s="247" t="s">
        <v>19</v>
      </c>
      <c r="F1383" s="248" t="s">
        <v>1326</v>
      </c>
      <c r="G1383" s="246"/>
      <c r="H1383" s="249">
        <v>237.94999999999999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341</v>
      </c>
      <c r="AU1383" s="255" t="s">
        <v>85</v>
      </c>
      <c r="AV1383" s="14" t="s">
        <v>85</v>
      </c>
      <c r="AW1383" s="14" t="s">
        <v>35</v>
      </c>
      <c r="AX1383" s="14" t="s">
        <v>76</v>
      </c>
      <c r="AY1383" s="255" t="s">
        <v>331</v>
      </c>
    </row>
    <row r="1384" s="15" customFormat="1">
      <c r="A1384" s="15"/>
      <c r="B1384" s="256"/>
      <c r="C1384" s="257"/>
      <c r="D1384" s="236" t="s">
        <v>341</v>
      </c>
      <c r="E1384" s="258" t="s">
        <v>19</v>
      </c>
      <c r="F1384" s="259" t="s">
        <v>353</v>
      </c>
      <c r="G1384" s="257"/>
      <c r="H1384" s="260">
        <v>323.60000000000002</v>
      </c>
      <c r="I1384" s="261"/>
      <c r="J1384" s="257"/>
      <c r="K1384" s="257"/>
      <c r="L1384" s="262"/>
      <c r="M1384" s="263"/>
      <c r="N1384" s="264"/>
      <c r="O1384" s="264"/>
      <c r="P1384" s="264"/>
      <c r="Q1384" s="264"/>
      <c r="R1384" s="264"/>
      <c r="S1384" s="264"/>
      <c r="T1384" s="26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6" t="s">
        <v>341</v>
      </c>
      <c r="AU1384" s="266" t="s">
        <v>85</v>
      </c>
      <c r="AV1384" s="15" t="s">
        <v>126</v>
      </c>
      <c r="AW1384" s="15" t="s">
        <v>35</v>
      </c>
      <c r="AX1384" s="15" t="s">
        <v>83</v>
      </c>
      <c r="AY1384" s="266" t="s">
        <v>331</v>
      </c>
    </row>
    <row r="1385" s="2" customFormat="1" ht="16.5" customHeight="1">
      <c r="A1385" s="40"/>
      <c r="B1385" s="41"/>
      <c r="C1385" s="284" t="s">
        <v>2096</v>
      </c>
      <c r="D1385" s="284" t="s">
        <v>968</v>
      </c>
      <c r="E1385" s="285" t="s">
        <v>2097</v>
      </c>
      <c r="F1385" s="286" t="s">
        <v>2098</v>
      </c>
      <c r="G1385" s="287" t="s">
        <v>429</v>
      </c>
      <c r="H1385" s="288">
        <v>54.366</v>
      </c>
      <c r="I1385" s="289"/>
      <c r="J1385" s="290">
        <f>ROUND(I1385*H1385,2)</f>
        <v>0</v>
      </c>
      <c r="K1385" s="286" t="s">
        <v>337</v>
      </c>
      <c r="L1385" s="291"/>
      <c r="M1385" s="292" t="s">
        <v>19</v>
      </c>
      <c r="N1385" s="293" t="s">
        <v>47</v>
      </c>
      <c r="O1385" s="86"/>
      <c r="P1385" s="225">
        <f>O1385*H1385</f>
        <v>0</v>
      </c>
      <c r="Q1385" s="225">
        <v>0.035000000000000003</v>
      </c>
      <c r="R1385" s="225">
        <f>Q1385*H1385</f>
        <v>1.9028100000000001</v>
      </c>
      <c r="S1385" s="225">
        <v>0</v>
      </c>
      <c r="T1385" s="226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7" t="s">
        <v>624</v>
      </c>
      <c r="AT1385" s="227" t="s">
        <v>968</v>
      </c>
      <c r="AU1385" s="227" t="s">
        <v>85</v>
      </c>
      <c r="AY1385" s="19" t="s">
        <v>331</v>
      </c>
      <c r="BE1385" s="228">
        <f>IF(N1385="základní",J1385,0)</f>
        <v>0</v>
      </c>
      <c r="BF1385" s="228">
        <f>IF(N1385="snížená",J1385,0)</f>
        <v>0</v>
      </c>
      <c r="BG1385" s="228">
        <f>IF(N1385="zákl. přenesená",J1385,0)</f>
        <v>0</v>
      </c>
      <c r="BH1385" s="228">
        <f>IF(N1385="sníž. přenesená",J1385,0)</f>
        <v>0</v>
      </c>
      <c r="BI1385" s="228">
        <f>IF(N1385="nulová",J1385,0)</f>
        <v>0</v>
      </c>
      <c r="BJ1385" s="19" t="s">
        <v>83</v>
      </c>
      <c r="BK1385" s="228">
        <f>ROUND(I1385*H1385,2)</f>
        <v>0</v>
      </c>
      <c r="BL1385" s="19" t="s">
        <v>541</v>
      </c>
      <c r="BM1385" s="227" t="s">
        <v>2099</v>
      </c>
    </row>
    <row r="1386" s="13" customFormat="1">
      <c r="A1386" s="13"/>
      <c r="B1386" s="234"/>
      <c r="C1386" s="235"/>
      <c r="D1386" s="236" t="s">
        <v>341</v>
      </c>
      <c r="E1386" s="237" t="s">
        <v>19</v>
      </c>
      <c r="F1386" s="238" t="s">
        <v>1321</v>
      </c>
      <c r="G1386" s="235"/>
      <c r="H1386" s="237" t="s">
        <v>19</v>
      </c>
      <c r="I1386" s="239"/>
      <c r="J1386" s="235"/>
      <c r="K1386" s="235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341</v>
      </c>
      <c r="AU1386" s="244" t="s">
        <v>85</v>
      </c>
      <c r="AV1386" s="13" t="s">
        <v>83</v>
      </c>
      <c r="AW1386" s="13" t="s">
        <v>35</v>
      </c>
      <c r="AX1386" s="13" t="s">
        <v>76</v>
      </c>
      <c r="AY1386" s="244" t="s">
        <v>331</v>
      </c>
    </row>
    <row r="1387" s="14" customFormat="1">
      <c r="A1387" s="14"/>
      <c r="B1387" s="245"/>
      <c r="C1387" s="246"/>
      <c r="D1387" s="236" t="s">
        <v>341</v>
      </c>
      <c r="E1387" s="247" t="s">
        <v>19</v>
      </c>
      <c r="F1387" s="248" t="s">
        <v>2100</v>
      </c>
      <c r="G1387" s="246"/>
      <c r="H1387" s="249">
        <v>3.2679999999999998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341</v>
      </c>
      <c r="AU1387" s="255" t="s">
        <v>85</v>
      </c>
      <c r="AV1387" s="14" t="s">
        <v>85</v>
      </c>
      <c r="AW1387" s="14" t="s">
        <v>35</v>
      </c>
      <c r="AX1387" s="14" t="s">
        <v>76</v>
      </c>
      <c r="AY1387" s="255" t="s">
        <v>331</v>
      </c>
    </row>
    <row r="1388" s="13" customFormat="1">
      <c r="A1388" s="13"/>
      <c r="B1388" s="234"/>
      <c r="C1388" s="235"/>
      <c r="D1388" s="236" t="s">
        <v>341</v>
      </c>
      <c r="E1388" s="237" t="s">
        <v>19</v>
      </c>
      <c r="F1388" s="238" t="s">
        <v>1323</v>
      </c>
      <c r="G1388" s="235"/>
      <c r="H1388" s="237" t="s">
        <v>19</v>
      </c>
      <c r="I1388" s="239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341</v>
      </c>
      <c r="AU1388" s="244" t="s">
        <v>85</v>
      </c>
      <c r="AV1388" s="13" t="s">
        <v>83</v>
      </c>
      <c r="AW1388" s="13" t="s">
        <v>35</v>
      </c>
      <c r="AX1388" s="13" t="s">
        <v>76</v>
      </c>
      <c r="AY1388" s="244" t="s">
        <v>331</v>
      </c>
    </row>
    <row r="1389" s="14" customFormat="1">
      <c r="A1389" s="14"/>
      <c r="B1389" s="245"/>
      <c r="C1389" s="246"/>
      <c r="D1389" s="236" t="s">
        <v>341</v>
      </c>
      <c r="E1389" s="247" t="s">
        <v>19</v>
      </c>
      <c r="F1389" s="248" t="s">
        <v>2101</v>
      </c>
      <c r="G1389" s="246"/>
      <c r="H1389" s="249">
        <v>11.122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341</v>
      </c>
      <c r="AU1389" s="255" t="s">
        <v>85</v>
      </c>
      <c r="AV1389" s="14" t="s">
        <v>85</v>
      </c>
      <c r="AW1389" s="14" t="s">
        <v>35</v>
      </c>
      <c r="AX1389" s="14" t="s">
        <v>76</v>
      </c>
      <c r="AY1389" s="255" t="s">
        <v>331</v>
      </c>
    </row>
    <row r="1390" s="13" customFormat="1">
      <c r="A1390" s="13"/>
      <c r="B1390" s="234"/>
      <c r="C1390" s="235"/>
      <c r="D1390" s="236" t="s">
        <v>341</v>
      </c>
      <c r="E1390" s="237" t="s">
        <v>19</v>
      </c>
      <c r="F1390" s="238" t="s">
        <v>1325</v>
      </c>
      <c r="G1390" s="235"/>
      <c r="H1390" s="237" t="s">
        <v>19</v>
      </c>
      <c r="I1390" s="239"/>
      <c r="J1390" s="235"/>
      <c r="K1390" s="235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341</v>
      </c>
      <c r="AU1390" s="244" t="s">
        <v>85</v>
      </c>
      <c r="AV1390" s="13" t="s">
        <v>83</v>
      </c>
      <c r="AW1390" s="13" t="s">
        <v>35</v>
      </c>
      <c r="AX1390" s="13" t="s">
        <v>76</v>
      </c>
      <c r="AY1390" s="244" t="s">
        <v>331</v>
      </c>
    </row>
    <row r="1391" s="14" customFormat="1">
      <c r="A1391" s="14"/>
      <c r="B1391" s="245"/>
      <c r="C1391" s="246"/>
      <c r="D1391" s="236" t="s">
        <v>341</v>
      </c>
      <c r="E1391" s="247" t="s">
        <v>19</v>
      </c>
      <c r="F1391" s="248" t="s">
        <v>2102</v>
      </c>
      <c r="G1391" s="246"/>
      <c r="H1391" s="249">
        <v>39.975999999999999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341</v>
      </c>
      <c r="AU1391" s="255" t="s">
        <v>85</v>
      </c>
      <c r="AV1391" s="14" t="s">
        <v>85</v>
      </c>
      <c r="AW1391" s="14" t="s">
        <v>35</v>
      </c>
      <c r="AX1391" s="14" t="s">
        <v>76</v>
      </c>
      <c r="AY1391" s="255" t="s">
        <v>331</v>
      </c>
    </row>
    <row r="1392" s="15" customFormat="1">
      <c r="A1392" s="15"/>
      <c r="B1392" s="256"/>
      <c r="C1392" s="257"/>
      <c r="D1392" s="236" t="s">
        <v>341</v>
      </c>
      <c r="E1392" s="258" t="s">
        <v>19</v>
      </c>
      <c r="F1392" s="259" t="s">
        <v>353</v>
      </c>
      <c r="G1392" s="257"/>
      <c r="H1392" s="260">
        <v>54.366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341</v>
      </c>
      <c r="AU1392" s="266" t="s">
        <v>85</v>
      </c>
      <c r="AV1392" s="15" t="s">
        <v>126</v>
      </c>
      <c r="AW1392" s="15" t="s">
        <v>35</v>
      </c>
      <c r="AX1392" s="15" t="s">
        <v>83</v>
      </c>
      <c r="AY1392" s="266" t="s">
        <v>331</v>
      </c>
    </row>
    <row r="1393" s="2" customFormat="1" ht="24.15" customHeight="1">
      <c r="A1393" s="40"/>
      <c r="B1393" s="41"/>
      <c r="C1393" s="216" t="s">
        <v>2103</v>
      </c>
      <c r="D1393" s="216" t="s">
        <v>333</v>
      </c>
      <c r="E1393" s="217" t="s">
        <v>2104</v>
      </c>
      <c r="F1393" s="218" t="s">
        <v>2105</v>
      </c>
      <c r="G1393" s="219" t="s">
        <v>336</v>
      </c>
      <c r="H1393" s="220">
        <v>163.40000000000001</v>
      </c>
      <c r="I1393" s="221"/>
      <c r="J1393" s="222">
        <f>ROUND(I1393*H1393,2)</f>
        <v>0</v>
      </c>
      <c r="K1393" s="218" t="s">
        <v>337</v>
      </c>
      <c r="L1393" s="46"/>
      <c r="M1393" s="223" t="s">
        <v>19</v>
      </c>
      <c r="N1393" s="224" t="s">
        <v>47</v>
      </c>
      <c r="O1393" s="86"/>
      <c r="P1393" s="225">
        <f>O1393*H1393</f>
        <v>0</v>
      </c>
      <c r="Q1393" s="225">
        <v>0</v>
      </c>
      <c r="R1393" s="225">
        <f>Q1393*H1393</f>
        <v>0</v>
      </c>
      <c r="S1393" s="225">
        <v>0</v>
      </c>
      <c r="T1393" s="226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7" t="s">
        <v>541</v>
      </c>
      <c r="AT1393" s="227" t="s">
        <v>333</v>
      </c>
      <c r="AU1393" s="227" t="s">
        <v>85</v>
      </c>
      <c r="AY1393" s="19" t="s">
        <v>331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19" t="s">
        <v>83</v>
      </c>
      <c r="BK1393" s="228">
        <f>ROUND(I1393*H1393,2)</f>
        <v>0</v>
      </c>
      <c r="BL1393" s="19" t="s">
        <v>541</v>
      </c>
      <c r="BM1393" s="227" t="s">
        <v>2106</v>
      </c>
    </row>
    <row r="1394" s="2" customFormat="1">
      <c r="A1394" s="40"/>
      <c r="B1394" s="41"/>
      <c r="C1394" s="42"/>
      <c r="D1394" s="229" t="s">
        <v>339</v>
      </c>
      <c r="E1394" s="42"/>
      <c r="F1394" s="230" t="s">
        <v>2107</v>
      </c>
      <c r="G1394" s="42"/>
      <c r="H1394" s="42"/>
      <c r="I1394" s="231"/>
      <c r="J1394" s="42"/>
      <c r="K1394" s="42"/>
      <c r="L1394" s="46"/>
      <c r="M1394" s="232"/>
      <c r="N1394" s="233"/>
      <c r="O1394" s="86"/>
      <c r="P1394" s="86"/>
      <c r="Q1394" s="86"/>
      <c r="R1394" s="86"/>
      <c r="S1394" s="86"/>
      <c r="T1394" s="87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339</v>
      </c>
      <c r="AU1394" s="19" t="s">
        <v>85</v>
      </c>
    </row>
    <row r="1395" s="13" customFormat="1">
      <c r="A1395" s="13"/>
      <c r="B1395" s="234"/>
      <c r="C1395" s="235"/>
      <c r="D1395" s="236" t="s">
        <v>341</v>
      </c>
      <c r="E1395" s="237" t="s">
        <v>19</v>
      </c>
      <c r="F1395" s="238" t="s">
        <v>1327</v>
      </c>
      <c r="G1395" s="235"/>
      <c r="H1395" s="237" t="s">
        <v>19</v>
      </c>
      <c r="I1395" s="239"/>
      <c r="J1395" s="235"/>
      <c r="K1395" s="235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341</v>
      </c>
      <c r="AU1395" s="244" t="s">
        <v>85</v>
      </c>
      <c r="AV1395" s="13" t="s">
        <v>83</v>
      </c>
      <c r="AW1395" s="13" t="s">
        <v>35</v>
      </c>
      <c r="AX1395" s="13" t="s">
        <v>76</v>
      </c>
      <c r="AY1395" s="244" t="s">
        <v>331</v>
      </c>
    </row>
    <row r="1396" s="14" customFormat="1">
      <c r="A1396" s="14"/>
      <c r="B1396" s="245"/>
      <c r="C1396" s="246"/>
      <c r="D1396" s="236" t="s">
        <v>341</v>
      </c>
      <c r="E1396" s="247" t="s">
        <v>19</v>
      </c>
      <c r="F1396" s="248" t="s">
        <v>1328</v>
      </c>
      <c r="G1396" s="246"/>
      <c r="H1396" s="249">
        <v>127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341</v>
      </c>
      <c r="AU1396" s="255" t="s">
        <v>85</v>
      </c>
      <c r="AV1396" s="14" t="s">
        <v>85</v>
      </c>
      <c r="AW1396" s="14" t="s">
        <v>35</v>
      </c>
      <c r="AX1396" s="14" t="s">
        <v>76</v>
      </c>
      <c r="AY1396" s="255" t="s">
        <v>331</v>
      </c>
    </row>
    <row r="1397" s="13" customFormat="1">
      <c r="A1397" s="13"/>
      <c r="B1397" s="234"/>
      <c r="C1397" s="235"/>
      <c r="D1397" s="236" t="s">
        <v>341</v>
      </c>
      <c r="E1397" s="237" t="s">
        <v>19</v>
      </c>
      <c r="F1397" s="238" t="s">
        <v>1329</v>
      </c>
      <c r="G1397" s="235"/>
      <c r="H1397" s="237" t="s">
        <v>19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341</v>
      </c>
      <c r="AU1397" s="244" t="s">
        <v>85</v>
      </c>
      <c r="AV1397" s="13" t="s">
        <v>83</v>
      </c>
      <c r="AW1397" s="13" t="s">
        <v>35</v>
      </c>
      <c r="AX1397" s="13" t="s">
        <v>76</v>
      </c>
      <c r="AY1397" s="244" t="s">
        <v>331</v>
      </c>
    </row>
    <row r="1398" s="14" customFormat="1">
      <c r="A1398" s="14"/>
      <c r="B1398" s="245"/>
      <c r="C1398" s="246"/>
      <c r="D1398" s="236" t="s">
        <v>341</v>
      </c>
      <c r="E1398" s="247" t="s">
        <v>19</v>
      </c>
      <c r="F1398" s="248" t="s">
        <v>1330</v>
      </c>
      <c r="G1398" s="246"/>
      <c r="H1398" s="249">
        <v>22.5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341</v>
      </c>
      <c r="AU1398" s="255" t="s">
        <v>85</v>
      </c>
      <c r="AV1398" s="14" t="s">
        <v>85</v>
      </c>
      <c r="AW1398" s="14" t="s">
        <v>35</v>
      </c>
      <c r="AX1398" s="14" t="s">
        <v>76</v>
      </c>
      <c r="AY1398" s="255" t="s">
        <v>331</v>
      </c>
    </row>
    <row r="1399" s="13" customFormat="1">
      <c r="A1399" s="13"/>
      <c r="B1399" s="234"/>
      <c r="C1399" s="235"/>
      <c r="D1399" s="236" t="s">
        <v>341</v>
      </c>
      <c r="E1399" s="237" t="s">
        <v>19</v>
      </c>
      <c r="F1399" s="238" t="s">
        <v>1331</v>
      </c>
      <c r="G1399" s="235"/>
      <c r="H1399" s="237" t="s">
        <v>19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341</v>
      </c>
      <c r="AU1399" s="244" t="s">
        <v>85</v>
      </c>
      <c r="AV1399" s="13" t="s">
        <v>83</v>
      </c>
      <c r="AW1399" s="13" t="s">
        <v>35</v>
      </c>
      <c r="AX1399" s="13" t="s">
        <v>76</v>
      </c>
      <c r="AY1399" s="244" t="s">
        <v>331</v>
      </c>
    </row>
    <row r="1400" s="14" customFormat="1">
      <c r="A1400" s="14"/>
      <c r="B1400" s="245"/>
      <c r="C1400" s="246"/>
      <c r="D1400" s="236" t="s">
        <v>341</v>
      </c>
      <c r="E1400" s="247" t="s">
        <v>19</v>
      </c>
      <c r="F1400" s="248" t="s">
        <v>1332</v>
      </c>
      <c r="G1400" s="246"/>
      <c r="H1400" s="249">
        <v>13.9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341</v>
      </c>
      <c r="AU1400" s="255" t="s">
        <v>85</v>
      </c>
      <c r="AV1400" s="14" t="s">
        <v>85</v>
      </c>
      <c r="AW1400" s="14" t="s">
        <v>35</v>
      </c>
      <c r="AX1400" s="14" t="s">
        <v>76</v>
      </c>
      <c r="AY1400" s="255" t="s">
        <v>331</v>
      </c>
    </row>
    <row r="1401" s="15" customFormat="1">
      <c r="A1401" s="15"/>
      <c r="B1401" s="256"/>
      <c r="C1401" s="257"/>
      <c r="D1401" s="236" t="s">
        <v>341</v>
      </c>
      <c r="E1401" s="258" t="s">
        <v>19</v>
      </c>
      <c r="F1401" s="259" t="s">
        <v>353</v>
      </c>
      <c r="G1401" s="257"/>
      <c r="H1401" s="260">
        <v>163.40000000000001</v>
      </c>
      <c r="I1401" s="261"/>
      <c r="J1401" s="257"/>
      <c r="K1401" s="257"/>
      <c r="L1401" s="262"/>
      <c r="M1401" s="263"/>
      <c r="N1401" s="264"/>
      <c r="O1401" s="264"/>
      <c r="P1401" s="264"/>
      <c r="Q1401" s="264"/>
      <c r="R1401" s="264"/>
      <c r="S1401" s="264"/>
      <c r="T1401" s="26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6" t="s">
        <v>341</v>
      </c>
      <c r="AU1401" s="266" t="s">
        <v>85</v>
      </c>
      <c r="AV1401" s="15" t="s">
        <v>126</v>
      </c>
      <c r="AW1401" s="15" t="s">
        <v>35</v>
      </c>
      <c r="AX1401" s="15" t="s">
        <v>83</v>
      </c>
      <c r="AY1401" s="266" t="s">
        <v>331</v>
      </c>
    </row>
    <row r="1402" s="2" customFormat="1" ht="16.5" customHeight="1">
      <c r="A1402" s="40"/>
      <c r="B1402" s="41"/>
      <c r="C1402" s="284" t="s">
        <v>2108</v>
      </c>
      <c r="D1402" s="284" t="s">
        <v>968</v>
      </c>
      <c r="E1402" s="285" t="s">
        <v>2109</v>
      </c>
      <c r="F1402" s="286" t="s">
        <v>2110</v>
      </c>
      <c r="G1402" s="287" t="s">
        <v>429</v>
      </c>
      <c r="H1402" s="288">
        <v>10.295</v>
      </c>
      <c r="I1402" s="289"/>
      <c r="J1402" s="290">
        <f>ROUND(I1402*H1402,2)</f>
        <v>0</v>
      </c>
      <c r="K1402" s="286" t="s">
        <v>337</v>
      </c>
      <c r="L1402" s="291"/>
      <c r="M1402" s="292" t="s">
        <v>19</v>
      </c>
      <c r="N1402" s="293" t="s">
        <v>47</v>
      </c>
      <c r="O1402" s="86"/>
      <c r="P1402" s="225">
        <f>O1402*H1402</f>
        <v>0</v>
      </c>
      <c r="Q1402" s="225">
        <v>0.029999999999999999</v>
      </c>
      <c r="R1402" s="225">
        <f>Q1402*H1402</f>
        <v>0.30885000000000001</v>
      </c>
      <c r="S1402" s="225">
        <v>0</v>
      </c>
      <c r="T1402" s="226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27" t="s">
        <v>624</v>
      </c>
      <c r="AT1402" s="227" t="s">
        <v>968</v>
      </c>
      <c r="AU1402" s="227" t="s">
        <v>85</v>
      </c>
      <c r="AY1402" s="19" t="s">
        <v>331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19" t="s">
        <v>83</v>
      </c>
      <c r="BK1402" s="228">
        <f>ROUND(I1402*H1402,2)</f>
        <v>0</v>
      </c>
      <c r="BL1402" s="19" t="s">
        <v>541</v>
      </c>
      <c r="BM1402" s="227" t="s">
        <v>2111</v>
      </c>
    </row>
    <row r="1403" s="13" customFormat="1">
      <c r="A1403" s="13"/>
      <c r="B1403" s="234"/>
      <c r="C1403" s="235"/>
      <c r="D1403" s="236" t="s">
        <v>341</v>
      </c>
      <c r="E1403" s="237" t="s">
        <v>19</v>
      </c>
      <c r="F1403" s="238" t="s">
        <v>1327</v>
      </c>
      <c r="G1403" s="235"/>
      <c r="H1403" s="237" t="s">
        <v>19</v>
      </c>
      <c r="I1403" s="239"/>
      <c r="J1403" s="235"/>
      <c r="K1403" s="235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341</v>
      </c>
      <c r="AU1403" s="244" t="s">
        <v>85</v>
      </c>
      <c r="AV1403" s="13" t="s">
        <v>83</v>
      </c>
      <c r="AW1403" s="13" t="s">
        <v>35</v>
      </c>
      <c r="AX1403" s="13" t="s">
        <v>76</v>
      </c>
      <c r="AY1403" s="244" t="s">
        <v>331</v>
      </c>
    </row>
    <row r="1404" s="14" customFormat="1">
      <c r="A1404" s="14"/>
      <c r="B1404" s="245"/>
      <c r="C1404" s="246"/>
      <c r="D1404" s="236" t="s">
        <v>341</v>
      </c>
      <c r="E1404" s="247" t="s">
        <v>19</v>
      </c>
      <c r="F1404" s="248" t="s">
        <v>2112</v>
      </c>
      <c r="G1404" s="246"/>
      <c r="H1404" s="249">
        <v>8.0009999999999994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341</v>
      </c>
      <c r="AU1404" s="255" t="s">
        <v>85</v>
      </c>
      <c r="AV1404" s="14" t="s">
        <v>85</v>
      </c>
      <c r="AW1404" s="14" t="s">
        <v>35</v>
      </c>
      <c r="AX1404" s="14" t="s">
        <v>76</v>
      </c>
      <c r="AY1404" s="255" t="s">
        <v>331</v>
      </c>
    </row>
    <row r="1405" s="13" customFormat="1">
      <c r="A1405" s="13"/>
      <c r="B1405" s="234"/>
      <c r="C1405" s="235"/>
      <c r="D1405" s="236" t="s">
        <v>341</v>
      </c>
      <c r="E1405" s="237" t="s">
        <v>19</v>
      </c>
      <c r="F1405" s="238" t="s">
        <v>1329</v>
      </c>
      <c r="G1405" s="235"/>
      <c r="H1405" s="237" t="s">
        <v>19</v>
      </c>
      <c r="I1405" s="239"/>
      <c r="J1405" s="235"/>
      <c r="K1405" s="235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341</v>
      </c>
      <c r="AU1405" s="244" t="s">
        <v>85</v>
      </c>
      <c r="AV1405" s="13" t="s">
        <v>83</v>
      </c>
      <c r="AW1405" s="13" t="s">
        <v>35</v>
      </c>
      <c r="AX1405" s="13" t="s">
        <v>76</v>
      </c>
      <c r="AY1405" s="244" t="s">
        <v>331</v>
      </c>
    </row>
    <row r="1406" s="14" customFormat="1">
      <c r="A1406" s="14"/>
      <c r="B1406" s="245"/>
      <c r="C1406" s="246"/>
      <c r="D1406" s="236" t="s">
        <v>341</v>
      </c>
      <c r="E1406" s="247" t="s">
        <v>19</v>
      </c>
      <c r="F1406" s="248" t="s">
        <v>2113</v>
      </c>
      <c r="G1406" s="246"/>
      <c r="H1406" s="249">
        <v>1.4179999999999999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341</v>
      </c>
      <c r="AU1406" s="255" t="s">
        <v>85</v>
      </c>
      <c r="AV1406" s="14" t="s">
        <v>85</v>
      </c>
      <c r="AW1406" s="14" t="s">
        <v>35</v>
      </c>
      <c r="AX1406" s="14" t="s">
        <v>76</v>
      </c>
      <c r="AY1406" s="255" t="s">
        <v>331</v>
      </c>
    </row>
    <row r="1407" s="13" customFormat="1">
      <c r="A1407" s="13"/>
      <c r="B1407" s="234"/>
      <c r="C1407" s="235"/>
      <c r="D1407" s="236" t="s">
        <v>341</v>
      </c>
      <c r="E1407" s="237" t="s">
        <v>19</v>
      </c>
      <c r="F1407" s="238" t="s">
        <v>1331</v>
      </c>
      <c r="G1407" s="235"/>
      <c r="H1407" s="237" t="s">
        <v>19</v>
      </c>
      <c r="I1407" s="239"/>
      <c r="J1407" s="235"/>
      <c r="K1407" s="235"/>
      <c r="L1407" s="240"/>
      <c r="M1407" s="241"/>
      <c r="N1407" s="242"/>
      <c r="O1407" s="242"/>
      <c r="P1407" s="242"/>
      <c r="Q1407" s="242"/>
      <c r="R1407" s="242"/>
      <c r="S1407" s="242"/>
      <c r="T1407" s="24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4" t="s">
        <v>341</v>
      </c>
      <c r="AU1407" s="244" t="s">
        <v>85</v>
      </c>
      <c r="AV1407" s="13" t="s">
        <v>83</v>
      </c>
      <c r="AW1407" s="13" t="s">
        <v>35</v>
      </c>
      <c r="AX1407" s="13" t="s">
        <v>76</v>
      </c>
      <c r="AY1407" s="244" t="s">
        <v>331</v>
      </c>
    </row>
    <row r="1408" s="14" customFormat="1">
      <c r="A1408" s="14"/>
      <c r="B1408" s="245"/>
      <c r="C1408" s="246"/>
      <c r="D1408" s="236" t="s">
        <v>341</v>
      </c>
      <c r="E1408" s="247" t="s">
        <v>19</v>
      </c>
      <c r="F1408" s="248" t="s">
        <v>2114</v>
      </c>
      <c r="G1408" s="246"/>
      <c r="H1408" s="249">
        <v>0.876</v>
      </c>
      <c r="I1408" s="250"/>
      <c r="J1408" s="246"/>
      <c r="K1408" s="246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5" t="s">
        <v>341</v>
      </c>
      <c r="AU1408" s="255" t="s">
        <v>85</v>
      </c>
      <c r="AV1408" s="14" t="s">
        <v>85</v>
      </c>
      <c r="AW1408" s="14" t="s">
        <v>35</v>
      </c>
      <c r="AX1408" s="14" t="s">
        <v>76</v>
      </c>
      <c r="AY1408" s="255" t="s">
        <v>331</v>
      </c>
    </row>
    <row r="1409" s="15" customFormat="1">
      <c r="A1409" s="15"/>
      <c r="B1409" s="256"/>
      <c r="C1409" s="257"/>
      <c r="D1409" s="236" t="s">
        <v>341</v>
      </c>
      <c r="E1409" s="258" t="s">
        <v>19</v>
      </c>
      <c r="F1409" s="259" t="s">
        <v>353</v>
      </c>
      <c r="G1409" s="257"/>
      <c r="H1409" s="260">
        <v>10.295</v>
      </c>
      <c r="I1409" s="261"/>
      <c r="J1409" s="257"/>
      <c r="K1409" s="257"/>
      <c r="L1409" s="262"/>
      <c r="M1409" s="263"/>
      <c r="N1409" s="264"/>
      <c r="O1409" s="264"/>
      <c r="P1409" s="264"/>
      <c r="Q1409" s="264"/>
      <c r="R1409" s="264"/>
      <c r="S1409" s="264"/>
      <c r="T1409" s="26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66" t="s">
        <v>341</v>
      </c>
      <c r="AU1409" s="266" t="s">
        <v>85</v>
      </c>
      <c r="AV1409" s="15" t="s">
        <v>126</v>
      </c>
      <c r="AW1409" s="15" t="s">
        <v>35</v>
      </c>
      <c r="AX1409" s="15" t="s">
        <v>83</v>
      </c>
      <c r="AY1409" s="266" t="s">
        <v>331</v>
      </c>
    </row>
    <row r="1410" s="2" customFormat="1" ht="16.5" customHeight="1">
      <c r="A1410" s="40"/>
      <c r="B1410" s="41"/>
      <c r="C1410" s="284" t="s">
        <v>2115</v>
      </c>
      <c r="D1410" s="284" t="s">
        <v>968</v>
      </c>
      <c r="E1410" s="285" t="s">
        <v>2116</v>
      </c>
      <c r="F1410" s="286" t="s">
        <v>2117</v>
      </c>
      <c r="G1410" s="287" t="s">
        <v>336</v>
      </c>
      <c r="H1410" s="288">
        <v>171.56999999999999</v>
      </c>
      <c r="I1410" s="289"/>
      <c r="J1410" s="290">
        <f>ROUND(I1410*H1410,2)</f>
        <v>0</v>
      </c>
      <c r="K1410" s="286" t="s">
        <v>337</v>
      </c>
      <c r="L1410" s="291"/>
      <c r="M1410" s="292" t="s">
        <v>19</v>
      </c>
      <c r="N1410" s="293" t="s">
        <v>47</v>
      </c>
      <c r="O1410" s="86"/>
      <c r="P1410" s="225">
        <f>O1410*H1410</f>
        <v>0</v>
      </c>
      <c r="Q1410" s="225">
        <v>0.00025999999999999998</v>
      </c>
      <c r="R1410" s="225">
        <f>Q1410*H1410</f>
        <v>0.044608199999999994</v>
      </c>
      <c r="S1410" s="225">
        <v>0</v>
      </c>
      <c r="T1410" s="226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7" t="s">
        <v>624</v>
      </c>
      <c r="AT1410" s="227" t="s">
        <v>968</v>
      </c>
      <c r="AU1410" s="227" t="s">
        <v>85</v>
      </c>
      <c r="AY1410" s="19" t="s">
        <v>331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19" t="s">
        <v>83</v>
      </c>
      <c r="BK1410" s="228">
        <f>ROUND(I1410*H1410,2)</f>
        <v>0</v>
      </c>
      <c r="BL1410" s="19" t="s">
        <v>541</v>
      </c>
      <c r="BM1410" s="227" t="s">
        <v>2118</v>
      </c>
    </row>
    <row r="1411" s="13" customFormat="1">
      <c r="A1411" s="13"/>
      <c r="B1411" s="234"/>
      <c r="C1411" s="235"/>
      <c r="D1411" s="236" t="s">
        <v>341</v>
      </c>
      <c r="E1411" s="237" t="s">
        <v>19</v>
      </c>
      <c r="F1411" s="238" t="s">
        <v>1327</v>
      </c>
      <c r="G1411" s="235"/>
      <c r="H1411" s="237" t="s">
        <v>19</v>
      </c>
      <c r="I1411" s="239"/>
      <c r="J1411" s="235"/>
      <c r="K1411" s="235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341</v>
      </c>
      <c r="AU1411" s="244" t="s">
        <v>85</v>
      </c>
      <c r="AV1411" s="13" t="s">
        <v>83</v>
      </c>
      <c r="AW1411" s="13" t="s">
        <v>35</v>
      </c>
      <c r="AX1411" s="13" t="s">
        <v>76</v>
      </c>
      <c r="AY1411" s="244" t="s">
        <v>331</v>
      </c>
    </row>
    <row r="1412" s="14" customFormat="1">
      <c r="A1412" s="14"/>
      <c r="B1412" s="245"/>
      <c r="C1412" s="246"/>
      <c r="D1412" s="236" t="s">
        <v>341</v>
      </c>
      <c r="E1412" s="247" t="s">
        <v>19</v>
      </c>
      <c r="F1412" s="248" t="s">
        <v>2119</v>
      </c>
      <c r="G1412" s="246"/>
      <c r="H1412" s="249">
        <v>133.34999999999999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341</v>
      </c>
      <c r="AU1412" s="255" t="s">
        <v>85</v>
      </c>
      <c r="AV1412" s="14" t="s">
        <v>85</v>
      </c>
      <c r="AW1412" s="14" t="s">
        <v>35</v>
      </c>
      <c r="AX1412" s="14" t="s">
        <v>76</v>
      </c>
      <c r="AY1412" s="255" t="s">
        <v>331</v>
      </c>
    </row>
    <row r="1413" s="13" customFormat="1">
      <c r="A1413" s="13"/>
      <c r="B1413" s="234"/>
      <c r="C1413" s="235"/>
      <c r="D1413" s="236" t="s">
        <v>341</v>
      </c>
      <c r="E1413" s="237" t="s">
        <v>19</v>
      </c>
      <c r="F1413" s="238" t="s">
        <v>1329</v>
      </c>
      <c r="G1413" s="235"/>
      <c r="H1413" s="237" t="s">
        <v>19</v>
      </c>
      <c r="I1413" s="239"/>
      <c r="J1413" s="235"/>
      <c r="K1413" s="235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341</v>
      </c>
      <c r="AU1413" s="244" t="s">
        <v>85</v>
      </c>
      <c r="AV1413" s="13" t="s">
        <v>83</v>
      </c>
      <c r="AW1413" s="13" t="s">
        <v>35</v>
      </c>
      <c r="AX1413" s="13" t="s">
        <v>76</v>
      </c>
      <c r="AY1413" s="244" t="s">
        <v>331</v>
      </c>
    </row>
    <row r="1414" s="14" customFormat="1">
      <c r="A1414" s="14"/>
      <c r="B1414" s="245"/>
      <c r="C1414" s="246"/>
      <c r="D1414" s="236" t="s">
        <v>341</v>
      </c>
      <c r="E1414" s="247" t="s">
        <v>19</v>
      </c>
      <c r="F1414" s="248" t="s">
        <v>2120</v>
      </c>
      <c r="G1414" s="246"/>
      <c r="H1414" s="249">
        <v>23.625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341</v>
      </c>
      <c r="AU1414" s="255" t="s">
        <v>85</v>
      </c>
      <c r="AV1414" s="14" t="s">
        <v>85</v>
      </c>
      <c r="AW1414" s="14" t="s">
        <v>35</v>
      </c>
      <c r="AX1414" s="14" t="s">
        <v>76</v>
      </c>
      <c r="AY1414" s="255" t="s">
        <v>331</v>
      </c>
    </row>
    <row r="1415" s="13" customFormat="1">
      <c r="A1415" s="13"/>
      <c r="B1415" s="234"/>
      <c r="C1415" s="235"/>
      <c r="D1415" s="236" t="s">
        <v>341</v>
      </c>
      <c r="E1415" s="237" t="s">
        <v>19</v>
      </c>
      <c r="F1415" s="238" t="s">
        <v>1331</v>
      </c>
      <c r="G1415" s="235"/>
      <c r="H1415" s="237" t="s">
        <v>19</v>
      </c>
      <c r="I1415" s="239"/>
      <c r="J1415" s="235"/>
      <c r="K1415" s="235"/>
      <c r="L1415" s="240"/>
      <c r="M1415" s="241"/>
      <c r="N1415" s="242"/>
      <c r="O1415" s="242"/>
      <c r="P1415" s="242"/>
      <c r="Q1415" s="242"/>
      <c r="R1415" s="242"/>
      <c r="S1415" s="242"/>
      <c r="T1415" s="24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4" t="s">
        <v>341</v>
      </c>
      <c r="AU1415" s="244" t="s">
        <v>85</v>
      </c>
      <c r="AV1415" s="13" t="s">
        <v>83</v>
      </c>
      <c r="AW1415" s="13" t="s">
        <v>35</v>
      </c>
      <c r="AX1415" s="13" t="s">
        <v>76</v>
      </c>
      <c r="AY1415" s="244" t="s">
        <v>331</v>
      </c>
    </row>
    <row r="1416" s="14" customFormat="1">
      <c r="A1416" s="14"/>
      <c r="B1416" s="245"/>
      <c r="C1416" s="246"/>
      <c r="D1416" s="236" t="s">
        <v>341</v>
      </c>
      <c r="E1416" s="247" t="s">
        <v>19</v>
      </c>
      <c r="F1416" s="248" t="s">
        <v>2121</v>
      </c>
      <c r="G1416" s="246"/>
      <c r="H1416" s="249">
        <v>14.595000000000001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341</v>
      </c>
      <c r="AU1416" s="255" t="s">
        <v>85</v>
      </c>
      <c r="AV1416" s="14" t="s">
        <v>85</v>
      </c>
      <c r="AW1416" s="14" t="s">
        <v>35</v>
      </c>
      <c r="AX1416" s="14" t="s">
        <v>76</v>
      </c>
      <c r="AY1416" s="255" t="s">
        <v>331</v>
      </c>
    </row>
    <row r="1417" s="15" customFormat="1">
      <c r="A1417" s="15"/>
      <c r="B1417" s="256"/>
      <c r="C1417" s="257"/>
      <c r="D1417" s="236" t="s">
        <v>341</v>
      </c>
      <c r="E1417" s="258" t="s">
        <v>19</v>
      </c>
      <c r="F1417" s="259" t="s">
        <v>353</v>
      </c>
      <c r="G1417" s="257"/>
      <c r="H1417" s="260">
        <v>171.56999999999999</v>
      </c>
      <c r="I1417" s="261"/>
      <c r="J1417" s="257"/>
      <c r="K1417" s="257"/>
      <c r="L1417" s="262"/>
      <c r="M1417" s="263"/>
      <c r="N1417" s="264"/>
      <c r="O1417" s="264"/>
      <c r="P1417" s="264"/>
      <c r="Q1417" s="264"/>
      <c r="R1417" s="264"/>
      <c r="S1417" s="264"/>
      <c r="T1417" s="26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6" t="s">
        <v>341</v>
      </c>
      <c r="AU1417" s="266" t="s">
        <v>85</v>
      </c>
      <c r="AV1417" s="15" t="s">
        <v>126</v>
      </c>
      <c r="AW1417" s="15" t="s">
        <v>35</v>
      </c>
      <c r="AX1417" s="15" t="s">
        <v>83</v>
      </c>
      <c r="AY1417" s="266" t="s">
        <v>331</v>
      </c>
    </row>
    <row r="1418" s="2" customFormat="1" ht="24.15" customHeight="1">
      <c r="A1418" s="40"/>
      <c r="B1418" s="41"/>
      <c r="C1418" s="216" t="s">
        <v>2122</v>
      </c>
      <c r="D1418" s="216" t="s">
        <v>333</v>
      </c>
      <c r="E1418" s="217" t="s">
        <v>2123</v>
      </c>
      <c r="F1418" s="218" t="s">
        <v>2124</v>
      </c>
      <c r="G1418" s="219" t="s">
        <v>336</v>
      </c>
      <c r="H1418" s="220">
        <v>120.437</v>
      </c>
      <c r="I1418" s="221"/>
      <c r="J1418" s="222">
        <f>ROUND(I1418*H1418,2)</f>
        <v>0</v>
      </c>
      <c r="K1418" s="218" t="s">
        <v>337</v>
      </c>
      <c r="L1418" s="46"/>
      <c r="M1418" s="223" t="s">
        <v>19</v>
      </c>
      <c r="N1418" s="224" t="s">
        <v>47</v>
      </c>
      <c r="O1418" s="86"/>
      <c r="P1418" s="225">
        <f>O1418*H1418</f>
        <v>0</v>
      </c>
      <c r="Q1418" s="225">
        <v>0.00029999999999999997</v>
      </c>
      <c r="R1418" s="225">
        <f>Q1418*H1418</f>
        <v>0.036131099999999999</v>
      </c>
      <c r="S1418" s="225">
        <v>0</v>
      </c>
      <c r="T1418" s="226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27" t="s">
        <v>541</v>
      </c>
      <c r="AT1418" s="227" t="s">
        <v>333</v>
      </c>
      <c r="AU1418" s="227" t="s">
        <v>85</v>
      </c>
      <c r="AY1418" s="19" t="s">
        <v>331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19" t="s">
        <v>83</v>
      </c>
      <c r="BK1418" s="228">
        <f>ROUND(I1418*H1418,2)</f>
        <v>0</v>
      </c>
      <c r="BL1418" s="19" t="s">
        <v>541</v>
      </c>
      <c r="BM1418" s="227" t="s">
        <v>2125</v>
      </c>
    </row>
    <row r="1419" s="2" customFormat="1">
      <c r="A1419" s="40"/>
      <c r="B1419" s="41"/>
      <c r="C1419" s="42"/>
      <c r="D1419" s="229" t="s">
        <v>339</v>
      </c>
      <c r="E1419" s="42"/>
      <c r="F1419" s="230" t="s">
        <v>2126</v>
      </c>
      <c r="G1419" s="42"/>
      <c r="H1419" s="42"/>
      <c r="I1419" s="231"/>
      <c r="J1419" s="42"/>
      <c r="K1419" s="42"/>
      <c r="L1419" s="46"/>
      <c r="M1419" s="232"/>
      <c r="N1419" s="233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339</v>
      </c>
      <c r="AU1419" s="19" t="s">
        <v>85</v>
      </c>
    </row>
    <row r="1420" s="13" customFormat="1">
      <c r="A1420" s="13"/>
      <c r="B1420" s="234"/>
      <c r="C1420" s="235"/>
      <c r="D1420" s="236" t="s">
        <v>341</v>
      </c>
      <c r="E1420" s="237" t="s">
        <v>19</v>
      </c>
      <c r="F1420" s="238" t="s">
        <v>2127</v>
      </c>
      <c r="G1420" s="235"/>
      <c r="H1420" s="237" t="s">
        <v>19</v>
      </c>
      <c r="I1420" s="239"/>
      <c r="J1420" s="235"/>
      <c r="K1420" s="235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341</v>
      </c>
      <c r="AU1420" s="244" t="s">
        <v>85</v>
      </c>
      <c r="AV1420" s="13" t="s">
        <v>83</v>
      </c>
      <c r="AW1420" s="13" t="s">
        <v>35</v>
      </c>
      <c r="AX1420" s="13" t="s">
        <v>76</v>
      </c>
      <c r="AY1420" s="244" t="s">
        <v>331</v>
      </c>
    </row>
    <row r="1421" s="13" customFormat="1">
      <c r="A1421" s="13"/>
      <c r="B1421" s="234"/>
      <c r="C1421" s="235"/>
      <c r="D1421" s="236" t="s">
        <v>341</v>
      </c>
      <c r="E1421" s="237" t="s">
        <v>19</v>
      </c>
      <c r="F1421" s="238" t="s">
        <v>2128</v>
      </c>
      <c r="G1421" s="235"/>
      <c r="H1421" s="237" t="s">
        <v>19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341</v>
      </c>
      <c r="AU1421" s="244" t="s">
        <v>85</v>
      </c>
      <c r="AV1421" s="13" t="s">
        <v>83</v>
      </c>
      <c r="AW1421" s="13" t="s">
        <v>35</v>
      </c>
      <c r="AX1421" s="13" t="s">
        <v>76</v>
      </c>
      <c r="AY1421" s="244" t="s">
        <v>331</v>
      </c>
    </row>
    <row r="1422" s="14" customFormat="1">
      <c r="A1422" s="14"/>
      <c r="B1422" s="245"/>
      <c r="C1422" s="246"/>
      <c r="D1422" s="236" t="s">
        <v>341</v>
      </c>
      <c r="E1422" s="247" t="s">
        <v>19</v>
      </c>
      <c r="F1422" s="248" t="s">
        <v>2129</v>
      </c>
      <c r="G1422" s="246"/>
      <c r="H1422" s="249">
        <v>32.985999999999997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341</v>
      </c>
      <c r="AU1422" s="255" t="s">
        <v>85</v>
      </c>
      <c r="AV1422" s="14" t="s">
        <v>85</v>
      </c>
      <c r="AW1422" s="14" t="s">
        <v>35</v>
      </c>
      <c r="AX1422" s="14" t="s">
        <v>76</v>
      </c>
      <c r="AY1422" s="255" t="s">
        <v>331</v>
      </c>
    </row>
    <row r="1423" s="13" customFormat="1">
      <c r="A1423" s="13"/>
      <c r="B1423" s="234"/>
      <c r="C1423" s="235"/>
      <c r="D1423" s="236" t="s">
        <v>341</v>
      </c>
      <c r="E1423" s="237" t="s">
        <v>19</v>
      </c>
      <c r="F1423" s="238" t="s">
        <v>2130</v>
      </c>
      <c r="G1423" s="235"/>
      <c r="H1423" s="237" t="s">
        <v>19</v>
      </c>
      <c r="I1423" s="239"/>
      <c r="J1423" s="235"/>
      <c r="K1423" s="235"/>
      <c r="L1423" s="240"/>
      <c r="M1423" s="241"/>
      <c r="N1423" s="242"/>
      <c r="O1423" s="242"/>
      <c r="P1423" s="242"/>
      <c r="Q1423" s="242"/>
      <c r="R1423" s="242"/>
      <c r="S1423" s="242"/>
      <c r="T1423" s="24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4" t="s">
        <v>341</v>
      </c>
      <c r="AU1423" s="244" t="s">
        <v>85</v>
      </c>
      <c r="AV1423" s="13" t="s">
        <v>83</v>
      </c>
      <c r="AW1423" s="13" t="s">
        <v>35</v>
      </c>
      <c r="AX1423" s="13" t="s">
        <v>76</v>
      </c>
      <c r="AY1423" s="244" t="s">
        <v>331</v>
      </c>
    </row>
    <row r="1424" s="14" customFormat="1">
      <c r="A1424" s="14"/>
      <c r="B1424" s="245"/>
      <c r="C1424" s="246"/>
      <c r="D1424" s="236" t="s">
        <v>341</v>
      </c>
      <c r="E1424" s="247" t="s">
        <v>19</v>
      </c>
      <c r="F1424" s="248" t="s">
        <v>2131</v>
      </c>
      <c r="G1424" s="246"/>
      <c r="H1424" s="249">
        <v>33.366</v>
      </c>
      <c r="I1424" s="250"/>
      <c r="J1424" s="246"/>
      <c r="K1424" s="246"/>
      <c r="L1424" s="251"/>
      <c r="M1424" s="252"/>
      <c r="N1424" s="253"/>
      <c r="O1424" s="253"/>
      <c r="P1424" s="253"/>
      <c r="Q1424" s="253"/>
      <c r="R1424" s="253"/>
      <c r="S1424" s="253"/>
      <c r="T1424" s="25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5" t="s">
        <v>341</v>
      </c>
      <c r="AU1424" s="255" t="s">
        <v>85</v>
      </c>
      <c r="AV1424" s="14" t="s">
        <v>85</v>
      </c>
      <c r="AW1424" s="14" t="s">
        <v>35</v>
      </c>
      <c r="AX1424" s="14" t="s">
        <v>76</v>
      </c>
      <c r="AY1424" s="255" t="s">
        <v>331</v>
      </c>
    </row>
    <row r="1425" s="13" customFormat="1">
      <c r="A1425" s="13"/>
      <c r="B1425" s="234"/>
      <c r="C1425" s="235"/>
      <c r="D1425" s="236" t="s">
        <v>341</v>
      </c>
      <c r="E1425" s="237" t="s">
        <v>19</v>
      </c>
      <c r="F1425" s="238" t="s">
        <v>2132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341</v>
      </c>
      <c r="AU1425" s="244" t="s">
        <v>85</v>
      </c>
      <c r="AV1425" s="13" t="s">
        <v>83</v>
      </c>
      <c r="AW1425" s="13" t="s">
        <v>35</v>
      </c>
      <c r="AX1425" s="13" t="s">
        <v>76</v>
      </c>
      <c r="AY1425" s="244" t="s">
        <v>331</v>
      </c>
    </row>
    <row r="1426" s="14" customFormat="1">
      <c r="A1426" s="14"/>
      <c r="B1426" s="245"/>
      <c r="C1426" s="246"/>
      <c r="D1426" s="236" t="s">
        <v>341</v>
      </c>
      <c r="E1426" s="247" t="s">
        <v>19</v>
      </c>
      <c r="F1426" s="248" t="s">
        <v>2133</v>
      </c>
      <c r="G1426" s="246"/>
      <c r="H1426" s="249">
        <v>15.6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341</v>
      </c>
      <c r="AU1426" s="255" t="s">
        <v>85</v>
      </c>
      <c r="AV1426" s="14" t="s">
        <v>85</v>
      </c>
      <c r="AW1426" s="14" t="s">
        <v>35</v>
      </c>
      <c r="AX1426" s="14" t="s">
        <v>76</v>
      </c>
      <c r="AY1426" s="255" t="s">
        <v>331</v>
      </c>
    </row>
    <row r="1427" s="13" customFormat="1">
      <c r="A1427" s="13"/>
      <c r="B1427" s="234"/>
      <c r="C1427" s="235"/>
      <c r="D1427" s="236" t="s">
        <v>341</v>
      </c>
      <c r="E1427" s="237" t="s">
        <v>19</v>
      </c>
      <c r="F1427" s="238" t="s">
        <v>2134</v>
      </c>
      <c r="G1427" s="235"/>
      <c r="H1427" s="237" t="s">
        <v>19</v>
      </c>
      <c r="I1427" s="239"/>
      <c r="J1427" s="235"/>
      <c r="K1427" s="235"/>
      <c r="L1427" s="240"/>
      <c r="M1427" s="241"/>
      <c r="N1427" s="242"/>
      <c r="O1427" s="242"/>
      <c r="P1427" s="242"/>
      <c r="Q1427" s="242"/>
      <c r="R1427" s="242"/>
      <c r="S1427" s="242"/>
      <c r="T1427" s="24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4" t="s">
        <v>341</v>
      </c>
      <c r="AU1427" s="244" t="s">
        <v>85</v>
      </c>
      <c r="AV1427" s="13" t="s">
        <v>83</v>
      </c>
      <c r="AW1427" s="13" t="s">
        <v>35</v>
      </c>
      <c r="AX1427" s="13" t="s">
        <v>76</v>
      </c>
      <c r="AY1427" s="244" t="s">
        <v>331</v>
      </c>
    </row>
    <row r="1428" s="14" customFormat="1">
      <c r="A1428" s="14"/>
      <c r="B1428" s="245"/>
      <c r="C1428" s="246"/>
      <c r="D1428" s="236" t="s">
        <v>341</v>
      </c>
      <c r="E1428" s="247" t="s">
        <v>19</v>
      </c>
      <c r="F1428" s="248" t="s">
        <v>2135</v>
      </c>
      <c r="G1428" s="246"/>
      <c r="H1428" s="249">
        <v>34.689999999999998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341</v>
      </c>
      <c r="AU1428" s="255" t="s">
        <v>85</v>
      </c>
      <c r="AV1428" s="14" t="s">
        <v>85</v>
      </c>
      <c r="AW1428" s="14" t="s">
        <v>35</v>
      </c>
      <c r="AX1428" s="14" t="s">
        <v>76</v>
      </c>
      <c r="AY1428" s="255" t="s">
        <v>331</v>
      </c>
    </row>
    <row r="1429" s="13" customFormat="1">
      <c r="A1429" s="13"/>
      <c r="B1429" s="234"/>
      <c r="C1429" s="235"/>
      <c r="D1429" s="236" t="s">
        <v>341</v>
      </c>
      <c r="E1429" s="237" t="s">
        <v>19</v>
      </c>
      <c r="F1429" s="238" t="s">
        <v>2136</v>
      </c>
      <c r="G1429" s="235"/>
      <c r="H1429" s="237" t="s">
        <v>19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4" t="s">
        <v>341</v>
      </c>
      <c r="AU1429" s="244" t="s">
        <v>85</v>
      </c>
      <c r="AV1429" s="13" t="s">
        <v>83</v>
      </c>
      <c r="AW1429" s="13" t="s">
        <v>35</v>
      </c>
      <c r="AX1429" s="13" t="s">
        <v>76</v>
      </c>
      <c r="AY1429" s="244" t="s">
        <v>331</v>
      </c>
    </row>
    <row r="1430" s="14" customFormat="1">
      <c r="A1430" s="14"/>
      <c r="B1430" s="245"/>
      <c r="C1430" s="246"/>
      <c r="D1430" s="236" t="s">
        <v>341</v>
      </c>
      <c r="E1430" s="247" t="s">
        <v>19</v>
      </c>
      <c r="F1430" s="248" t="s">
        <v>2137</v>
      </c>
      <c r="G1430" s="246"/>
      <c r="H1430" s="249">
        <v>3.7949999999999999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341</v>
      </c>
      <c r="AU1430" s="255" t="s">
        <v>85</v>
      </c>
      <c r="AV1430" s="14" t="s">
        <v>85</v>
      </c>
      <c r="AW1430" s="14" t="s">
        <v>35</v>
      </c>
      <c r="AX1430" s="14" t="s">
        <v>76</v>
      </c>
      <c r="AY1430" s="255" t="s">
        <v>331</v>
      </c>
    </row>
    <row r="1431" s="15" customFormat="1">
      <c r="A1431" s="15"/>
      <c r="B1431" s="256"/>
      <c r="C1431" s="257"/>
      <c r="D1431" s="236" t="s">
        <v>341</v>
      </c>
      <c r="E1431" s="258" t="s">
        <v>19</v>
      </c>
      <c r="F1431" s="259" t="s">
        <v>353</v>
      </c>
      <c r="G1431" s="257"/>
      <c r="H1431" s="260">
        <v>120.437</v>
      </c>
      <c r="I1431" s="261"/>
      <c r="J1431" s="257"/>
      <c r="K1431" s="257"/>
      <c r="L1431" s="262"/>
      <c r="M1431" s="263"/>
      <c r="N1431" s="264"/>
      <c r="O1431" s="264"/>
      <c r="P1431" s="264"/>
      <c r="Q1431" s="264"/>
      <c r="R1431" s="264"/>
      <c r="S1431" s="264"/>
      <c r="T1431" s="26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6" t="s">
        <v>341</v>
      </c>
      <c r="AU1431" s="266" t="s">
        <v>85</v>
      </c>
      <c r="AV1431" s="15" t="s">
        <v>126</v>
      </c>
      <c r="AW1431" s="15" t="s">
        <v>35</v>
      </c>
      <c r="AX1431" s="15" t="s">
        <v>83</v>
      </c>
      <c r="AY1431" s="266" t="s">
        <v>331</v>
      </c>
    </row>
    <row r="1432" s="2" customFormat="1" ht="16.5" customHeight="1">
      <c r="A1432" s="40"/>
      <c r="B1432" s="41"/>
      <c r="C1432" s="284" t="s">
        <v>2138</v>
      </c>
      <c r="D1432" s="284" t="s">
        <v>968</v>
      </c>
      <c r="E1432" s="285" t="s">
        <v>2139</v>
      </c>
      <c r="F1432" s="286" t="s">
        <v>2140</v>
      </c>
      <c r="G1432" s="287" t="s">
        <v>336</v>
      </c>
      <c r="H1432" s="288">
        <v>69.671000000000006</v>
      </c>
      <c r="I1432" s="289"/>
      <c r="J1432" s="290">
        <f>ROUND(I1432*H1432,2)</f>
        <v>0</v>
      </c>
      <c r="K1432" s="286" t="s">
        <v>337</v>
      </c>
      <c r="L1432" s="291"/>
      <c r="M1432" s="292" t="s">
        <v>19</v>
      </c>
      <c r="N1432" s="293" t="s">
        <v>47</v>
      </c>
      <c r="O1432" s="86"/>
      <c r="P1432" s="225">
        <f>O1432*H1432</f>
        <v>0</v>
      </c>
      <c r="Q1432" s="225">
        <v>0.0047999999999999996</v>
      </c>
      <c r="R1432" s="225">
        <f>Q1432*H1432</f>
        <v>0.33442080000000002</v>
      </c>
      <c r="S1432" s="225">
        <v>0</v>
      </c>
      <c r="T1432" s="226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7" t="s">
        <v>624</v>
      </c>
      <c r="AT1432" s="227" t="s">
        <v>968</v>
      </c>
      <c r="AU1432" s="227" t="s">
        <v>85</v>
      </c>
      <c r="AY1432" s="19" t="s">
        <v>331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19" t="s">
        <v>83</v>
      </c>
      <c r="BK1432" s="228">
        <f>ROUND(I1432*H1432,2)</f>
        <v>0</v>
      </c>
      <c r="BL1432" s="19" t="s">
        <v>541</v>
      </c>
      <c r="BM1432" s="227" t="s">
        <v>2141</v>
      </c>
    </row>
    <row r="1433" s="13" customFormat="1">
      <c r="A1433" s="13"/>
      <c r="B1433" s="234"/>
      <c r="C1433" s="235"/>
      <c r="D1433" s="236" t="s">
        <v>341</v>
      </c>
      <c r="E1433" s="237" t="s">
        <v>19</v>
      </c>
      <c r="F1433" s="238" t="s">
        <v>2127</v>
      </c>
      <c r="G1433" s="235"/>
      <c r="H1433" s="237" t="s">
        <v>19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4" t="s">
        <v>341</v>
      </c>
      <c r="AU1433" s="244" t="s">
        <v>85</v>
      </c>
      <c r="AV1433" s="13" t="s">
        <v>83</v>
      </c>
      <c r="AW1433" s="13" t="s">
        <v>35</v>
      </c>
      <c r="AX1433" s="13" t="s">
        <v>76</v>
      </c>
      <c r="AY1433" s="244" t="s">
        <v>331</v>
      </c>
    </row>
    <row r="1434" s="13" customFormat="1">
      <c r="A1434" s="13"/>
      <c r="B1434" s="234"/>
      <c r="C1434" s="235"/>
      <c r="D1434" s="236" t="s">
        <v>341</v>
      </c>
      <c r="E1434" s="237" t="s">
        <v>19</v>
      </c>
      <c r="F1434" s="238" t="s">
        <v>2128</v>
      </c>
      <c r="G1434" s="235"/>
      <c r="H1434" s="237" t="s">
        <v>19</v>
      </c>
      <c r="I1434" s="239"/>
      <c r="J1434" s="235"/>
      <c r="K1434" s="235"/>
      <c r="L1434" s="240"/>
      <c r="M1434" s="241"/>
      <c r="N1434" s="242"/>
      <c r="O1434" s="242"/>
      <c r="P1434" s="242"/>
      <c r="Q1434" s="242"/>
      <c r="R1434" s="242"/>
      <c r="S1434" s="242"/>
      <c r="T1434" s="24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4" t="s">
        <v>341</v>
      </c>
      <c r="AU1434" s="244" t="s">
        <v>85</v>
      </c>
      <c r="AV1434" s="13" t="s">
        <v>83</v>
      </c>
      <c r="AW1434" s="13" t="s">
        <v>35</v>
      </c>
      <c r="AX1434" s="13" t="s">
        <v>76</v>
      </c>
      <c r="AY1434" s="244" t="s">
        <v>331</v>
      </c>
    </row>
    <row r="1435" s="14" customFormat="1">
      <c r="A1435" s="14"/>
      <c r="B1435" s="245"/>
      <c r="C1435" s="246"/>
      <c r="D1435" s="236" t="s">
        <v>341</v>
      </c>
      <c r="E1435" s="247" t="s">
        <v>19</v>
      </c>
      <c r="F1435" s="248" t="s">
        <v>2142</v>
      </c>
      <c r="G1435" s="246"/>
      <c r="H1435" s="249">
        <v>34.636000000000003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341</v>
      </c>
      <c r="AU1435" s="255" t="s">
        <v>85</v>
      </c>
      <c r="AV1435" s="14" t="s">
        <v>85</v>
      </c>
      <c r="AW1435" s="14" t="s">
        <v>35</v>
      </c>
      <c r="AX1435" s="14" t="s">
        <v>76</v>
      </c>
      <c r="AY1435" s="255" t="s">
        <v>331</v>
      </c>
    </row>
    <row r="1436" s="13" customFormat="1">
      <c r="A1436" s="13"/>
      <c r="B1436" s="234"/>
      <c r="C1436" s="235"/>
      <c r="D1436" s="236" t="s">
        <v>341</v>
      </c>
      <c r="E1436" s="237" t="s">
        <v>19</v>
      </c>
      <c r="F1436" s="238" t="s">
        <v>2130</v>
      </c>
      <c r="G1436" s="235"/>
      <c r="H1436" s="237" t="s">
        <v>19</v>
      </c>
      <c r="I1436" s="239"/>
      <c r="J1436" s="235"/>
      <c r="K1436" s="235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341</v>
      </c>
      <c r="AU1436" s="244" t="s">
        <v>85</v>
      </c>
      <c r="AV1436" s="13" t="s">
        <v>83</v>
      </c>
      <c r="AW1436" s="13" t="s">
        <v>35</v>
      </c>
      <c r="AX1436" s="13" t="s">
        <v>76</v>
      </c>
      <c r="AY1436" s="244" t="s">
        <v>331</v>
      </c>
    </row>
    <row r="1437" s="14" customFormat="1">
      <c r="A1437" s="14"/>
      <c r="B1437" s="245"/>
      <c r="C1437" s="246"/>
      <c r="D1437" s="236" t="s">
        <v>341</v>
      </c>
      <c r="E1437" s="247" t="s">
        <v>19</v>
      </c>
      <c r="F1437" s="248" t="s">
        <v>2143</v>
      </c>
      <c r="G1437" s="246"/>
      <c r="H1437" s="249">
        <v>35.034999999999997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341</v>
      </c>
      <c r="AU1437" s="255" t="s">
        <v>85</v>
      </c>
      <c r="AV1437" s="14" t="s">
        <v>85</v>
      </c>
      <c r="AW1437" s="14" t="s">
        <v>35</v>
      </c>
      <c r="AX1437" s="14" t="s">
        <v>76</v>
      </c>
      <c r="AY1437" s="255" t="s">
        <v>331</v>
      </c>
    </row>
    <row r="1438" s="15" customFormat="1">
      <c r="A1438" s="15"/>
      <c r="B1438" s="256"/>
      <c r="C1438" s="257"/>
      <c r="D1438" s="236" t="s">
        <v>341</v>
      </c>
      <c r="E1438" s="258" t="s">
        <v>19</v>
      </c>
      <c r="F1438" s="259" t="s">
        <v>353</v>
      </c>
      <c r="G1438" s="257"/>
      <c r="H1438" s="260">
        <v>69.671000000000006</v>
      </c>
      <c r="I1438" s="261"/>
      <c r="J1438" s="257"/>
      <c r="K1438" s="257"/>
      <c r="L1438" s="262"/>
      <c r="M1438" s="263"/>
      <c r="N1438" s="264"/>
      <c r="O1438" s="264"/>
      <c r="P1438" s="264"/>
      <c r="Q1438" s="264"/>
      <c r="R1438" s="264"/>
      <c r="S1438" s="264"/>
      <c r="T1438" s="26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6" t="s">
        <v>341</v>
      </c>
      <c r="AU1438" s="266" t="s">
        <v>85</v>
      </c>
      <c r="AV1438" s="15" t="s">
        <v>126</v>
      </c>
      <c r="AW1438" s="15" t="s">
        <v>35</v>
      </c>
      <c r="AX1438" s="15" t="s">
        <v>83</v>
      </c>
      <c r="AY1438" s="266" t="s">
        <v>331</v>
      </c>
    </row>
    <row r="1439" s="2" customFormat="1" ht="16.5" customHeight="1">
      <c r="A1439" s="40"/>
      <c r="B1439" s="41"/>
      <c r="C1439" s="284" t="s">
        <v>2144</v>
      </c>
      <c r="D1439" s="284" t="s">
        <v>968</v>
      </c>
      <c r="E1439" s="285" t="s">
        <v>2145</v>
      </c>
      <c r="F1439" s="286" t="s">
        <v>2146</v>
      </c>
      <c r="G1439" s="287" t="s">
        <v>336</v>
      </c>
      <c r="H1439" s="288">
        <v>20.364999999999998</v>
      </c>
      <c r="I1439" s="289"/>
      <c r="J1439" s="290">
        <f>ROUND(I1439*H1439,2)</f>
        <v>0</v>
      </c>
      <c r="K1439" s="286" t="s">
        <v>337</v>
      </c>
      <c r="L1439" s="291"/>
      <c r="M1439" s="292" t="s">
        <v>19</v>
      </c>
      <c r="N1439" s="293" t="s">
        <v>47</v>
      </c>
      <c r="O1439" s="86"/>
      <c r="P1439" s="225">
        <f>O1439*H1439</f>
        <v>0</v>
      </c>
      <c r="Q1439" s="225">
        <v>0.0060000000000000001</v>
      </c>
      <c r="R1439" s="225">
        <f>Q1439*H1439</f>
        <v>0.12218999999999999</v>
      </c>
      <c r="S1439" s="225">
        <v>0</v>
      </c>
      <c r="T1439" s="226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7" t="s">
        <v>624</v>
      </c>
      <c r="AT1439" s="227" t="s">
        <v>968</v>
      </c>
      <c r="AU1439" s="227" t="s">
        <v>85</v>
      </c>
      <c r="AY1439" s="19" t="s">
        <v>331</v>
      </c>
      <c r="BE1439" s="228">
        <f>IF(N1439="základní",J1439,0)</f>
        <v>0</v>
      </c>
      <c r="BF1439" s="228">
        <f>IF(N1439="snížená",J1439,0)</f>
        <v>0</v>
      </c>
      <c r="BG1439" s="228">
        <f>IF(N1439="zákl. přenesená",J1439,0)</f>
        <v>0</v>
      </c>
      <c r="BH1439" s="228">
        <f>IF(N1439="sníž. přenesená",J1439,0)</f>
        <v>0</v>
      </c>
      <c r="BI1439" s="228">
        <f>IF(N1439="nulová",J1439,0)</f>
        <v>0</v>
      </c>
      <c r="BJ1439" s="19" t="s">
        <v>83</v>
      </c>
      <c r="BK1439" s="228">
        <f>ROUND(I1439*H1439,2)</f>
        <v>0</v>
      </c>
      <c r="BL1439" s="19" t="s">
        <v>541</v>
      </c>
      <c r="BM1439" s="227" t="s">
        <v>2147</v>
      </c>
    </row>
    <row r="1440" s="13" customFormat="1">
      <c r="A1440" s="13"/>
      <c r="B1440" s="234"/>
      <c r="C1440" s="235"/>
      <c r="D1440" s="236" t="s">
        <v>341</v>
      </c>
      <c r="E1440" s="237" t="s">
        <v>19</v>
      </c>
      <c r="F1440" s="238" t="s">
        <v>2132</v>
      </c>
      <c r="G1440" s="235"/>
      <c r="H1440" s="237" t="s">
        <v>19</v>
      </c>
      <c r="I1440" s="239"/>
      <c r="J1440" s="235"/>
      <c r="K1440" s="235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341</v>
      </c>
      <c r="AU1440" s="244" t="s">
        <v>85</v>
      </c>
      <c r="AV1440" s="13" t="s">
        <v>83</v>
      </c>
      <c r="AW1440" s="13" t="s">
        <v>35</v>
      </c>
      <c r="AX1440" s="13" t="s">
        <v>76</v>
      </c>
      <c r="AY1440" s="244" t="s">
        <v>331</v>
      </c>
    </row>
    <row r="1441" s="14" customFormat="1">
      <c r="A1441" s="14"/>
      <c r="B1441" s="245"/>
      <c r="C1441" s="246"/>
      <c r="D1441" s="236" t="s">
        <v>341</v>
      </c>
      <c r="E1441" s="247" t="s">
        <v>19</v>
      </c>
      <c r="F1441" s="248" t="s">
        <v>2148</v>
      </c>
      <c r="G1441" s="246"/>
      <c r="H1441" s="249">
        <v>16.379999999999999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341</v>
      </c>
      <c r="AU1441" s="255" t="s">
        <v>85</v>
      </c>
      <c r="AV1441" s="14" t="s">
        <v>85</v>
      </c>
      <c r="AW1441" s="14" t="s">
        <v>35</v>
      </c>
      <c r="AX1441" s="14" t="s">
        <v>76</v>
      </c>
      <c r="AY1441" s="255" t="s">
        <v>331</v>
      </c>
    </row>
    <row r="1442" s="13" customFormat="1">
      <c r="A1442" s="13"/>
      <c r="B1442" s="234"/>
      <c r="C1442" s="235"/>
      <c r="D1442" s="236" t="s">
        <v>341</v>
      </c>
      <c r="E1442" s="237" t="s">
        <v>19</v>
      </c>
      <c r="F1442" s="238" t="s">
        <v>2136</v>
      </c>
      <c r="G1442" s="235"/>
      <c r="H1442" s="237" t="s">
        <v>19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341</v>
      </c>
      <c r="AU1442" s="244" t="s">
        <v>85</v>
      </c>
      <c r="AV1442" s="13" t="s">
        <v>83</v>
      </c>
      <c r="AW1442" s="13" t="s">
        <v>35</v>
      </c>
      <c r="AX1442" s="13" t="s">
        <v>76</v>
      </c>
      <c r="AY1442" s="244" t="s">
        <v>331</v>
      </c>
    </row>
    <row r="1443" s="14" customFormat="1">
      <c r="A1443" s="14"/>
      <c r="B1443" s="245"/>
      <c r="C1443" s="246"/>
      <c r="D1443" s="236" t="s">
        <v>341</v>
      </c>
      <c r="E1443" s="247" t="s">
        <v>19</v>
      </c>
      <c r="F1443" s="248" t="s">
        <v>2149</v>
      </c>
      <c r="G1443" s="246"/>
      <c r="H1443" s="249">
        <v>3.9849999999999999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341</v>
      </c>
      <c r="AU1443" s="255" t="s">
        <v>85</v>
      </c>
      <c r="AV1443" s="14" t="s">
        <v>85</v>
      </c>
      <c r="AW1443" s="14" t="s">
        <v>35</v>
      </c>
      <c r="AX1443" s="14" t="s">
        <v>76</v>
      </c>
      <c r="AY1443" s="255" t="s">
        <v>331</v>
      </c>
    </row>
    <row r="1444" s="15" customFormat="1">
      <c r="A1444" s="15"/>
      <c r="B1444" s="256"/>
      <c r="C1444" s="257"/>
      <c r="D1444" s="236" t="s">
        <v>341</v>
      </c>
      <c r="E1444" s="258" t="s">
        <v>19</v>
      </c>
      <c r="F1444" s="259" t="s">
        <v>353</v>
      </c>
      <c r="G1444" s="257"/>
      <c r="H1444" s="260">
        <v>20.364999999999998</v>
      </c>
      <c r="I1444" s="261"/>
      <c r="J1444" s="257"/>
      <c r="K1444" s="257"/>
      <c r="L1444" s="262"/>
      <c r="M1444" s="263"/>
      <c r="N1444" s="264"/>
      <c r="O1444" s="264"/>
      <c r="P1444" s="264"/>
      <c r="Q1444" s="264"/>
      <c r="R1444" s="264"/>
      <c r="S1444" s="264"/>
      <c r="T1444" s="26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6" t="s">
        <v>341</v>
      </c>
      <c r="AU1444" s="266" t="s">
        <v>85</v>
      </c>
      <c r="AV1444" s="15" t="s">
        <v>126</v>
      </c>
      <c r="AW1444" s="15" t="s">
        <v>35</v>
      </c>
      <c r="AX1444" s="15" t="s">
        <v>83</v>
      </c>
      <c r="AY1444" s="266" t="s">
        <v>331</v>
      </c>
    </row>
    <row r="1445" s="2" customFormat="1" ht="16.5" customHeight="1">
      <c r="A1445" s="40"/>
      <c r="B1445" s="41"/>
      <c r="C1445" s="284" t="s">
        <v>2150</v>
      </c>
      <c r="D1445" s="284" t="s">
        <v>968</v>
      </c>
      <c r="E1445" s="285" t="s">
        <v>2151</v>
      </c>
      <c r="F1445" s="286" t="s">
        <v>2152</v>
      </c>
      <c r="G1445" s="287" t="s">
        <v>336</v>
      </c>
      <c r="H1445" s="288">
        <v>18.212</v>
      </c>
      <c r="I1445" s="289"/>
      <c r="J1445" s="290">
        <f>ROUND(I1445*H1445,2)</f>
        <v>0</v>
      </c>
      <c r="K1445" s="286" t="s">
        <v>337</v>
      </c>
      <c r="L1445" s="291"/>
      <c r="M1445" s="292" t="s">
        <v>19</v>
      </c>
      <c r="N1445" s="293" t="s">
        <v>47</v>
      </c>
      <c r="O1445" s="86"/>
      <c r="P1445" s="225">
        <f>O1445*H1445</f>
        <v>0</v>
      </c>
      <c r="Q1445" s="225">
        <v>0.011780000000000001</v>
      </c>
      <c r="R1445" s="225">
        <f>Q1445*H1445</f>
        <v>0.21453736000000001</v>
      </c>
      <c r="S1445" s="225">
        <v>0</v>
      </c>
      <c r="T1445" s="226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7" t="s">
        <v>624</v>
      </c>
      <c r="AT1445" s="227" t="s">
        <v>968</v>
      </c>
      <c r="AU1445" s="227" t="s">
        <v>85</v>
      </c>
      <c r="AY1445" s="19" t="s">
        <v>331</v>
      </c>
      <c r="BE1445" s="228">
        <f>IF(N1445="základní",J1445,0)</f>
        <v>0</v>
      </c>
      <c r="BF1445" s="228">
        <f>IF(N1445="snížená",J1445,0)</f>
        <v>0</v>
      </c>
      <c r="BG1445" s="228">
        <f>IF(N1445="zákl. přenesená",J1445,0)</f>
        <v>0</v>
      </c>
      <c r="BH1445" s="228">
        <f>IF(N1445="sníž. přenesená",J1445,0)</f>
        <v>0</v>
      </c>
      <c r="BI1445" s="228">
        <f>IF(N1445="nulová",J1445,0)</f>
        <v>0</v>
      </c>
      <c r="BJ1445" s="19" t="s">
        <v>83</v>
      </c>
      <c r="BK1445" s="228">
        <f>ROUND(I1445*H1445,2)</f>
        <v>0</v>
      </c>
      <c r="BL1445" s="19" t="s">
        <v>541</v>
      </c>
      <c r="BM1445" s="227" t="s">
        <v>2153</v>
      </c>
    </row>
    <row r="1446" s="13" customFormat="1">
      <c r="A1446" s="13"/>
      <c r="B1446" s="234"/>
      <c r="C1446" s="235"/>
      <c r="D1446" s="236" t="s">
        <v>341</v>
      </c>
      <c r="E1446" s="237" t="s">
        <v>19</v>
      </c>
      <c r="F1446" s="238" t="s">
        <v>2134</v>
      </c>
      <c r="G1446" s="235"/>
      <c r="H1446" s="237" t="s">
        <v>19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341</v>
      </c>
      <c r="AU1446" s="244" t="s">
        <v>85</v>
      </c>
      <c r="AV1446" s="13" t="s">
        <v>83</v>
      </c>
      <c r="AW1446" s="13" t="s">
        <v>35</v>
      </c>
      <c r="AX1446" s="13" t="s">
        <v>76</v>
      </c>
      <c r="AY1446" s="244" t="s">
        <v>331</v>
      </c>
    </row>
    <row r="1447" s="14" customFormat="1">
      <c r="A1447" s="14"/>
      <c r="B1447" s="245"/>
      <c r="C1447" s="246"/>
      <c r="D1447" s="236" t="s">
        <v>341</v>
      </c>
      <c r="E1447" s="247" t="s">
        <v>19</v>
      </c>
      <c r="F1447" s="248" t="s">
        <v>2154</v>
      </c>
      <c r="G1447" s="246"/>
      <c r="H1447" s="249">
        <v>18.212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341</v>
      </c>
      <c r="AU1447" s="255" t="s">
        <v>85</v>
      </c>
      <c r="AV1447" s="14" t="s">
        <v>85</v>
      </c>
      <c r="AW1447" s="14" t="s">
        <v>35</v>
      </c>
      <c r="AX1447" s="14" t="s">
        <v>83</v>
      </c>
      <c r="AY1447" s="255" t="s">
        <v>331</v>
      </c>
    </row>
    <row r="1448" s="2" customFormat="1" ht="16.5" customHeight="1">
      <c r="A1448" s="40"/>
      <c r="B1448" s="41"/>
      <c r="C1448" s="284" t="s">
        <v>2155</v>
      </c>
      <c r="D1448" s="284" t="s">
        <v>968</v>
      </c>
      <c r="E1448" s="285" t="s">
        <v>2156</v>
      </c>
      <c r="F1448" s="286" t="s">
        <v>2157</v>
      </c>
      <c r="G1448" s="287" t="s">
        <v>336</v>
      </c>
      <c r="H1448" s="288">
        <v>18.212</v>
      </c>
      <c r="I1448" s="289"/>
      <c r="J1448" s="290">
        <f>ROUND(I1448*H1448,2)</f>
        <v>0</v>
      </c>
      <c r="K1448" s="286" t="s">
        <v>19</v>
      </c>
      <c r="L1448" s="291"/>
      <c r="M1448" s="292" t="s">
        <v>19</v>
      </c>
      <c r="N1448" s="293" t="s">
        <v>47</v>
      </c>
      <c r="O1448" s="86"/>
      <c r="P1448" s="225">
        <f>O1448*H1448</f>
        <v>0</v>
      </c>
      <c r="Q1448" s="225">
        <v>0.012</v>
      </c>
      <c r="R1448" s="225">
        <f>Q1448*H1448</f>
        <v>0.21854399999999999</v>
      </c>
      <c r="S1448" s="225">
        <v>0</v>
      </c>
      <c r="T1448" s="226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27" t="s">
        <v>624</v>
      </c>
      <c r="AT1448" s="227" t="s">
        <v>968</v>
      </c>
      <c r="AU1448" s="227" t="s">
        <v>85</v>
      </c>
      <c r="AY1448" s="19" t="s">
        <v>331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19" t="s">
        <v>83</v>
      </c>
      <c r="BK1448" s="228">
        <f>ROUND(I1448*H1448,2)</f>
        <v>0</v>
      </c>
      <c r="BL1448" s="19" t="s">
        <v>541</v>
      </c>
      <c r="BM1448" s="227" t="s">
        <v>2158</v>
      </c>
    </row>
    <row r="1449" s="13" customFormat="1">
      <c r="A1449" s="13"/>
      <c r="B1449" s="234"/>
      <c r="C1449" s="235"/>
      <c r="D1449" s="236" t="s">
        <v>341</v>
      </c>
      <c r="E1449" s="237" t="s">
        <v>19</v>
      </c>
      <c r="F1449" s="238" t="s">
        <v>2134</v>
      </c>
      <c r="G1449" s="235"/>
      <c r="H1449" s="237" t="s">
        <v>19</v>
      </c>
      <c r="I1449" s="239"/>
      <c r="J1449" s="235"/>
      <c r="K1449" s="235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341</v>
      </c>
      <c r="AU1449" s="244" t="s">
        <v>85</v>
      </c>
      <c r="AV1449" s="13" t="s">
        <v>83</v>
      </c>
      <c r="AW1449" s="13" t="s">
        <v>35</v>
      </c>
      <c r="AX1449" s="13" t="s">
        <v>76</v>
      </c>
      <c r="AY1449" s="244" t="s">
        <v>331</v>
      </c>
    </row>
    <row r="1450" s="14" customFormat="1">
      <c r="A1450" s="14"/>
      <c r="B1450" s="245"/>
      <c r="C1450" s="246"/>
      <c r="D1450" s="236" t="s">
        <v>341</v>
      </c>
      <c r="E1450" s="247" t="s">
        <v>19</v>
      </c>
      <c r="F1450" s="248" t="s">
        <v>2154</v>
      </c>
      <c r="G1450" s="246"/>
      <c r="H1450" s="249">
        <v>18.212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341</v>
      </c>
      <c r="AU1450" s="255" t="s">
        <v>85</v>
      </c>
      <c r="AV1450" s="14" t="s">
        <v>85</v>
      </c>
      <c r="AW1450" s="14" t="s">
        <v>35</v>
      </c>
      <c r="AX1450" s="14" t="s">
        <v>83</v>
      </c>
      <c r="AY1450" s="255" t="s">
        <v>331</v>
      </c>
    </row>
    <row r="1451" s="2" customFormat="1" ht="24.15" customHeight="1">
      <c r="A1451" s="40"/>
      <c r="B1451" s="41"/>
      <c r="C1451" s="216" t="s">
        <v>2159</v>
      </c>
      <c r="D1451" s="216" t="s">
        <v>333</v>
      </c>
      <c r="E1451" s="217" t="s">
        <v>2160</v>
      </c>
      <c r="F1451" s="218" t="s">
        <v>2161</v>
      </c>
      <c r="G1451" s="219" t="s">
        <v>336</v>
      </c>
      <c r="H1451" s="220">
        <v>11.815</v>
      </c>
      <c r="I1451" s="221"/>
      <c r="J1451" s="222">
        <f>ROUND(I1451*H1451,2)</f>
        <v>0</v>
      </c>
      <c r="K1451" s="218" t="s">
        <v>337</v>
      </c>
      <c r="L1451" s="46"/>
      <c r="M1451" s="223" t="s">
        <v>19</v>
      </c>
      <c r="N1451" s="224" t="s">
        <v>47</v>
      </c>
      <c r="O1451" s="86"/>
      <c r="P1451" s="225">
        <f>O1451*H1451</f>
        <v>0</v>
      </c>
      <c r="Q1451" s="225">
        <v>0.0060600000000000003</v>
      </c>
      <c r="R1451" s="225">
        <f>Q1451*H1451</f>
        <v>0.071598900000000007</v>
      </c>
      <c r="S1451" s="225">
        <v>0</v>
      </c>
      <c r="T1451" s="226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7" t="s">
        <v>541</v>
      </c>
      <c r="AT1451" s="227" t="s">
        <v>333</v>
      </c>
      <c r="AU1451" s="227" t="s">
        <v>85</v>
      </c>
      <c r="AY1451" s="19" t="s">
        <v>331</v>
      </c>
      <c r="BE1451" s="228">
        <f>IF(N1451="základní",J1451,0)</f>
        <v>0</v>
      </c>
      <c r="BF1451" s="228">
        <f>IF(N1451="snížená",J1451,0)</f>
        <v>0</v>
      </c>
      <c r="BG1451" s="228">
        <f>IF(N1451="zákl. přenesená",J1451,0)</f>
        <v>0</v>
      </c>
      <c r="BH1451" s="228">
        <f>IF(N1451="sníž. přenesená",J1451,0)</f>
        <v>0</v>
      </c>
      <c r="BI1451" s="228">
        <f>IF(N1451="nulová",J1451,0)</f>
        <v>0</v>
      </c>
      <c r="BJ1451" s="19" t="s">
        <v>83</v>
      </c>
      <c r="BK1451" s="228">
        <f>ROUND(I1451*H1451,2)</f>
        <v>0</v>
      </c>
      <c r="BL1451" s="19" t="s">
        <v>541</v>
      </c>
      <c r="BM1451" s="227" t="s">
        <v>2162</v>
      </c>
    </row>
    <row r="1452" s="2" customFormat="1">
      <c r="A1452" s="40"/>
      <c r="B1452" s="41"/>
      <c r="C1452" s="42"/>
      <c r="D1452" s="229" t="s">
        <v>339</v>
      </c>
      <c r="E1452" s="42"/>
      <c r="F1452" s="230" t="s">
        <v>2163</v>
      </c>
      <c r="G1452" s="42"/>
      <c r="H1452" s="42"/>
      <c r="I1452" s="231"/>
      <c r="J1452" s="42"/>
      <c r="K1452" s="42"/>
      <c r="L1452" s="46"/>
      <c r="M1452" s="232"/>
      <c r="N1452" s="233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339</v>
      </c>
      <c r="AU1452" s="19" t="s">
        <v>85</v>
      </c>
    </row>
    <row r="1453" s="13" customFormat="1">
      <c r="A1453" s="13"/>
      <c r="B1453" s="234"/>
      <c r="C1453" s="235"/>
      <c r="D1453" s="236" t="s">
        <v>341</v>
      </c>
      <c r="E1453" s="237" t="s">
        <v>19</v>
      </c>
      <c r="F1453" s="238" t="s">
        <v>2136</v>
      </c>
      <c r="G1453" s="235"/>
      <c r="H1453" s="237" t="s">
        <v>19</v>
      </c>
      <c r="I1453" s="239"/>
      <c r="J1453" s="235"/>
      <c r="K1453" s="235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341</v>
      </c>
      <c r="AU1453" s="244" t="s">
        <v>85</v>
      </c>
      <c r="AV1453" s="13" t="s">
        <v>83</v>
      </c>
      <c r="AW1453" s="13" t="s">
        <v>35</v>
      </c>
      <c r="AX1453" s="13" t="s">
        <v>76</v>
      </c>
      <c r="AY1453" s="244" t="s">
        <v>331</v>
      </c>
    </row>
    <row r="1454" s="14" customFormat="1">
      <c r="A1454" s="14"/>
      <c r="B1454" s="245"/>
      <c r="C1454" s="246"/>
      <c r="D1454" s="236" t="s">
        <v>341</v>
      </c>
      <c r="E1454" s="247" t="s">
        <v>19</v>
      </c>
      <c r="F1454" s="248" t="s">
        <v>2137</v>
      </c>
      <c r="G1454" s="246"/>
      <c r="H1454" s="249">
        <v>3.7949999999999999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341</v>
      </c>
      <c r="AU1454" s="255" t="s">
        <v>85</v>
      </c>
      <c r="AV1454" s="14" t="s">
        <v>85</v>
      </c>
      <c r="AW1454" s="14" t="s">
        <v>35</v>
      </c>
      <c r="AX1454" s="14" t="s">
        <v>76</v>
      </c>
      <c r="AY1454" s="255" t="s">
        <v>331</v>
      </c>
    </row>
    <row r="1455" s="13" customFormat="1">
      <c r="A1455" s="13"/>
      <c r="B1455" s="234"/>
      <c r="C1455" s="235"/>
      <c r="D1455" s="236" t="s">
        <v>341</v>
      </c>
      <c r="E1455" s="237" t="s">
        <v>19</v>
      </c>
      <c r="F1455" s="238" t="s">
        <v>2164</v>
      </c>
      <c r="G1455" s="235"/>
      <c r="H1455" s="237" t="s">
        <v>19</v>
      </c>
      <c r="I1455" s="239"/>
      <c r="J1455" s="235"/>
      <c r="K1455" s="235"/>
      <c r="L1455" s="240"/>
      <c r="M1455" s="241"/>
      <c r="N1455" s="242"/>
      <c r="O1455" s="242"/>
      <c r="P1455" s="242"/>
      <c r="Q1455" s="242"/>
      <c r="R1455" s="242"/>
      <c r="S1455" s="242"/>
      <c r="T1455" s="24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4" t="s">
        <v>341</v>
      </c>
      <c r="AU1455" s="244" t="s">
        <v>85</v>
      </c>
      <c r="AV1455" s="13" t="s">
        <v>83</v>
      </c>
      <c r="AW1455" s="13" t="s">
        <v>35</v>
      </c>
      <c r="AX1455" s="13" t="s">
        <v>76</v>
      </c>
      <c r="AY1455" s="244" t="s">
        <v>331</v>
      </c>
    </row>
    <row r="1456" s="14" customFormat="1">
      <c r="A1456" s="14"/>
      <c r="B1456" s="245"/>
      <c r="C1456" s="246"/>
      <c r="D1456" s="236" t="s">
        <v>341</v>
      </c>
      <c r="E1456" s="247" t="s">
        <v>19</v>
      </c>
      <c r="F1456" s="248" t="s">
        <v>2165</v>
      </c>
      <c r="G1456" s="246"/>
      <c r="H1456" s="249">
        <v>8.0199999999999996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341</v>
      </c>
      <c r="AU1456" s="255" t="s">
        <v>85</v>
      </c>
      <c r="AV1456" s="14" t="s">
        <v>85</v>
      </c>
      <c r="AW1456" s="14" t="s">
        <v>35</v>
      </c>
      <c r="AX1456" s="14" t="s">
        <v>76</v>
      </c>
      <c r="AY1456" s="255" t="s">
        <v>331</v>
      </c>
    </row>
    <row r="1457" s="15" customFormat="1">
      <c r="A1457" s="15"/>
      <c r="B1457" s="256"/>
      <c r="C1457" s="257"/>
      <c r="D1457" s="236" t="s">
        <v>341</v>
      </c>
      <c r="E1457" s="258" t="s">
        <v>19</v>
      </c>
      <c r="F1457" s="259" t="s">
        <v>353</v>
      </c>
      <c r="G1457" s="257"/>
      <c r="H1457" s="260">
        <v>11.815</v>
      </c>
      <c r="I1457" s="261"/>
      <c r="J1457" s="257"/>
      <c r="K1457" s="257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6" t="s">
        <v>341</v>
      </c>
      <c r="AU1457" s="266" t="s">
        <v>85</v>
      </c>
      <c r="AV1457" s="15" t="s">
        <v>126</v>
      </c>
      <c r="AW1457" s="15" t="s">
        <v>35</v>
      </c>
      <c r="AX1457" s="15" t="s">
        <v>83</v>
      </c>
      <c r="AY1457" s="266" t="s">
        <v>331</v>
      </c>
    </row>
    <row r="1458" s="2" customFormat="1" ht="16.5" customHeight="1">
      <c r="A1458" s="40"/>
      <c r="B1458" s="41"/>
      <c r="C1458" s="284" t="s">
        <v>2166</v>
      </c>
      <c r="D1458" s="284" t="s">
        <v>968</v>
      </c>
      <c r="E1458" s="285" t="s">
        <v>2167</v>
      </c>
      <c r="F1458" s="286" t="s">
        <v>2168</v>
      </c>
      <c r="G1458" s="287" t="s">
        <v>336</v>
      </c>
      <c r="H1458" s="288">
        <v>8.4209999999999994</v>
      </c>
      <c r="I1458" s="289"/>
      <c r="J1458" s="290">
        <f>ROUND(I1458*H1458,2)</f>
        <v>0</v>
      </c>
      <c r="K1458" s="286" t="s">
        <v>337</v>
      </c>
      <c r="L1458" s="291"/>
      <c r="M1458" s="292" t="s">
        <v>19</v>
      </c>
      <c r="N1458" s="293" t="s">
        <v>47</v>
      </c>
      <c r="O1458" s="86"/>
      <c r="P1458" s="225">
        <f>O1458*H1458</f>
        <v>0</v>
      </c>
      <c r="Q1458" s="225">
        <v>0.00115</v>
      </c>
      <c r="R1458" s="225">
        <f>Q1458*H1458</f>
        <v>0.009684149999999999</v>
      </c>
      <c r="S1458" s="225">
        <v>0</v>
      </c>
      <c r="T1458" s="226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7" t="s">
        <v>624</v>
      </c>
      <c r="AT1458" s="227" t="s">
        <v>968</v>
      </c>
      <c r="AU1458" s="227" t="s">
        <v>85</v>
      </c>
      <c r="AY1458" s="19" t="s">
        <v>331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19" t="s">
        <v>83</v>
      </c>
      <c r="BK1458" s="228">
        <f>ROUND(I1458*H1458,2)</f>
        <v>0</v>
      </c>
      <c r="BL1458" s="19" t="s">
        <v>541</v>
      </c>
      <c r="BM1458" s="227" t="s">
        <v>2169</v>
      </c>
    </row>
    <row r="1459" s="13" customFormat="1">
      <c r="A1459" s="13"/>
      <c r="B1459" s="234"/>
      <c r="C1459" s="235"/>
      <c r="D1459" s="236" t="s">
        <v>341</v>
      </c>
      <c r="E1459" s="237" t="s">
        <v>19</v>
      </c>
      <c r="F1459" s="238" t="s">
        <v>2164</v>
      </c>
      <c r="G1459" s="235"/>
      <c r="H1459" s="237" t="s">
        <v>19</v>
      </c>
      <c r="I1459" s="239"/>
      <c r="J1459" s="235"/>
      <c r="K1459" s="235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341</v>
      </c>
      <c r="AU1459" s="244" t="s">
        <v>85</v>
      </c>
      <c r="AV1459" s="13" t="s">
        <v>83</v>
      </c>
      <c r="AW1459" s="13" t="s">
        <v>35</v>
      </c>
      <c r="AX1459" s="13" t="s">
        <v>76</v>
      </c>
      <c r="AY1459" s="244" t="s">
        <v>331</v>
      </c>
    </row>
    <row r="1460" s="14" customFormat="1">
      <c r="A1460" s="14"/>
      <c r="B1460" s="245"/>
      <c r="C1460" s="246"/>
      <c r="D1460" s="236" t="s">
        <v>341</v>
      </c>
      <c r="E1460" s="247" t="s">
        <v>19</v>
      </c>
      <c r="F1460" s="248" t="s">
        <v>2170</v>
      </c>
      <c r="G1460" s="246"/>
      <c r="H1460" s="249">
        <v>8.4209999999999994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341</v>
      </c>
      <c r="AU1460" s="255" t="s">
        <v>85</v>
      </c>
      <c r="AV1460" s="14" t="s">
        <v>85</v>
      </c>
      <c r="AW1460" s="14" t="s">
        <v>35</v>
      </c>
      <c r="AX1460" s="14" t="s">
        <v>76</v>
      </c>
      <c r="AY1460" s="255" t="s">
        <v>331</v>
      </c>
    </row>
    <row r="1461" s="15" customFormat="1">
      <c r="A1461" s="15"/>
      <c r="B1461" s="256"/>
      <c r="C1461" s="257"/>
      <c r="D1461" s="236" t="s">
        <v>341</v>
      </c>
      <c r="E1461" s="258" t="s">
        <v>19</v>
      </c>
      <c r="F1461" s="259" t="s">
        <v>353</v>
      </c>
      <c r="G1461" s="257"/>
      <c r="H1461" s="260">
        <v>8.4209999999999994</v>
      </c>
      <c r="I1461" s="261"/>
      <c r="J1461" s="257"/>
      <c r="K1461" s="257"/>
      <c r="L1461" s="262"/>
      <c r="M1461" s="263"/>
      <c r="N1461" s="264"/>
      <c r="O1461" s="264"/>
      <c r="P1461" s="264"/>
      <c r="Q1461" s="264"/>
      <c r="R1461" s="264"/>
      <c r="S1461" s="264"/>
      <c r="T1461" s="26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6" t="s">
        <v>341</v>
      </c>
      <c r="AU1461" s="266" t="s">
        <v>85</v>
      </c>
      <c r="AV1461" s="15" t="s">
        <v>126</v>
      </c>
      <c r="AW1461" s="15" t="s">
        <v>35</v>
      </c>
      <c r="AX1461" s="15" t="s">
        <v>83</v>
      </c>
      <c r="AY1461" s="266" t="s">
        <v>331</v>
      </c>
    </row>
    <row r="1462" s="2" customFormat="1" ht="16.5" customHeight="1">
      <c r="A1462" s="40"/>
      <c r="B1462" s="41"/>
      <c r="C1462" s="284" t="s">
        <v>2171</v>
      </c>
      <c r="D1462" s="284" t="s">
        <v>968</v>
      </c>
      <c r="E1462" s="285" t="s">
        <v>2172</v>
      </c>
      <c r="F1462" s="286" t="s">
        <v>2173</v>
      </c>
      <c r="G1462" s="287" t="s">
        <v>336</v>
      </c>
      <c r="H1462" s="288">
        <v>3.9849999999999999</v>
      </c>
      <c r="I1462" s="289"/>
      <c r="J1462" s="290">
        <f>ROUND(I1462*H1462,2)</f>
        <v>0</v>
      </c>
      <c r="K1462" s="286" t="s">
        <v>337</v>
      </c>
      <c r="L1462" s="291"/>
      <c r="M1462" s="292" t="s">
        <v>19</v>
      </c>
      <c r="N1462" s="293" t="s">
        <v>47</v>
      </c>
      <c r="O1462" s="86"/>
      <c r="P1462" s="225">
        <f>O1462*H1462</f>
        <v>0</v>
      </c>
      <c r="Q1462" s="225">
        <v>0.0023</v>
      </c>
      <c r="R1462" s="225">
        <f>Q1462*H1462</f>
        <v>0.0091655</v>
      </c>
      <c r="S1462" s="225">
        <v>0</v>
      </c>
      <c r="T1462" s="226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7" t="s">
        <v>624</v>
      </c>
      <c r="AT1462" s="227" t="s">
        <v>968</v>
      </c>
      <c r="AU1462" s="227" t="s">
        <v>85</v>
      </c>
      <c r="AY1462" s="19" t="s">
        <v>331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19" t="s">
        <v>83</v>
      </c>
      <c r="BK1462" s="228">
        <f>ROUND(I1462*H1462,2)</f>
        <v>0</v>
      </c>
      <c r="BL1462" s="19" t="s">
        <v>541</v>
      </c>
      <c r="BM1462" s="227" t="s">
        <v>2174</v>
      </c>
    </row>
    <row r="1463" s="13" customFormat="1">
      <c r="A1463" s="13"/>
      <c r="B1463" s="234"/>
      <c r="C1463" s="235"/>
      <c r="D1463" s="236" t="s">
        <v>341</v>
      </c>
      <c r="E1463" s="237" t="s">
        <v>19</v>
      </c>
      <c r="F1463" s="238" t="s">
        <v>2136</v>
      </c>
      <c r="G1463" s="235"/>
      <c r="H1463" s="237" t="s">
        <v>19</v>
      </c>
      <c r="I1463" s="239"/>
      <c r="J1463" s="235"/>
      <c r="K1463" s="235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341</v>
      </c>
      <c r="AU1463" s="244" t="s">
        <v>85</v>
      </c>
      <c r="AV1463" s="13" t="s">
        <v>83</v>
      </c>
      <c r="AW1463" s="13" t="s">
        <v>35</v>
      </c>
      <c r="AX1463" s="13" t="s">
        <v>76</v>
      </c>
      <c r="AY1463" s="244" t="s">
        <v>331</v>
      </c>
    </row>
    <row r="1464" s="14" customFormat="1">
      <c r="A1464" s="14"/>
      <c r="B1464" s="245"/>
      <c r="C1464" s="246"/>
      <c r="D1464" s="236" t="s">
        <v>341</v>
      </c>
      <c r="E1464" s="247" t="s">
        <v>19</v>
      </c>
      <c r="F1464" s="248" t="s">
        <v>2149</v>
      </c>
      <c r="G1464" s="246"/>
      <c r="H1464" s="249">
        <v>3.9849999999999999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341</v>
      </c>
      <c r="AU1464" s="255" t="s">
        <v>85</v>
      </c>
      <c r="AV1464" s="14" t="s">
        <v>85</v>
      </c>
      <c r="AW1464" s="14" t="s">
        <v>35</v>
      </c>
      <c r="AX1464" s="14" t="s">
        <v>76</v>
      </c>
      <c r="AY1464" s="255" t="s">
        <v>331</v>
      </c>
    </row>
    <row r="1465" s="15" customFormat="1">
      <c r="A1465" s="15"/>
      <c r="B1465" s="256"/>
      <c r="C1465" s="257"/>
      <c r="D1465" s="236" t="s">
        <v>341</v>
      </c>
      <c r="E1465" s="258" t="s">
        <v>19</v>
      </c>
      <c r="F1465" s="259" t="s">
        <v>353</v>
      </c>
      <c r="G1465" s="257"/>
      <c r="H1465" s="260">
        <v>3.9849999999999999</v>
      </c>
      <c r="I1465" s="261"/>
      <c r="J1465" s="257"/>
      <c r="K1465" s="257"/>
      <c r="L1465" s="262"/>
      <c r="M1465" s="263"/>
      <c r="N1465" s="264"/>
      <c r="O1465" s="264"/>
      <c r="P1465" s="264"/>
      <c r="Q1465" s="264"/>
      <c r="R1465" s="264"/>
      <c r="S1465" s="264"/>
      <c r="T1465" s="26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66" t="s">
        <v>341</v>
      </c>
      <c r="AU1465" s="266" t="s">
        <v>85</v>
      </c>
      <c r="AV1465" s="15" t="s">
        <v>126</v>
      </c>
      <c r="AW1465" s="15" t="s">
        <v>35</v>
      </c>
      <c r="AX1465" s="15" t="s">
        <v>83</v>
      </c>
      <c r="AY1465" s="266" t="s">
        <v>331</v>
      </c>
    </row>
    <row r="1466" s="2" customFormat="1" ht="24.15" customHeight="1">
      <c r="A1466" s="40"/>
      <c r="B1466" s="41"/>
      <c r="C1466" s="216" t="s">
        <v>2175</v>
      </c>
      <c r="D1466" s="216" t="s">
        <v>333</v>
      </c>
      <c r="E1466" s="217" t="s">
        <v>2176</v>
      </c>
      <c r="F1466" s="218" t="s">
        <v>2177</v>
      </c>
      <c r="G1466" s="219" t="s">
        <v>336</v>
      </c>
      <c r="H1466" s="220">
        <v>89.230000000000004</v>
      </c>
      <c r="I1466" s="221"/>
      <c r="J1466" s="222">
        <f>ROUND(I1466*H1466,2)</f>
        <v>0</v>
      </c>
      <c r="K1466" s="218" t="s">
        <v>337</v>
      </c>
      <c r="L1466" s="46"/>
      <c r="M1466" s="223" t="s">
        <v>19</v>
      </c>
      <c r="N1466" s="224" t="s">
        <v>47</v>
      </c>
      <c r="O1466" s="86"/>
      <c r="P1466" s="225">
        <f>O1466*H1466</f>
        <v>0</v>
      </c>
      <c r="Q1466" s="225">
        <v>0.0011590000000000001</v>
      </c>
      <c r="R1466" s="225">
        <f>Q1466*H1466</f>
        <v>0.10341757000000001</v>
      </c>
      <c r="S1466" s="225">
        <v>0</v>
      </c>
      <c r="T1466" s="226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7" t="s">
        <v>541</v>
      </c>
      <c r="AT1466" s="227" t="s">
        <v>333</v>
      </c>
      <c r="AU1466" s="227" t="s">
        <v>85</v>
      </c>
      <c r="AY1466" s="19" t="s">
        <v>331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19" t="s">
        <v>83</v>
      </c>
      <c r="BK1466" s="228">
        <f>ROUND(I1466*H1466,2)</f>
        <v>0</v>
      </c>
      <c r="BL1466" s="19" t="s">
        <v>541</v>
      </c>
      <c r="BM1466" s="227" t="s">
        <v>2178</v>
      </c>
    </row>
    <row r="1467" s="2" customFormat="1">
      <c r="A1467" s="40"/>
      <c r="B1467" s="41"/>
      <c r="C1467" s="42"/>
      <c r="D1467" s="229" t="s">
        <v>339</v>
      </c>
      <c r="E1467" s="42"/>
      <c r="F1467" s="230" t="s">
        <v>2179</v>
      </c>
      <c r="G1467" s="42"/>
      <c r="H1467" s="42"/>
      <c r="I1467" s="231"/>
      <c r="J1467" s="42"/>
      <c r="K1467" s="42"/>
      <c r="L1467" s="46"/>
      <c r="M1467" s="232"/>
      <c r="N1467" s="233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339</v>
      </c>
      <c r="AU1467" s="19" t="s">
        <v>85</v>
      </c>
    </row>
    <row r="1468" s="13" customFormat="1">
      <c r="A1468" s="13"/>
      <c r="B1468" s="234"/>
      <c r="C1468" s="235"/>
      <c r="D1468" s="236" t="s">
        <v>341</v>
      </c>
      <c r="E1468" s="237" t="s">
        <v>19</v>
      </c>
      <c r="F1468" s="238" t="s">
        <v>1948</v>
      </c>
      <c r="G1468" s="235"/>
      <c r="H1468" s="237" t="s">
        <v>19</v>
      </c>
      <c r="I1468" s="239"/>
      <c r="J1468" s="235"/>
      <c r="K1468" s="235"/>
      <c r="L1468" s="240"/>
      <c r="M1468" s="241"/>
      <c r="N1468" s="242"/>
      <c r="O1468" s="242"/>
      <c r="P1468" s="242"/>
      <c r="Q1468" s="242"/>
      <c r="R1468" s="242"/>
      <c r="S1468" s="242"/>
      <c r="T1468" s="24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4" t="s">
        <v>341</v>
      </c>
      <c r="AU1468" s="244" t="s">
        <v>85</v>
      </c>
      <c r="AV1468" s="13" t="s">
        <v>83</v>
      </c>
      <c r="AW1468" s="13" t="s">
        <v>35</v>
      </c>
      <c r="AX1468" s="13" t="s">
        <v>76</v>
      </c>
      <c r="AY1468" s="244" t="s">
        <v>331</v>
      </c>
    </row>
    <row r="1469" s="14" customFormat="1">
      <c r="A1469" s="14"/>
      <c r="B1469" s="245"/>
      <c r="C1469" s="246"/>
      <c r="D1469" s="236" t="s">
        <v>341</v>
      </c>
      <c r="E1469" s="247" t="s">
        <v>19</v>
      </c>
      <c r="F1469" s="248" t="s">
        <v>2180</v>
      </c>
      <c r="G1469" s="246"/>
      <c r="H1469" s="249">
        <v>89.230000000000004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341</v>
      </c>
      <c r="AU1469" s="255" t="s">
        <v>85</v>
      </c>
      <c r="AV1469" s="14" t="s">
        <v>85</v>
      </c>
      <c r="AW1469" s="14" t="s">
        <v>35</v>
      </c>
      <c r="AX1469" s="14" t="s">
        <v>83</v>
      </c>
      <c r="AY1469" s="255" t="s">
        <v>331</v>
      </c>
    </row>
    <row r="1470" s="2" customFormat="1" ht="16.5" customHeight="1">
      <c r="A1470" s="40"/>
      <c r="B1470" s="41"/>
      <c r="C1470" s="284" t="s">
        <v>2181</v>
      </c>
      <c r="D1470" s="284" t="s">
        <v>968</v>
      </c>
      <c r="E1470" s="285" t="s">
        <v>2182</v>
      </c>
      <c r="F1470" s="286" t="s">
        <v>2183</v>
      </c>
      <c r="G1470" s="287" t="s">
        <v>429</v>
      </c>
      <c r="H1470" s="288">
        <v>6.0899999999999999</v>
      </c>
      <c r="I1470" s="289"/>
      <c r="J1470" s="290">
        <f>ROUND(I1470*H1470,2)</f>
        <v>0</v>
      </c>
      <c r="K1470" s="286" t="s">
        <v>19</v>
      </c>
      <c r="L1470" s="291"/>
      <c r="M1470" s="292" t="s">
        <v>19</v>
      </c>
      <c r="N1470" s="293" t="s">
        <v>47</v>
      </c>
      <c r="O1470" s="86"/>
      <c r="P1470" s="225">
        <f>O1470*H1470</f>
        <v>0</v>
      </c>
      <c r="Q1470" s="225">
        <v>0.029999999999999999</v>
      </c>
      <c r="R1470" s="225">
        <f>Q1470*H1470</f>
        <v>0.1827</v>
      </c>
      <c r="S1470" s="225">
        <v>0</v>
      </c>
      <c r="T1470" s="226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27" t="s">
        <v>624</v>
      </c>
      <c r="AT1470" s="227" t="s">
        <v>968</v>
      </c>
      <c r="AU1470" s="227" t="s">
        <v>85</v>
      </c>
      <c r="AY1470" s="19" t="s">
        <v>331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19" t="s">
        <v>83</v>
      </c>
      <c r="BK1470" s="228">
        <f>ROUND(I1470*H1470,2)</f>
        <v>0</v>
      </c>
      <c r="BL1470" s="19" t="s">
        <v>541</v>
      </c>
      <c r="BM1470" s="227" t="s">
        <v>2184</v>
      </c>
    </row>
    <row r="1471" s="2" customFormat="1">
      <c r="A1471" s="40"/>
      <c r="B1471" s="41"/>
      <c r="C1471" s="42"/>
      <c r="D1471" s="236" t="s">
        <v>972</v>
      </c>
      <c r="E1471" s="42"/>
      <c r="F1471" s="294" t="s">
        <v>2185</v>
      </c>
      <c r="G1471" s="42"/>
      <c r="H1471" s="42"/>
      <c r="I1471" s="231"/>
      <c r="J1471" s="42"/>
      <c r="K1471" s="42"/>
      <c r="L1471" s="46"/>
      <c r="M1471" s="232"/>
      <c r="N1471" s="233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972</v>
      </c>
      <c r="AU1471" s="19" t="s">
        <v>85</v>
      </c>
    </row>
    <row r="1472" s="13" customFormat="1">
      <c r="A1472" s="13"/>
      <c r="B1472" s="234"/>
      <c r="C1472" s="235"/>
      <c r="D1472" s="236" t="s">
        <v>341</v>
      </c>
      <c r="E1472" s="237" t="s">
        <v>19</v>
      </c>
      <c r="F1472" s="238" t="s">
        <v>1948</v>
      </c>
      <c r="G1472" s="235"/>
      <c r="H1472" s="237" t="s">
        <v>19</v>
      </c>
      <c r="I1472" s="239"/>
      <c r="J1472" s="235"/>
      <c r="K1472" s="235"/>
      <c r="L1472" s="240"/>
      <c r="M1472" s="241"/>
      <c r="N1472" s="242"/>
      <c r="O1472" s="242"/>
      <c r="P1472" s="242"/>
      <c r="Q1472" s="242"/>
      <c r="R1472" s="242"/>
      <c r="S1472" s="242"/>
      <c r="T1472" s="24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4" t="s">
        <v>341</v>
      </c>
      <c r="AU1472" s="244" t="s">
        <v>85</v>
      </c>
      <c r="AV1472" s="13" t="s">
        <v>83</v>
      </c>
      <c r="AW1472" s="13" t="s">
        <v>35</v>
      </c>
      <c r="AX1472" s="13" t="s">
        <v>76</v>
      </c>
      <c r="AY1472" s="244" t="s">
        <v>331</v>
      </c>
    </row>
    <row r="1473" s="14" customFormat="1">
      <c r="A1473" s="14"/>
      <c r="B1473" s="245"/>
      <c r="C1473" s="246"/>
      <c r="D1473" s="236" t="s">
        <v>341</v>
      </c>
      <c r="E1473" s="247" t="s">
        <v>19</v>
      </c>
      <c r="F1473" s="248" t="s">
        <v>2186</v>
      </c>
      <c r="G1473" s="246"/>
      <c r="H1473" s="249">
        <v>6.0899999999999999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341</v>
      </c>
      <c r="AU1473" s="255" t="s">
        <v>85</v>
      </c>
      <c r="AV1473" s="14" t="s">
        <v>85</v>
      </c>
      <c r="AW1473" s="14" t="s">
        <v>35</v>
      </c>
      <c r="AX1473" s="14" t="s">
        <v>83</v>
      </c>
      <c r="AY1473" s="255" t="s">
        <v>331</v>
      </c>
    </row>
    <row r="1474" s="2" customFormat="1" ht="24.15" customHeight="1">
      <c r="A1474" s="40"/>
      <c r="B1474" s="41"/>
      <c r="C1474" s="216" t="s">
        <v>2187</v>
      </c>
      <c r="D1474" s="216" t="s">
        <v>333</v>
      </c>
      <c r="E1474" s="217" t="s">
        <v>2188</v>
      </c>
      <c r="F1474" s="218" t="s">
        <v>2189</v>
      </c>
      <c r="G1474" s="219" t="s">
        <v>336</v>
      </c>
      <c r="H1474" s="220">
        <v>89.230000000000004</v>
      </c>
      <c r="I1474" s="221"/>
      <c r="J1474" s="222">
        <f>ROUND(I1474*H1474,2)</f>
        <v>0</v>
      </c>
      <c r="K1474" s="218" t="s">
        <v>337</v>
      </c>
      <c r="L1474" s="46"/>
      <c r="M1474" s="223" t="s">
        <v>19</v>
      </c>
      <c r="N1474" s="224" t="s">
        <v>47</v>
      </c>
      <c r="O1474" s="86"/>
      <c r="P1474" s="225">
        <f>O1474*H1474</f>
        <v>0</v>
      </c>
      <c r="Q1474" s="225">
        <v>0</v>
      </c>
      <c r="R1474" s="225">
        <f>Q1474*H1474</f>
        <v>0</v>
      </c>
      <c r="S1474" s="225">
        <v>0</v>
      </c>
      <c r="T1474" s="226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7" t="s">
        <v>541</v>
      </c>
      <c r="AT1474" s="227" t="s">
        <v>333</v>
      </c>
      <c r="AU1474" s="227" t="s">
        <v>85</v>
      </c>
      <c r="AY1474" s="19" t="s">
        <v>331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19" t="s">
        <v>83</v>
      </c>
      <c r="BK1474" s="228">
        <f>ROUND(I1474*H1474,2)</f>
        <v>0</v>
      </c>
      <c r="BL1474" s="19" t="s">
        <v>541</v>
      </c>
      <c r="BM1474" s="227" t="s">
        <v>2190</v>
      </c>
    </row>
    <row r="1475" s="2" customFormat="1">
      <c r="A1475" s="40"/>
      <c r="B1475" s="41"/>
      <c r="C1475" s="42"/>
      <c r="D1475" s="229" t="s">
        <v>339</v>
      </c>
      <c r="E1475" s="42"/>
      <c r="F1475" s="230" t="s">
        <v>2191</v>
      </c>
      <c r="G1475" s="42"/>
      <c r="H1475" s="42"/>
      <c r="I1475" s="231"/>
      <c r="J1475" s="42"/>
      <c r="K1475" s="42"/>
      <c r="L1475" s="46"/>
      <c r="M1475" s="232"/>
      <c r="N1475" s="233"/>
      <c r="O1475" s="86"/>
      <c r="P1475" s="86"/>
      <c r="Q1475" s="86"/>
      <c r="R1475" s="86"/>
      <c r="S1475" s="86"/>
      <c r="T1475" s="87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T1475" s="19" t="s">
        <v>339</v>
      </c>
      <c r="AU1475" s="19" t="s">
        <v>85</v>
      </c>
    </row>
    <row r="1476" s="13" customFormat="1">
      <c r="A1476" s="13"/>
      <c r="B1476" s="234"/>
      <c r="C1476" s="235"/>
      <c r="D1476" s="236" t="s">
        <v>341</v>
      </c>
      <c r="E1476" s="237" t="s">
        <v>19</v>
      </c>
      <c r="F1476" s="238" t="s">
        <v>1948</v>
      </c>
      <c r="G1476" s="235"/>
      <c r="H1476" s="237" t="s">
        <v>19</v>
      </c>
      <c r="I1476" s="239"/>
      <c r="J1476" s="235"/>
      <c r="K1476" s="235"/>
      <c r="L1476" s="240"/>
      <c r="M1476" s="241"/>
      <c r="N1476" s="242"/>
      <c r="O1476" s="242"/>
      <c r="P1476" s="242"/>
      <c r="Q1476" s="242"/>
      <c r="R1476" s="242"/>
      <c r="S1476" s="242"/>
      <c r="T1476" s="24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4" t="s">
        <v>341</v>
      </c>
      <c r="AU1476" s="244" t="s">
        <v>85</v>
      </c>
      <c r="AV1476" s="13" t="s">
        <v>83</v>
      </c>
      <c r="AW1476" s="13" t="s">
        <v>35</v>
      </c>
      <c r="AX1476" s="13" t="s">
        <v>76</v>
      </c>
      <c r="AY1476" s="244" t="s">
        <v>331</v>
      </c>
    </row>
    <row r="1477" s="14" customFormat="1">
      <c r="A1477" s="14"/>
      <c r="B1477" s="245"/>
      <c r="C1477" s="246"/>
      <c r="D1477" s="236" t="s">
        <v>341</v>
      </c>
      <c r="E1477" s="247" t="s">
        <v>19</v>
      </c>
      <c r="F1477" s="248" t="s">
        <v>1950</v>
      </c>
      <c r="G1477" s="246"/>
      <c r="H1477" s="249">
        <v>89.230000000000004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341</v>
      </c>
      <c r="AU1477" s="255" t="s">
        <v>85</v>
      </c>
      <c r="AV1477" s="14" t="s">
        <v>85</v>
      </c>
      <c r="AW1477" s="14" t="s">
        <v>35</v>
      </c>
      <c r="AX1477" s="14" t="s">
        <v>83</v>
      </c>
      <c r="AY1477" s="255" t="s">
        <v>331</v>
      </c>
    </row>
    <row r="1478" s="2" customFormat="1" ht="21.75" customHeight="1">
      <c r="A1478" s="40"/>
      <c r="B1478" s="41"/>
      <c r="C1478" s="284" t="s">
        <v>2192</v>
      </c>
      <c r="D1478" s="284" t="s">
        <v>968</v>
      </c>
      <c r="E1478" s="285" t="s">
        <v>2193</v>
      </c>
      <c r="F1478" s="286" t="s">
        <v>2194</v>
      </c>
      <c r="G1478" s="287" t="s">
        <v>336</v>
      </c>
      <c r="H1478" s="288">
        <v>93.691999999999993</v>
      </c>
      <c r="I1478" s="289"/>
      <c r="J1478" s="290">
        <f>ROUND(I1478*H1478,2)</f>
        <v>0</v>
      </c>
      <c r="K1478" s="286" t="s">
        <v>337</v>
      </c>
      <c r="L1478" s="291"/>
      <c r="M1478" s="292" t="s">
        <v>19</v>
      </c>
      <c r="N1478" s="293" t="s">
        <v>47</v>
      </c>
      <c r="O1478" s="86"/>
      <c r="P1478" s="225">
        <f>O1478*H1478</f>
        <v>0</v>
      </c>
      <c r="Q1478" s="225">
        <v>0.0047999999999999996</v>
      </c>
      <c r="R1478" s="225">
        <f>Q1478*H1478</f>
        <v>0.44972159999999994</v>
      </c>
      <c r="S1478" s="225">
        <v>0</v>
      </c>
      <c r="T1478" s="226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27" t="s">
        <v>624</v>
      </c>
      <c r="AT1478" s="227" t="s">
        <v>968</v>
      </c>
      <c r="AU1478" s="227" t="s">
        <v>85</v>
      </c>
      <c r="AY1478" s="19" t="s">
        <v>331</v>
      </c>
      <c r="BE1478" s="228">
        <f>IF(N1478="základní",J1478,0)</f>
        <v>0</v>
      </c>
      <c r="BF1478" s="228">
        <f>IF(N1478="snížená",J1478,0)</f>
        <v>0</v>
      </c>
      <c r="BG1478" s="228">
        <f>IF(N1478="zákl. přenesená",J1478,0)</f>
        <v>0</v>
      </c>
      <c r="BH1478" s="228">
        <f>IF(N1478="sníž. přenesená",J1478,0)</f>
        <v>0</v>
      </c>
      <c r="BI1478" s="228">
        <f>IF(N1478="nulová",J1478,0)</f>
        <v>0</v>
      </c>
      <c r="BJ1478" s="19" t="s">
        <v>83</v>
      </c>
      <c r="BK1478" s="228">
        <f>ROUND(I1478*H1478,2)</f>
        <v>0</v>
      </c>
      <c r="BL1478" s="19" t="s">
        <v>541</v>
      </c>
      <c r="BM1478" s="227" t="s">
        <v>2195</v>
      </c>
    </row>
    <row r="1479" s="14" customFormat="1">
      <c r="A1479" s="14"/>
      <c r="B1479" s="245"/>
      <c r="C1479" s="246"/>
      <c r="D1479" s="236" t="s">
        <v>341</v>
      </c>
      <c r="E1479" s="247" t="s">
        <v>19</v>
      </c>
      <c r="F1479" s="248" t="s">
        <v>2196</v>
      </c>
      <c r="G1479" s="246"/>
      <c r="H1479" s="249">
        <v>93.691999999999993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341</v>
      </c>
      <c r="AU1479" s="255" t="s">
        <v>85</v>
      </c>
      <c r="AV1479" s="14" t="s">
        <v>85</v>
      </c>
      <c r="AW1479" s="14" t="s">
        <v>35</v>
      </c>
      <c r="AX1479" s="14" t="s">
        <v>83</v>
      </c>
      <c r="AY1479" s="255" t="s">
        <v>331</v>
      </c>
    </row>
    <row r="1480" s="2" customFormat="1" ht="24.15" customHeight="1">
      <c r="A1480" s="40"/>
      <c r="B1480" s="41"/>
      <c r="C1480" s="216" t="s">
        <v>2197</v>
      </c>
      <c r="D1480" s="216" t="s">
        <v>333</v>
      </c>
      <c r="E1480" s="217" t="s">
        <v>2198</v>
      </c>
      <c r="F1480" s="218" t="s">
        <v>2199</v>
      </c>
      <c r="G1480" s="219" t="s">
        <v>336</v>
      </c>
      <c r="H1480" s="220">
        <v>487</v>
      </c>
      <c r="I1480" s="221"/>
      <c r="J1480" s="222">
        <f>ROUND(I1480*H1480,2)</f>
        <v>0</v>
      </c>
      <c r="K1480" s="218" t="s">
        <v>337</v>
      </c>
      <c r="L1480" s="46"/>
      <c r="M1480" s="223" t="s">
        <v>19</v>
      </c>
      <c r="N1480" s="224" t="s">
        <v>47</v>
      </c>
      <c r="O1480" s="86"/>
      <c r="P1480" s="225">
        <f>O1480*H1480</f>
        <v>0</v>
      </c>
      <c r="Q1480" s="225">
        <v>0</v>
      </c>
      <c r="R1480" s="225">
        <f>Q1480*H1480</f>
        <v>0</v>
      </c>
      <c r="S1480" s="225">
        <v>0</v>
      </c>
      <c r="T1480" s="226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7" t="s">
        <v>541</v>
      </c>
      <c r="AT1480" s="227" t="s">
        <v>333</v>
      </c>
      <c r="AU1480" s="227" t="s">
        <v>85</v>
      </c>
      <c r="AY1480" s="19" t="s">
        <v>331</v>
      </c>
      <c r="BE1480" s="228">
        <f>IF(N1480="základní",J1480,0)</f>
        <v>0</v>
      </c>
      <c r="BF1480" s="228">
        <f>IF(N1480="snížená",J1480,0)</f>
        <v>0</v>
      </c>
      <c r="BG1480" s="228">
        <f>IF(N1480="zákl. přenesená",J1480,0)</f>
        <v>0</v>
      </c>
      <c r="BH1480" s="228">
        <f>IF(N1480="sníž. přenesená",J1480,0)</f>
        <v>0</v>
      </c>
      <c r="BI1480" s="228">
        <f>IF(N1480="nulová",J1480,0)</f>
        <v>0</v>
      </c>
      <c r="BJ1480" s="19" t="s">
        <v>83</v>
      </c>
      <c r="BK1480" s="228">
        <f>ROUND(I1480*H1480,2)</f>
        <v>0</v>
      </c>
      <c r="BL1480" s="19" t="s">
        <v>541</v>
      </c>
      <c r="BM1480" s="227" t="s">
        <v>2200</v>
      </c>
    </row>
    <row r="1481" s="2" customFormat="1">
      <c r="A1481" s="40"/>
      <c r="B1481" s="41"/>
      <c r="C1481" s="42"/>
      <c r="D1481" s="229" t="s">
        <v>339</v>
      </c>
      <c r="E1481" s="42"/>
      <c r="F1481" s="230" t="s">
        <v>2201</v>
      </c>
      <c r="G1481" s="42"/>
      <c r="H1481" s="42"/>
      <c r="I1481" s="231"/>
      <c r="J1481" s="42"/>
      <c r="K1481" s="42"/>
      <c r="L1481" s="46"/>
      <c r="M1481" s="232"/>
      <c r="N1481" s="233"/>
      <c r="O1481" s="86"/>
      <c r="P1481" s="86"/>
      <c r="Q1481" s="86"/>
      <c r="R1481" s="86"/>
      <c r="S1481" s="86"/>
      <c r="T1481" s="87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T1481" s="19" t="s">
        <v>339</v>
      </c>
      <c r="AU1481" s="19" t="s">
        <v>85</v>
      </c>
    </row>
    <row r="1482" s="13" customFormat="1">
      <c r="A1482" s="13"/>
      <c r="B1482" s="234"/>
      <c r="C1482" s="235"/>
      <c r="D1482" s="236" t="s">
        <v>341</v>
      </c>
      <c r="E1482" s="237" t="s">
        <v>19</v>
      </c>
      <c r="F1482" s="238" t="s">
        <v>1321</v>
      </c>
      <c r="G1482" s="235"/>
      <c r="H1482" s="237" t="s">
        <v>19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341</v>
      </c>
      <c r="AU1482" s="244" t="s">
        <v>85</v>
      </c>
      <c r="AV1482" s="13" t="s">
        <v>83</v>
      </c>
      <c r="AW1482" s="13" t="s">
        <v>35</v>
      </c>
      <c r="AX1482" s="13" t="s">
        <v>76</v>
      </c>
      <c r="AY1482" s="244" t="s">
        <v>331</v>
      </c>
    </row>
    <row r="1483" s="14" customFormat="1">
      <c r="A1483" s="14"/>
      <c r="B1483" s="245"/>
      <c r="C1483" s="246"/>
      <c r="D1483" s="236" t="s">
        <v>341</v>
      </c>
      <c r="E1483" s="247" t="s">
        <v>19</v>
      </c>
      <c r="F1483" s="248" t="s">
        <v>1322</v>
      </c>
      <c r="G1483" s="246"/>
      <c r="H1483" s="249">
        <v>19.449999999999999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341</v>
      </c>
      <c r="AU1483" s="255" t="s">
        <v>85</v>
      </c>
      <c r="AV1483" s="14" t="s">
        <v>85</v>
      </c>
      <c r="AW1483" s="14" t="s">
        <v>35</v>
      </c>
      <c r="AX1483" s="14" t="s">
        <v>76</v>
      </c>
      <c r="AY1483" s="255" t="s">
        <v>331</v>
      </c>
    </row>
    <row r="1484" s="13" customFormat="1">
      <c r="A1484" s="13"/>
      <c r="B1484" s="234"/>
      <c r="C1484" s="235"/>
      <c r="D1484" s="236" t="s">
        <v>341</v>
      </c>
      <c r="E1484" s="237" t="s">
        <v>19</v>
      </c>
      <c r="F1484" s="238" t="s">
        <v>1323</v>
      </c>
      <c r="G1484" s="235"/>
      <c r="H1484" s="237" t="s">
        <v>19</v>
      </c>
      <c r="I1484" s="239"/>
      <c r="J1484" s="235"/>
      <c r="K1484" s="235"/>
      <c r="L1484" s="240"/>
      <c r="M1484" s="241"/>
      <c r="N1484" s="242"/>
      <c r="O1484" s="242"/>
      <c r="P1484" s="242"/>
      <c r="Q1484" s="242"/>
      <c r="R1484" s="242"/>
      <c r="S1484" s="242"/>
      <c r="T1484" s="24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4" t="s">
        <v>341</v>
      </c>
      <c r="AU1484" s="244" t="s">
        <v>85</v>
      </c>
      <c r="AV1484" s="13" t="s">
        <v>83</v>
      </c>
      <c r="AW1484" s="13" t="s">
        <v>35</v>
      </c>
      <c r="AX1484" s="13" t="s">
        <v>76</v>
      </c>
      <c r="AY1484" s="244" t="s">
        <v>331</v>
      </c>
    </row>
    <row r="1485" s="14" customFormat="1">
      <c r="A1485" s="14"/>
      <c r="B1485" s="245"/>
      <c r="C1485" s="246"/>
      <c r="D1485" s="236" t="s">
        <v>341</v>
      </c>
      <c r="E1485" s="247" t="s">
        <v>19</v>
      </c>
      <c r="F1485" s="248" t="s">
        <v>1324</v>
      </c>
      <c r="G1485" s="246"/>
      <c r="H1485" s="249">
        <v>66.200000000000003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341</v>
      </c>
      <c r="AU1485" s="255" t="s">
        <v>85</v>
      </c>
      <c r="AV1485" s="14" t="s">
        <v>85</v>
      </c>
      <c r="AW1485" s="14" t="s">
        <v>35</v>
      </c>
      <c r="AX1485" s="14" t="s">
        <v>76</v>
      </c>
      <c r="AY1485" s="255" t="s">
        <v>331</v>
      </c>
    </row>
    <row r="1486" s="13" customFormat="1">
      <c r="A1486" s="13"/>
      <c r="B1486" s="234"/>
      <c r="C1486" s="235"/>
      <c r="D1486" s="236" t="s">
        <v>341</v>
      </c>
      <c r="E1486" s="237" t="s">
        <v>19</v>
      </c>
      <c r="F1486" s="238" t="s">
        <v>1325</v>
      </c>
      <c r="G1486" s="235"/>
      <c r="H1486" s="237" t="s">
        <v>19</v>
      </c>
      <c r="I1486" s="239"/>
      <c r="J1486" s="235"/>
      <c r="K1486" s="235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341</v>
      </c>
      <c r="AU1486" s="244" t="s">
        <v>85</v>
      </c>
      <c r="AV1486" s="13" t="s">
        <v>83</v>
      </c>
      <c r="AW1486" s="13" t="s">
        <v>35</v>
      </c>
      <c r="AX1486" s="13" t="s">
        <v>76</v>
      </c>
      <c r="AY1486" s="244" t="s">
        <v>331</v>
      </c>
    </row>
    <row r="1487" s="14" customFormat="1">
      <c r="A1487" s="14"/>
      <c r="B1487" s="245"/>
      <c r="C1487" s="246"/>
      <c r="D1487" s="236" t="s">
        <v>341</v>
      </c>
      <c r="E1487" s="247" t="s">
        <v>19</v>
      </c>
      <c r="F1487" s="248" t="s">
        <v>1326</v>
      </c>
      <c r="G1487" s="246"/>
      <c r="H1487" s="249">
        <v>237.94999999999999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341</v>
      </c>
      <c r="AU1487" s="255" t="s">
        <v>85</v>
      </c>
      <c r="AV1487" s="14" t="s">
        <v>85</v>
      </c>
      <c r="AW1487" s="14" t="s">
        <v>35</v>
      </c>
      <c r="AX1487" s="14" t="s">
        <v>76</v>
      </c>
      <c r="AY1487" s="255" t="s">
        <v>331</v>
      </c>
    </row>
    <row r="1488" s="13" customFormat="1">
      <c r="A1488" s="13"/>
      <c r="B1488" s="234"/>
      <c r="C1488" s="235"/>
      <c r="D1488" s="236" t="s">
        <v>341</v>
      </c>
      <c r="E1488" s="237" t="s">
        <v>19</v>
      </c>
      <c r="F1488" s="238" t="s">
        <v>1327</v>
      </c>
      <c r="G1488" s="235"/>
      <c r="H1488" s="237" t="s">
        <v>19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4" t="s">
        <v>341</v>
      </c>
      <c r="AU1488" s="244" t="s">
        <v>85</v>
      </c>
      <c r="AV1488" s="13" t="s">
        <v>83</v>
      </c>
      <c r="AW1488" s="13" t="s">
        <v>35</v>
      </c>
      <c r="AX1488" s="13" t="s">
        <v>76</v>
      </c>
      <c r="AY1488" s="244" t="s">
        <v>331</v>
      </c>
    </row>
    <row r="1489" s="14" customFormat="1">
      <c r="A1489" s="14"/>
      <c r="B1489" s="245"/>
      <c r="C1489" s="246"/>
      <c r="D1489" s="236" t="s">
        <v>341</v>
      </c>
      <c r="E1489" s="247" t="s">
        <v>19</v>
      </c>
      <c r="F1489" s="248" t="s">
        <v>1328</v>
      </c>
      <c r="G1489" s="246"/>
      <c r="H1489" s="249">
        <v>127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341</v>
      </c>
      <c r="AU1489" s="255" t="s">
        <v>85</v>
      </c>
      <c r="AV1489" s="14" t="s">
        <v>85</v>
      </c>
      <c r="AW1489" s="14" t="s">
        <v>35</v>
      </c>
      <c r="AX1489" s="14" t="s">
        <v>76</v>
      </c>
      <c r="AY1489" s="255" t="s">
        <v>331</v>
      </c>
    </row>
    <row r="1490" s="13" customFormat="1">
      <c r="A1490" s="13"/>
      <c r="B1490" s="234"/>
      <c r="C1490" s="235"/>
      <c r="D1490" s="236" t="s">
        <v>341</v>
      </c>
      <c r="E1490" s="237" t="s">
        <v>19</v>
      </c>
      <c r="F1490" s="238" t="s">
        <v>1329</v>
      </c>
      <c r="G1490" s="235"/>
      <c r="H1490" s="237" t="s">
        <v>19</v>
      </c>
      <c r="I1490" s="239"/>
      <c r="J1490" s="235"/>
      <c r="K1490" s="235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341</v>
      </c>
      <c r="AU1490" s="244" t="s">
        <v>85</v>
      </c>
      <c r="AV1490" s="13" t="s">
        <v>83</v>
      </c>
      <c r="AW1490" s="13" t="s">
        <v>35</v>
      </c>
      <c r="AX1490" s="13" t="s">
        <v>76</v>
      </c>
      <c r="AY1490" s="244" t="s">
        <v>331</v>
      </c>
    </row>
    <row r="1491" s="14" customFormat="1">
      <c r="A1491" s="14"/>
      <c r="B1491" s="245"/>
      <c r="C1491" s="246"/>
      <c r="D1491" s="236" t="s">
        <v>341</v>
      </c>
      <c r="E1491" s="247" t="s">
        <v>19</v>
      </c>
      <c r="F1491" s="248" t="s">
        <v>1330</v>
      </c>
      <c r="G1491" s="246"/>
      <c r="H1491" s="249">
        <v>22.5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341</v>
      </c>
      <c r="AU1491" s="255" t="s">
        <v>85</v>
      </c>
      <c r="AV1491" s="14" t="s">
        <v>85</v>
      </c>
      <c r="AW1491" s="14" t="s">
        <v>35</v>
      </c>
      <c r="AX1491" s="14" t="s">
        <v>76</v>
      </c>
      <c r="AY1491" s="255" t="s">
        <v>331</v>
      </c>
    </row>
    <row r="1492" s="13" customFormat="1">
      <c r="A1492" s="13"/>
      <c r="B1492" s="234"/>
      <c r="C1492" s="235"/>
      <c r="D1492" s="236" t="s">
        <v>341</v>
      </c>
      <c r="E1492" s="237" t="s">
        <v>19</v>
      </c>
      <c r="F1492" s="238" t="s">
        <v>1331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341</v>
      </c>
      <c r="AU1492" s="244" t="s">
        <v>85</v>
      </c>
      <c r="AV1492" s="13" t="s">
        <v>83</v>
      </c>
      <c r="AW1492" s="13" t="s">
        <v>35</v>
      </c>
      <c r="AX1492" s="13" t="s">
        <v>76</v>
      </c>
      <c r="AY1492" s="244" t="s">
        <v>331</v>
      </c>
    </row>
    <row r="1493" s="14" customFormat="1">
      <c r="A1493" s="14"/>
      <c r="B1493" s="245"/>
      <c r="C1493" s="246"/>
      <c r="D1493" s="236" t="s">
        <v>341</v>
      </c>
      <c r="E1493" s="247" t="s">
        <v>19</v>
      </c>
      <c r="F1493" s="248" t="s">
        <v>1332</v>
      </c>
      <c r="G1493" s="246"/>
      <c r="H1493" s="249">
        <v>13.9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341</v>
      </c>
      <c r="AU1493" s="255" t="s">
        <v>85</v>
      </c>
      <c r="AV1493" s="14" t="s">
        <v>85</v>
      </c>
      <c r="AW1493" s="14" t="s">
        <v>35</v>
      </c>
      <c r="AX1493" s="14" t="s">
        <v>76</v>
      </c>
      <c r="AY1493" s="255" t="s">
        <v>331</v>
      </c>
    </row>
    <row r="1494" s="15" customFormat="1">
      <c r="A1494" s="15"/>
      <c r="B1494" s="256"/>
      <c r="C1494" s="257"/>
      <c r="D1494" s="236" t="s">
        <v>341</v>
      </c>
      <c r="E1494" s="258" t="s">
        <v>19</v>
      </c>
      <c r="F1494" s="259" t="s">
        <v>353</v>
      </c>
      <c r="G1494" s="257"/>
      <c r="H1494" s="260">
        <v>487</v>
      </c>
      <c r="I1494" s="261"/>
      <c r="J1494" s="257"/>
      <c r="K1494" s="257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6" t="s">
        <v>341</v>
      </c>
      <c r="AU1494" s="266" t="s">
        <v>85</v>
      </c>
      <c r="AV1494" s="15" t="s">
        <v>126</v>
      </c>
      <c r="AW1494" s="15" t="s">
        <v>35</v>
      </c>
      <c r="AX1494" s="15" t="s">
        <v>83</v>
      </c>
      <c r="AY1494" s="266" t="s">
        <v>331</v>
      </c>
    </row>
    <row r="1495" s="2" customFormat="1" ht="16.5" customHeight="1">
      <c r="A1495" s="40"/>
      <c r="B1495" s="41"/>
      <c r="C1495" s="284" t="s">
        <v>2202</v>
      </c>
      <c r="D1495" s="284" t="s">
        <v>968</v>
      </c>
      <c r="E1495" s="285" t="s">
        <v>2203</v>
      </c>
      <c r="F1495" s="286" t="s">
        <v>2204</v>
      </c>
      <c r="G1495" s="287" t="s">
        <v>336</v>
      </c>
      <c r="H1495" s="288">
        <v>560.04999999999995</v>
      </c>
      <c r="I1495" s="289"/>
      <c r="J1495" s="290">
        <f>ROUND(I1495*H1495,2)</f>
        <v>0</v>
      </c>
      <c r="K1495" s="286" t="s">
        <v>337</v>
      </c>
      <c r="L1495" s="291"/>
      <c r="M1495" s="292" t="s">
        <v>19</v>
      </c>
      <c r="N1495" s="293" t="s">
        <v>47</v>
      </c>
      <c r="O1495" s="86"/>
      <c r="P1495" s="225">
        <f>O1495*H1495</f>
        <v>0</v>
      </c>
      <c r="Q1495" s="225">
        <v>0.00040000000000000002</v>
      </c>
      <c r="R1495" s="225">
        <f>Q1495*H1495</f>
        <v>0.22402</v>
      </c>
      <c r="S1495" s="225">
        <v>0</v>
      </c>
      <c r="T1495" s="226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7" t="s">
        <v>624</v>
      </c>
      <c r="AT1495" s="227" t="s">
        <v>968</v>
      </c>
      <c r="AU1495" s="227" t="s">
        <v>85</v>
      </c>
      <c r="AY1495" s="19" t="s">
        <v>331</v>
      </c>
      <c r="BE1495" s="228">
        <f>IF(N1495="základní",J1495,0)</f>
        <v>0</v>
      </c>
      <c r="BF1495" s="228">
        <f>IF(N1495="snížená",J1495,0)</f>
        <v>0</v>
      </c>
      <c r="BG1495" s="228">
        <f>IF(N1495="zákl. přenesená",J1495,0)</f>
        <v>0</v>
      </c>
      <c r="BH1495" s="228">
        <f>IF(N1495="sníž. přenesená",J1495,0)</f>
        <v>0</v>
      </c>
      <c r="BI1495" s="228">
        <f>IF(N1495="nulová",J1495,0)</f>
        <v>0</v>
      </c>
      <c r="BJ1495" s="19" t="s">
        <v>83</v>
      </c>
      <c r="BK1495" s="228">
        <f>ROUND(I1495*H1495,2)</f>
        <v>0</v>
      </c>
      <c r="BL1495" s="19" t="s">
        <v>541</v>
      </c>
      <c r="BM1495" s="227" t="s">
        <v>2205</v>
      </c>
    </row>
    <row r="1496" s="14" customFormat="1">
      <c r="A1496" s="14"/>
      <c r="B1496" s="245"/>
      <c r="C1496" s="246"/>
      <c r="D1496" s="236" t="s">
        <v>341</v>
      </c>
      <c r="E1496" s="247" t="s">
        <v>19</v>
      </c>
      <c r="F1496" s="248" t="s">
        <v>2206</v>
      </c>
      <c r="G1496" s="246"/>
      <c r="H1496" s="249">
        <v>560.04999999999995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341</v>
      </c>
      <c r="AU1496" s="255" t="s">
        <v>85</v>
      </c>
      <c r="AV1496" s="14" t="s">
        <v>85</v>
      </c>
      <c r="AW1496" s="14" t="s">
        <v>35</v>
      </c>
      <c r="AX1496" s="14" t="s">
        <v>83</v>
      </c>
      <c r="AY1496" s="255" t="s">
        <v>331</v>
      </c>
    </row>
    <row r="1497" s="2" customFormat="1" ht="24.15" customHeight="1">
      <c r="A1497" s="40"/>
      <c r="B1497" s="41"/>
      <c r="C1497" s="216" t="s">
        <v>2207</v>
      </c>
      <c r="D1497" s="216" t="s">
        <v>333</v>
      </c>
      <c r="E1497" s="217" t="s">
        <v>2208</v>
      </c>
      <c r="F1497" s="218" t="s">
        <v>2209</v>
      </c>
      <c r="G1497" s="219" t="s">
        <v>336</v>
      </c>
      <c r="H1497" s="220">
        <v>80.099999999999994</v>
      </c>
      <c r="I1497" s="221"/>
      <c r="J1497" s="222">
        <f>ROUND(I1497*H1497,2)</f>
        <v>0</v>
      </c>
      <c r="K1497" s="218" t="s">
        <v>337</v>
      </c>
      <c r="L1497" s="46"/>
      <c r="M1497" s="223" t="s">
        <v>19</v>
      </c>
      <c r="N1497" s="224" t="s">
        <v>47</v>
      </c>
      <c r="O1497" s="86"/>
      <c r="P1497" s="225">
        <f>O1497*H1497</f>
        <v>0</v>
      </c>
      <c r="Q1497" s="225">
        <v>0</v>
      </c>
      <c r="R1497" s="225">
        <f>Q1497*H1497</f>
        <v>0</v>
      </c>
      <c r="S1497" s="225">
        <v>0</v>
      </c>
      <c r="T1497" s="226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7" t="s">
        <v>541</v>
      </c>
      <c r="AT1497" s="227" t="s">
        <v>333</v>
      </c>
      <c r="AU1497" s="227" t="s">
        <v>85</v>
      </c>
      <c r="AY1497" s="19" t="s">
        <v>331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19" t="s">
        <v>83</v>
      </c>
      <c r="BK1497" s="228">
        <f>ROUND(I1497*H1497,2)</f>
        <v>0</v>
      </c>
      <c r="BL1497" s="19" t="s">
        <v>541</v>
      </c>
      <c r="BM1497" s="227" t="s">
        <v>2210</v>
      </c>
    </row>
    <row r="1498" s="2" customFormat="1">
      <c r="A1498" s="40"/>
      <c r="B1498" s="41"/>
      <c r="C1498" s="42"/>
      <c r="D1498" s="229" t="s">
        <v>339</v>
      </c>
      <c r="E1498" s="42"/>
      <c r="F1498" s="230" t="s">
        <v>2211</v>
      </c>
      <c r="G1498" s="42"/>
      <c r="H1498" s="42"/>
      <c r="I1498" s="231"/>
      <c r="J1498" s="42"/>
      <c r="K1498" s="42"/>
      <c r="L1498" s="46"/>
      <c r="M1498" s="232"/>
      <c r="N1498" s="233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339</v>
      </c>
      <c r="AU1498" s="19" t="s">
        <v>85</v>
      </c>
    </row>
    <row r="1499" s="13" customFormat="1">
      <c r="A1499" s="13"/>
      <c r="B1499" s="234"/>
      <c r="C1499" s="235"/>
      <c r="D1499" s="236" t="s">
        <v>341</v>
      </c>
      <c r="E1499" s="237" t="s">
        <v>19</v>
      </c>
      <c r="F1499" s="238" t="s">
        <v>2061</v>
      </c>
      <c r="G1499" s="235"/>
      <c r="H1499" s="237" t="s">
        <v>19</v>
      </c>
      <c r="I1499" s="239"/>
      <c r="J1499" s="235"/>
      <c r="K1499" s="235"/>
      <c r="L1499" s="240"/>
      <c r="M1499" s="241"/>
      <c r="N1499" s="242"/>
      <c r="O1499" s="242"/>
      <c r="P1499" s="242"/>
      <c r="Q1499" s="242"/>
      <c r="R1499" s="242"/>
      <c r="S1499" s="242"/>
      <c r="T1499" s="24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4" t="s">
        <v>341</v>
      </c>
      <c r="AU1499" s="244" t="s">
        <v>85</v>
      </c>
      <c r="AV1499" s="13" t="s">
        <v>83</v>
      </c>
      <c r="AW1499" s="13" t="s">
        <v>35</v>
      </c>
      <c r="AX1499" s="13" t="s">
        <v>76</v>
      </c>
      <c r="AY1499" s="244" t="s">
        <v>331</v>
      </c>
    </row>
    <row r="1500" s="14" customFormat="1">
      <c r="A1500" s="14"/>
      <c r="B1500" s="245"/>
      <c r="C1500" s="246"/>
      <c r="D1500" s="236" t="s">
        <v>341</v>
      </c>
      <c r="E1500" s="247" t="s">
        <v>19</v>
      </c>
      <c r="F1500" s="248" t="s">
        <v>2062</v>
      </c>
      <c r="G1500" s="246"/>
      <c r="H1500" s="249">
        <v>80.099999999999994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341</v>
      </c>
      <c r="AU1500" s="255" t="s">
        <v>85</v>
      </c>
      <c r="AV1500" s="14" t="s">
        <v>85</v>
      </c>
      <c r="AW1500" s="14" t="s">
        <v>35</v>
      </c>
      <c r="AX1500" s="14" t="s">
        <v>83</v>
      </c>
      <c r="AY1500" s="255" t="s">
        <v>331</v>
      </c>
    </row>
    <row r="1501" s="2" customFormat="1" ht="16.5" customHeight="1">
      <c r="A1501" s="40"/>
      <c r="B1501" s="41"/>
      <c r="C1501" s="284" t="s">
        <v>2212</v>
      </c>
      <c r="D1501" s="284" t="s">
        <v>968</v>
      </c>
      <c r="E1501" s="285" t="s">
        <v>2213</v>
      </c>
      <c r="F1501" s="286" t="s">
        <v>2214</v>
      </c>
      <c r="G1501" s="287" t="s">
        <v>336</v>
      </c>
      <c r="H1501" s="288">
        <v>92.114999999999995</v>
      </c>
      <c r="I1501" s="289"/>
      <c r="J1501" s="290">
        <f>ROUND(I1501*H1501,2)</f>
        <v>0</v>
      </c>
      <c r="K1501" s="286" t="s">
        <v>19</v>
      </c>
      <c r="L1501" s="291"/>
      <c r="M1501" s="292" t="s">
        <v>19</v>
      </c>
      <c r="N1501" s="293" t="s">
        <v>47</v>
      </c>
      <c r="O1501" s="86"/>
      <c r="P1501" s="225">
        <f>O1501*H1501</f>
        <v>0</v>
      </c>
      <c r="Q1501" s="225">
        <v>0.00060999999999999997</v>
      </c>
      <c r="R1501" s="225">
        <f>Q1501*H1501</f>
        <v>0.056190149999999994</v>
      </c>
      <c r="S1501" s="225">
        <v>0</v>
      </c>
      <c r="T1501" s="226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7" t="s">
        <v>624</v>
      </c>
      <c r="AT1501" s="227" t="s">
        <v>968</v>
      </c>
      <c r="AU1501" s="227" t="s">
        <v>85</v>
      </c>
      <c r="AY1501" s="19" t="s">
        <v>331</v>
      </c>
      <c r="BE1501" s="228">
        <f>IF(N1501="základní",J1501,0)</f>
        <v>0</v>
      </c>
      <c r="BF1501" s="228">
        <f>IF(N1501="snížená",J1501,0)</f>
        <v>0</v>
      </c>
      <c r="BG1501" s="228">
        <f>IF(N1501="zákl. přenesená",J1501,0)</f>
        <v>0</v>
      </c>
      <c r="BH1501" s="228">
        <f>IF(N1501="sníž. přenesená",J1501,0)</f>
        <v>0</v>
      </c>
      <c r="BI1501" s="228">
        <f>IF(N1501="nulová",J1501,0)</f>
        <v>0</v>
      </c>
      <c r="BJ1501" s="19" t="s">
        <v>83</v>
      </c>
      <c r="BK1501" s="228">
        <f>ROUND(I1501*H1501,2)</f>
        <v>0</v>
      </c>
      <c r="BL1501" s="19" t="s">
        <v>541</v>
      </c>
      <c r="BM1501" s="227" t="s">
        <v>2215</v>
      </c>
    </row>
    <row r="1502" s="13" customFormat="1">
      <c r="A1502" s="13"/>
      <c r="B1502" s="234"/>
      <c r="C1502" s="235"/>
      <c r="D1502" s="236" t="s">
        <v>341</v>
      </c>
      <c r="E1502" s="237" t="s">
        <v>19</v>
      </c>
      <c r="F1502" s="238" t="s">
        <v>2061</v>
      </c>
      <c r="G1502" s="235"/>
      <c r="H1502" s="237" t="s">
        <v>19</v>
      </c>
      <c r="I1502" s="239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341</v>
      </c>
      <c r="AU1502" s="244" t="s">
        <v>85</v>
      </c>
      <c r="AV1502" s="13" t="s">
        <v>83</v>
      </c>
      <c r="AW1502" s="13" t="s">
        <v>35</v>
      </c>
      <c r="AX1502" s="13" t="s">
        <v>76</v>
      </c>
      <c r="AY1502" s="244" t="s">
        <v>331</v>
      </c>
    </row>
    <row r="1503" s="14" customFormat="1">
      <c r="A1503" s="14"/>
      <c r="B1503" s="245"/>
      <c r="C1503" s="246"/>
      <c r="D1503" s="236" t="s">
        <v>341</v>
      </c>
      <c r="E1503" s="247" t="s">
        <v>19</v>
      </c>
      <c r="F1503" s="248" t="s">
        <v>2216</v>
      </c>
      <c r="G1503" s="246"/>
      <c r="H1503" s="249">
        <v>92.114999999999995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341</v>
      </c>
      <c r="AU1503" s="255" t="s">
        <v>85</v>
      </c>
      <c r="AV1503" s="14" t="s">
        <v>85</v>
      </c>
      <c r="AW1503" s="14" t="s">
        <v>35</v>
      </c>
      <c r="AX1503" s="14" t="s">
        <v>83</v>
      </c>
      <c r="AY1503" s="255" t="s">
        <v>331</v>
      </c>
    </row>
    <row r="1504" s="2" customFormat="1" ht="24.15" customHeight="1">
      <c r="A1504" s="40"/>
      <c r="B1504" s="41"/>
      <c r="C1504" s="216" t="s">
        <v>2217</v>
      </c>
      <c r="D1504" s="216" t="s">
        <v>333</v>
      </c>
      <c r="E1504" s="217" t="s">
        <v>2218</v>
      </c>
      <c r="F1504" s="218" t="s">
        <v>2219</v>
      </c>
      <c r="G1504" s="219" t="s">
        <v>384</v>
      </c>
      <c r="H1504" s="220">
        <v>5.8310000000000004</v>
      </c>
      <c r="I1504" s="221"/>
      <c r="J1504" s="222">
        <f>ROUND(I1504*H1504,2)</f>
        <v>0</v>
      </c>
      <c r="K1504" s="218" t="s">
        <v>337</v>
      </c>
      <c r="L1504" s="46"/>
      <c r="M1504" s="223" t="s">
        <v>19</v>
      </c>
      <c r="N1504" s="224" t="s">
        <v>47</v>
      </c>
      <c r="O1504" s="86"/>
      <c r="P1504" s="225">
        <f>O1504*H1504</f>
        <v>0</v>
      </c>
      <c r="Q1504" s="225">
        <v>0</v>
      </c>
      <c r="R1504" s="225">
        <f>Q1504*H1504</f>
        <v>0</v>
      </c>
      <c r="S1504" s="225">
        <v>0</v>
      </c>
      <c r="T1504" s="226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7" t="s">
        <v>541</v>
      </c>
      <c r="AT1504" s="227" t="s">
        <v>333</v>
      </c>
      <c r="AU1504" s="227" t="s">
        <v>85</v>
      </c>
      <c r="AY1504" s="19" t="s">
        <v>331</v>
      </c>
      <c r="BE1504" s="228">
        <f>IF(N1504="základní",J1504,0)</f>
        <v>0</v>
      </c>
      <c r="BF1504" s="228">
        <f>IF(N1504="snížená",J1504,0)</f>
        <v>0</v>
      </c>
      <c r="BG1504" s="228">
        <f>IF(N1504="zákl. přenesená",J1504,0)</f>
        <v>0</v>
      </c>
      <c r="BH1504" s="228">
        <f>IF(N1504="sníž. přenesená",J1504,0)</f>
        <v>0</v>
      </c>
      <c r="BI1504" s="228">
        <f>IF(N1504="nulová",J1504,0)</f>
        <v>0</v>
      </c>
      <c r="BJ1504" s="19" t="s">
        <v>83</v>
      </c>
      <c r="BK1504" s="228">
        <f>ROUND(I1504*H1504,2)</f>
        <v>0</v>
      </c>
      <c r="BL1504" s="19" t="s">
        <v>541</v>
      </c>
      <c r="BM1504" s="227" t="s">
        <v>2220</v>
      </c>
    </row>
    <row r="1505" s="2" customFormat="1">
      <c r="A1505" s="40"/>
      <c r="B1505" s="41"/>
      <c r="C1505" s="42"/>
      <c r="D1505" s="229" t="s">
        <v>339</v>
      </c>
      <c r="E1505" s="42"/>
      <c r="F1505" s="230" t="s">
        <v>2221</v>
      </c>
      <c r="G1505" s="42"/>
      <c r="H1505" s="42"/>
      <c r="I1505" s="231"/>
      <c r="J1505" s="42"/>
      <c r="K1505" s="42"/>
      <c r="L1505" s="46"/>
      <c r="M1505" s="232"/>
      <c r="N1505" s="233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339</v>
      </c>
      <c r="AU1505" s="19" t="s">
        <v>85</v>
      </c>
    </row>
    <row r="1506" s="12" customFormat="1" ht="22.8" customHeight="1">
      <c r="A1506" s="12"/>
      <c r="B1506" s="200"/>
      <c r="C1506" s="201"/>
      <c r="D1506" s="202" t="s">
        <v>75</v>
      </c>
      <c r="E1506" s="214" t="s">
        <v>2222</v>
      </c>
      <c r="F1506" s="214" t="s">
        <v>2223</v>
      </c>
      <c r="G1506" s="201"/>
      <c r="H1506" s="201"/>
      <c r="I1506" s="204"/>
      <c r="J1506" s="215">
        <f>BK1506</f>
        <v>0</v>
      </c>
      <c r="K1506" s="201"/>
      <c r="L1506" s="206"/>
      <c r="M1506" s="207"/>
      <c r="N1506" s="208"/>
      <c r="O1506" s="208"/>
      <c r="P1506" s="209">
        <f>SUM(P1507:P1513)</f>
        <v>0</v>
      </c>
      <c r="Q1506" s="208"/>
      <c r="R1506" s="209">
        <f>SUM(R1507:R1513)</f>
        <v>0.09992448000000001</v>
      </c>
      <c r="S1506" s="208"/>
      <c r="T1506" s="210">
        <f>SUM(T1507:T1513)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11" t="s">
        <v>85</v>
      </c>
      <c r="AT1506" s="212" t="s">
        <v>75</v>
      </c>
      <c r="AU1506" s="212" t="s">
        <v>83</v>
      </c>
      <c r="AY1506" s="211" t="s">
        <v>331</v>
      </c>
      <c r="BK1506" s="213">
        <f>SUM(BK1507:BK1513)</f>
        <v>0</v>
      </c>
    </row>
    <row r="1507" s="2" customFormat="1" ht="21.75" customHeight="1">
      <c r="A1507" s="40"/>
      <c r="B1507" s="41"/>
      <c r="C1507" s="216" t="s">
        <v>2224</v>
      </c>
      <c r="D1507" s="216" t="s">
        <v>333</v>
      </c>
      <c r="E1507" s="217" t="s">
        <v>2225</v>
      </c>
      <c r="F1507" s="218" t="s">
        <v>2226</v>
      </c>
      <c r="G1507" s="219" t="s">
        <v>336</v>
      </c>
      <c r="H1507" s="220">
        <v>23.039999999999999</v>
      </c>
      <c r="I1507" s="221"/>
      <c r="J1507" s="222">
        <f>ROUND(I1507*H1507,2)</f>
        <v>0</v>
      </c>
      <c r="K1507" s="218" t="s">
        <v>692</v>
      </c>
      <c r="L1507" s="46"/>
      <c r="M1507" s="223" t="s">
        <v>19</v>
      </c>
      <c r="N1507" s="224" t="s">
        <v>47</v>
      </c>
      <c r="O1507" s="86"/>
      <c r="P1507" s="225">
        <f>O1507*H1507</f>
        <v>0</v>
      </c>
      <c r="Q1507" s="225">
        <v>0.0011800000000000001</v>
      </c>
      <c r="R1507" s="225">
        <f>Q1507*H1507</f>
        <v>0.027187200000000002</v>
      </c>
      <c r="S1507" s="225">
        <v>0</v>
      </c>
      <c r="T1507" s="226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7" t="s">
        <v>541</v>
      </c>
      <c r="AT1507" s="227" t="s">
        <v>333</v>
      </c>
      <c r="AU1507" s="227" t="s">
        <v>85</v>
      </c>
      <c r="AY1507" s="19" t="s">
        <v>331</v>
      </c>
      <c r="BE1507" s="228">
        <f>IF(N1507="základní",J1507,0)</f>
        <v>0</v>
      </c>
      <c r="BF1507" s="228">
        <f>IF(N1507="snížená",J1507,0)</f>
        <v>0</v>
      </c>
      <c r="BG1507" s="228">
        <f>IF(N1507="zákl. přenesená",J1507,0)</f>
        <v>0</v>
      </c>
      <c r="BH1507" s="228">
        <f>IF(N1507="sníž. přenesená",J1507,0)</f>
        <v>0</v>
      </c>
      <c r="BI1507" s="228">
        <f>IF(N1507="nulová",J1507,0)</f>
        <v>0</v>
      </c>
      <c r="BJ1507" s="19" t="s">
        <v>83</v>
      </c>
      <c r="BK1507" s="228">
        <f>ROUND(I1507*H1507,2)</f>
        <v>0</v>
      </c>
      <c r="BL1507" s="19" t="s">
        <v>541</v>
      </c>
      <c r="BM1507" s="227" t="s">
        <v>2227</v>
      </c>
    </row>
    <row r="1508" s="2" customFormat="1">
      <c r="A1508" s="40"/>
      <c r="B1508" s="41"/>
      <c r="C1508" s="42"/>
      <c r="D1508" s="229" t="s">
        <v>339</v>
      </c>
      <c r="E1508" s="42"/>
      <c r="F1508" s="230" t="s">
        <v>2228</v>
      </c>
      <c r="G1508" s="42"/>
      <c r="H1508" s="42"/>
      <c r="I1508" s="231"/>
      <c r="J1508" s="42"/>
      <c r="K1508" s="42"/>
      <c r="L1508" s="46"/>
      <c r="M1508" s="232"/>
      <c r="N1508" s="233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339</v>
      </c>
      <c r="AU1508" s="19" t="s">
        <v>85</v>
      </c>
    </row>
    <row r="1509" s="14" customFormat="1">
      <c r="A1509" s="14"/>
      <c r="B1509" s="245"/>
      <c r="C1509" s="246"/>
      <c r="D1509" s="236" t="s">
        <v>341</v>
      </c>
      <c r="E1509" s="247" t="s">
        <v>19</v>
      </c>
      <c r="F1509" s="248" t="s">
        <v>2229</v>
      </c>
      <c r="G1509" s="246"/>
      <c r="H1509" s="249">
        <v>23.039999999999999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341</v>
      </c>
      <c r="AU1509" s="255" t="s">
        <v>85</v>
      </c>
      <c r="AV1509" s="14" t="s">
        <v>85</v>
      </c>
      <c r="AW1509" s="14" t="s">
        <v>35</v>
      </c>
      <c r="AX1509" s="14" t="s">
        <v>83</v>
      </c>
      <c r="AY1509" s="255" t="s">
        <v>331</v>
      </c>
    </row>
    <row r="1510" s="2" customFormat="1" ht="16.5" customHeight="1">
      <c r="A1510" s="40"/>
      <c r="B1510" s="41"/>
      <c r="C1510" s="284" t="s">
        <v>2230</v>
      </c>
      <c r="D1510" s="284" t="s">
        <v>968</v>
      </c>
      <c r="E1510" s="285" t="s">
        <v>2231</v>
      </c>
      <c r="F1510" s="286" t="s">
        <v>2232</v>
      </c>
      <c r="G1510" s="287" t="s">
        <v>336</v>
      </c>
      <c r="H1510" s="288">
        <v>25.344000000000001</v>
      </c>
      <c r="I1510" s="289"/>
      <c r="J1510" s="290">
        <f>ROUND(I1510*H1510,2)</f>
        <v>0</v>
      </c>
      <c r="K1510" s="286" t="s">
        <v>692</v>
      </c>
      <c r="L1510" s="291"/>
      <c r="M1510" s="292" t="s">
        <v>19</v>
      </c>
      <c r="N1510" s="293" t="s">
        <v>47</v>
      </c>
      <c r="O1510" s="86"/>
      <c r="P1510" s="225">
        <f>O1510*H1510</f>
        <v>0</v>
      </c>
      <c r="Q1510" s="225">
        <v>0.0028700000000000002</v>
      </c>
      <c r="R1510" s="225">
        <f>Q1510*H1510</f>
        <v>0.072737280000000001</v>
      </c>
      <c r="S1510" s="225">
        <v>0</v>
      </c>
      <c r="T1510" s="226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27" t="s">
        <v>624</v>
      </c>
      <c r="AT1510" s="227" t="s">
        <v>968</v>
      </c>
      <c r="AU1510" s="227" t="s">
        <v>85</v>
      </c>
      <c r="AY1510" s="19" t="s">
        <v>331</v>
      </c>
      <c r="BE1510" s="228">
        <f>IF(N1510="základní",J1510,0)</f>
        <v>0</v>
      </c>
      <c r="BF1510" s="228">
        <f>IF(N1510="snížená",J1510,0)</f>
        <v>0</v>
      </c>
      <c r="BG1510" s="228">
        <f>IF(N1510="zákl. přenesená",J1510,0)</f>
        <v>0</v>
      </c>
      <c r="BH1510" s="228">
        <f>IF(N1510="sníž. přenesená",J1510,0)</f>
        <v>0</v>
      </c>
      <c r="BI1510" s="228">
        <f>IF(N1510="nulová",J1510,0)</f>
        <v>0</v>
      </c>
      <c r="BJ1510" s="19" t="s">
        <v>83</v>
      </c>
      <c r="BK1510" s="228">
        <f>ROUND(I1510*H1510,2)</f>
        <v>0</v>
      </c>
      <c r="BL1510" s="19" t="s">
        <v>541</v>
      </c>
      <c r="BM1510" s="227" t="s">
        <v>2233</v>
      </c>
    </row>
    <row r="1511" s="14" customFormat="1">
      <c r="A1511" s="14"/>
      <c r="B1511" s="245"/>
      <c r="C1511" s="246"/>
      <c r="D1511" s="236" t="s">
        <v>341</v>
      </c>
      <c r="E1511" s="247" t="s">
        <v>19</v>
      </c>
      <c r="F1511" s="248" t="s">
        <v>2234</v>
      </c>
      <c r="G1511" s="246"/>
      <c r="H1511" s="249">
        <v>25.344000000000001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341</v>
      </c>
      <c r="AU1511" s="255" t="s">
        <v>85</v>
      </c>
      <c r="AV1511" s="14" t="s">
        <v>85</v>
      </c>
      <c r="AW1511" s="14" t="s">
        <v>35</v>
      </c>
      <c r="AX1511" s="14" t="s">
        <v>83</v>
      </c>
      <c r="AY1511" s="255" t="s">
        <v>331</v>
      </c>
    </row>
    <row r="1512" s="2" customFormat="1" ht="24.15" customHeight="1">
      <c r="A1512" s="40"/>
      <c r="B1512" s="41"/>
      <c r="C1512" s="216" t="s">
        <v>2235</v>
      </c>
      <c r="D1512" s="216" t="s">
        <v>333</v>
      </c>
      <c r="E1512" s="217" t="s">
        <v>2236</v>
      </c>
      <c r="F1512" s="218" t="s">
        <v>2237</v>
      </c>
      <c r="G1512" s="219" t="s">
        <v>384</v>
      </c>
      <c r="H1512" s="220">
        <v>0.10000000000000001</v>
      </c>
      <c r="I1512" s="221"/>
      <c r="J1512" s="222">
        <f>ROUND(I1512*H1512,2)</f>
        <v>0</v>
      </c>
      <c r="K1512" s="218" t="s">
        <v>692</v>
      </c>
      <c r="L1512" s="46"/>
      <c r="M1512" s="223" t="s">
        <v>19</v>
      </c>
      <c r="N1512" s="224" t="s">
        <v>47</v>
      </c>
      <c r="O1512" s="86"/>
      <c r="P1512" s="225">
        <f>O1512*H1512</f>
        <v>0</v>
      </c>
      <c r="Q1512" s="225">
        <v>0</v>
      </c>
      <c r="R1512" s="225">
        <f>Q1512*H1512</f>
        <v>0</v>
      </c>
      <c r="S1512" s="225">
        <v>0</v>
      </c>
      <c r="T1512" s="226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27" t="s">
        <v>541</v>
      </c>
      <c r="AT1512" s="227" t="s">
        <v>333</v>
      </c>
      <c r="AU1512" s="227" t="s">
        <v>85</v>
      </c>
      <c r="AY1512" s="19" t="s">
        <v>331</v>
      </c>
      <c r="BE1512" s="228">
        <f>IF(N1512="základní",J1512,0)</f>
        <v>0</v>
      </c>
      <c r="BF1512" s="228">
        <f>IF(N1512="snížená",J1512,0)</f>
        <v>0</v>
      </c>
      <c r="BG1512" s="228">
        <f>IF(N1512="zákl. přenesená",J1512,0)</f>
        <v>0</v>
      </c>
      <c r="BH1512" s="228">
        <f>IF(N1512="sníž. přenesená",J1512,0)</f>
        <v>0</v>
      </c>
      <c r="BI1512" s="228">
        <f>IF(N1512="nulová",J1512,0)</f>
        <v>0</v>
      </c>
      <c r="BJ1512" s="19" t="s">
        <v>83</v>
      </c>
      <c r="BK1512" s="228">
        <f>ROUND(I1512*H1512,2)</f>
        <v>0</v>
      </c>
      <c r="BL1512" s="19" t="s">
        <v>541</v>
      </c>
      <c r="BM1512" s="227" t="s">
        <v>2238</v>
      </c>
    </row>
    <row r="1513" s="2" customFormat="1">
      <c r="A1513" s="40"/>
      <c r="B1513" s="41"/>
      <c r="C1513" s="42"/>
      <c r="D1513" s="229" t="s">
        <v>339</v>
      </c>
      <c r="E1513" s="42"/>
      <c r="F1513" s="230" t="s">
        <v>2239</v>
      </c>
      <c r="G1513" s="42"/>
      <c r="H1513" s="42"/>
      <c r="I1513" s="231"/>
      <c r="J1513" s="42"/>
      <c r="K1513" s="42"/>
      <c r="L1513" s="46"/>
      <c r="M1513" s="232"/>
      <c r="N1513" s="233"/>
      <c r="O1513" s="86"/>
      <c r="P1513" s="86"/>
      <c r="Q1513" s="86"/>
      <c r="R1513" s="86"/>
      <c r="S1513" s="86"/>
      <c r="T1513" s="87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339</v>
      </c>
      <c r="AU1513" s="19" t="s">
        <v>85</v>
      </c>
    </row>
    <row r="1514" s="12" customFormat="1" ht="22.8" customHeight="1">
      <c r="A1514" s="12"/>
      <c r="B1514" s="200"/>
      <c r="C1514" s="201"/>
      <c r="D1514" s="202" t="s">
        <v>75</v>
      </c>
      <c r="E1514" s="214" t="s">
        <v>664</v>
      </c>
      <c r="F1514" s="214" t="s">
        <v>665</v>
      </c>
      <c r="G1514" s="201"/>
      <c r="H1514" s="201"/>
      <c r="I1514" s="204"/>
      <c r="J1514" s="215">
        <f>BK1514</f>
        <v>0</v>
      </c>
      <c r="K1514" s="201"/>
      <c r="L1514" s="206"/>
      <c r="M1514" s="207"/>
      <c r="N1514" s="208"/>
      <c r="O1514" s="208"/>
      <c r="P1514" s="209">
        <f>SUM(P1515:P1712)</f>
        <v>0</v>
      </c>
      <c r="Q1514" s="208"/>
      <c r="R1514" s="209">
        <f>SUM(R1515:R1712)</f>
        <v>21.257709967140002</v>
      </c>
      <c r="S1514" s="208"/>
      <c r="T1514" s="210">
        <f>SUM(T1515:T1712)</f>
        <v>64.734004999999996</v>
      </c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R1514" s="211" t="s">
        <v>85</v>
      </c>
      <c r="AT1514" s="212" t="s">
        <v>75</v>
      </c>
      <c r="AU1514" s="212" t="s">
        <v>83</v>
      </c>
      <c r="AY1514" s="211" t="s">
        <v>331</v>
      </c>
      <c r="BK1514" s="213">
        <f>SUM(BK1515:BK1712)</f>
        <v>0</v>
      </c>
    </row>
    <row r="1515" s="2" customFormat="1" ht="21.75" customHeight="1">
      <c r="A1515" s="40"/>
      <c r="B1515" s="41"/>
      <c r="C1515" s="216" t="s">
        <v>2240</v>
      </c>
      <c r="D1515" s="216" t="s">
        <v>333</v>
      </c>
      <c r="E1515" s="217" t="s">
        <v>2241</v>
      </c>
      <c r="F1515" s="218" t="s">
        <v>2242</v>
      </c>
      <c r="G1515" s="219" t="s">
        <v>429</v>
      </c>
      <c r="H1515" s="220">
        <v>30.154</v>
      </c>
      <c r="I1515" s="221"/>
      <c r="J1515" s="222">
        <f>ROUND(I1515*H1515,2)</f>
        <v>0</v>
      </c>
      <c r="K1515" s="218" t="s">
        <v>337</v>
      </c>
      <c r="L1515" s="46"/>
      <c r="M1515" s="223" t="s">
        <v>19</v>
      </c>
      <c r="N1515" s="224" t="s">
        <v>47</v>
      </c>
      <c r="O1515" s="86"/>
      <c r="P1515" s="225">
        <f>O1515*H1515</f>
        <v>0</v>
      </c>
      <c r="Q1515" s="225">
        <v>0.0012149999999999999</v>
      </c>
      <c r="R1515" s="225">
        <f>Q1515*H1515</f>
        <v>0.036637110000000001</v>
      </c>
      <c r="S1515" s="225">
        <v>0</v>
      </c>
      <c r="T1515" s="226">
        <f>S1515*H1515</f>
        <v>0</v>
      </c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R1515" s="227" t="s">
        <v>541</v>
      </c>
      <c r="AT1515" s="227" t="s">
        <v>333</v>
      </c>
      <c r="AU1515" s="227" t="s">
        <v>85</v>
      </c>
      <c r="AY1515" s="19" t="s">
        <v>331</v>
      </c>
      <c r="BE1515" s="228">
        <f>IF(N1515="základní",J1515,0)</f>
        <v>0</v>
      </c>
      <c r="BF1515" s="228">
        <f>IF(N1515="snížená",J1515,0)</f>
        <v>0</v>
      </c>
      <c r="BG1515" s="228">
        <f>IF(N1515="zákl. přenesená",J1515,0)</f>
        <v>0</v>
      </c>
      <c r="BH1515" s="228">
        <f>IF(N1515="sníž. přenesená",J1515,0)</f>
        <v>0</v>
      </c>
      <c r="BI1515" s="228">
        <f>IF(N1515="nulová",J1515,0)</f>
        <v>0</v>
      </c>
      <c r="BJ1515" s="19" t="s">
        <v>83</v>
      </c>
      <c r="BK1515" s="228">
        <f>ROUND(I1515*H1515,2)</f>
        <v>0</v>
      </c>
      <c r="BL1515" s="19" t="s">
        <v>541</v>
      </c>
      <c r="BM1515" s="227" t="s">
        <v>2243</v>
      </c>
    </row>
    <row r="1516" s="2" customFormat="1">
      <c r="A1516" s="40"/>
      <c r="B1516" s="41"/>
      <c r="C1516" s="42"/>
      <c r="D1516" s="229" t="s">
        <v>339</v>
      </c>
      <c r="E1516" s="42"/>
      <c r="F1516" s="230" t="s">
        <v>2244</v>
      </c>
      <c r="G1516" s="42"/>
      <c r="H1516" s="42"/>
      <c r="I1516" s="231"/>
      <c r="J1516" s="42"/>
      <c r="K1516" s="42"/>
      <c r="L1516" s="46"/>
      <c r="M1516" s="232"/>
      <c r="N1516" s="233"/>
      <c r="O1516" s="86"/>
      <c r="P1516" s="86"/>
      <c r="Q1516" s="86"/>
      <c r="R1516" s="86"/>
      <c r="S1516" s="86"/>
      <c r="T1516" s="87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T1516" s="19" t="s">
        <v>339</v>
      </c>
      <c r="AU1516" s="19" t="s">
        <v>85</v>
      </c>
    </row>
    <row r="1517" s="13" customFormat="1">
      <c r="A1517" s="13"/>
      <c r="B1517" s="234"/>
      <c r="C1517" s="235"/>
      <c r="D1517" s="236" t="s">
        <v>341</v>
      </c>
      <c r="E1517" s="237" t="s">
        <v>19</v>
      </c>
      <c r="F1517" s="238" t="s">
        <v>2245</v>
      </c>
      <c r="G1517" s="235"/>
      <c r="H1517" s="237" t="s">
        <v>19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341</v>
      </c>
      <c r="AU1517" s="244" t="s">
        <v>85</v>
      </c>
      <c r="AV1517" s="13" t="s">
        <v>83</v>
      </c>
      <c r="AW1517" s="13" t="s">
        <v>35</v>
      </c>
      <c r="AX1517" s="13" t="s">
        <v>76</v>
      </c>
      <c r="AY1517" s="244" t="s">
        <v>331</v>
      </c>
    </row>
    <row r="1518" s="14" customFormat="1">
      <c r="A1518" s="14"/>
      <c r="B1518" s="245"/>
      <c r="C1518" s="246"/>
      <c r="D1518" s="236" t="s">
        <v>341</v>
      </c>
      <c r="E1518" s="247" t="s">
        <v>19</v>
      </c>
      <c r="F1518" s="248" t="s">
        <v>2246</v>
      </c>
      <c r="G1518" s="246"/>
      <c r="H1518" s="249">
        <v>3.8769999999999998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341</v>
      </c>
      <c r="AU1518" s="255" t="s">
        <v>85</v>
      </c>
      <c r="AV1518" s="14" t="s">
        <v>85</v>
      </c>
      <c r="AW1518" s="14" t="s">
        <v>35</v>
      </c>
      <c r="AX1518" s="14" t="s">
        <v>76</v>
      </c>
      <c r="AY1518" s="255" t="s">
        <v>331</v>
      </c>
    </row>
    <row r="1519" s="13" customFormat="1">
      <c r="A1519" s="13"/>
      <c r="B1519" s="234"/>
      <c r="C1519" s="235"/>
      <c r="D1519" s="236" t="s">
        <v>341</v>
      </c>
      <c r="E1519" s="237" t="s">
        <v>19</v>
      </c>
      <c r="F1519" s="238" t="s">
        <v>2247</v>
      </c>
      <c r="G1519" s="235"/>
      <c r="H1519" s="237" t="s">
        <v>19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341</v>
      </c>
      <c r="AU1519" s="244" t="s">
        <v>85</v>
      </c>
      <c r="AV1519" s="13" t="s">
        <v>83</v>
      </c>
      <c r="AW1519" s="13" t="s">
        <v>35</v>
      </c>
      <c r="AX1519" s="13" t="s">
        <v>76</v>
      </c>
      <c r="AY1519" s="244" t="s">
        <v>331</v>
      </c>
    </row>
    <row r="1520" s="14" customFormat="1">
      <c r="A1520" s="14"/>
      <c r="B1520" s="245"/>
      <c r="C1520" s="246"/>
      <c r="D1520" s="236" t="s">
        <v>341</v>
      </c>
      <c r="E1520" s="247" t="s">
        <v>19</v>
      </c>
      <c r="F1520" s="248" t="s">
        <v>2248</v>
      </c>
      <c r="G1520" s="246"/>
      <c r="H1520" s="249">
        <v>21.741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341</v>
      </c>
      <c r="AU1520" s="255" t="s">
        <v>85</v>
      </c>
      <c r="AV1520" s="14" t="s">
        <v>85</v>
      </c>
      <c r="AW1520" s="14" t="s">
        <v>35</v>
      </c>
      <c r="AX1520" s="14" t="s">
        <v>76</v>
      </c>
      <c r="AY1520" s="255" t="s">
        <v>331</v>
      </c>
    </row>
    <row r="1521" s="13" customFormat="1">
      <c r="A1521" s="13"/>
      <c r="B1521" s="234"/>
      <c r="C1521" s="235"/>
      <c r="D1521" s="236" t="s">
        <v>341</v>
      </c>
      <c r="E1521" s="237" t="s">
        <v>19</v>
      </c>
      <c r="F1521" s="238" t="s">
        <v>2249</v>
      </c>
      <c r="G1521" s="235"/>
      <c r="H1521" s="237" t="s">
        <v>19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341</v>
      </c>
      <c r="AU1521" s="244" t="s">
        <v>85</v>
      </c>
      <c r="AV1521" s="13" t="s">
        <v>83</v>
      </c>
      <c r="AW1521" s="13" t="s">
        <v>35</v>
      </c>
      <c r="AX1521" s="13" t="s">
        <v>76</v>
      </c>
      <c r="AY1521" s="244" t="s">
        <v>331</v>
      </c>
    </row>
    <row r="1522" s="14" customFormat="1">
      <c r="A1522" s="14"/>
      <c r="B1522" s="245"/>
      <c r="C1522" s="246"/>
      <c r="D1522" s="236" t="s">
        <v>341</v>
      </c>
      <c r="E1522" s="247" t="s">
        <v>19</v>
      </c>
      <c r="F1522" s="248" t="s">
        <v>2250</v>
      </c>
      <c r="G1522" s="246"/>
      <c r="H1522" s="249">
        <v>0.32900000000000001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341</v>
      </c>
      <c r="AU1522" s="255" t="s">
        <v>85</v>
      </c>
      <c r="AV1522" s="14" t="s">
        <v>85</v>
      </c>
      <c r="AW1522" s="14" t="s">
        <v>35</v>
      </c>
      <c r="AX1522" s="14" t="s">
        <v>76</v>
      </c>
      <c r="AY1522" s="255" t="s">
        <v>331</v>
      </c>
    </row>
    <row r="1523" s="13" customFormat="1">
      <c r="A1523" s="13"/>
      <c r="B1523" s="234"/>
      <c r="C1523" s="235"/>
      <c r="D1523" s="236" t="s">
        <v>341</v>
      </c>
      <c r="E1523" s="237" t="s">
        <v>19</v>
      </c>
      <c r="F1523" s="238" t="s">
        <v>2251</v>
      </c>
      <c r="G1523" s="235"/>
      <c r="H1523" s="237" t="s">
        <v>19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341</v>
      </c>
      <c r="AU1523" s="244" t="s">
        <v>85</v>
      </c>
      <c r="AV1523" s="13" t="s">
        <v>83</v>
      </c>
      <c r="AW1523" s="13" t="s">
        <v>35</v>
      </c>
      <c r="AX1523" s="13" t="s">
        <v>76</v>
      </c>
      <c r="AY1523" s="244" t="s">
        <v>331</v>
      </c>
    </row>
    <row r="1524" s="14" customFormat="1">
      <c r="A1524" s="14"/>
      <c r="B1524" s="245"/>
      <c r="C1524" s="246"/>
      <c r="D1524" s="236" t="s">
        <v>341</v>
      </c>
      <c r="E1524" s="247" t="s">
        <v>19</v>
      </c>
      <c r="F1524" s="248" t="s">
        <v>2252</v>
      </c>
      <c r="G1524" s="246"/>
      <c r="H1524" s="249">
        <v>4.2069999999999999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341</v>
      </c>
      <c r="AU1524" s="255" t="s">
        <v>85</v>
      </c>
      <c r="AV1524" s="14" t="s">
        <v>85</v>
      </c>
      <c r="AW1524" s="14" t="s">
        <v>35</v>
      </c>
      <c r="AX1524" s="14" t="s">
        <v>76</v>
      </c>
      <c r="AY1524" s="255" t="s">
        <v>331</v>
      </c>
    </row>
    <row r="1525" s="15" customFormat="1">
      <c r="A1525" s="15"/>
      <c r="B1525" s="256"/>
      <c r="C1525" s="257"/>
      <c r="D1525" s="236" t="s">
        <v>341</v>
      </c>
      <c r="E1525" s="258" t="s">
        <v>19</v>
      </c>
      <c r="F1525" s="259" t="s">
        <v>353</v>
      </c>
      <c r="G1525" s="257"/>
      <c r="H1525" s="260">
        <v>30.154</v>
      </c>
      <c r="I1525" s="261"/>
      <c r="J1525" s="257"/>
      <c r="K1525" s="257"/>
      <c r="L1525" s="262"/>
      <c r="M1525" s="263"/>
      <c r="N1525" s="264"/>
      <c r="O1525" s="264"/>
      <c r="P1525" s="264"/>
      <c r="Q1525" s="264"/>
      <c r="R1525" s="264"/>
      <c r="S1525" s="264"/>
      <c r="T1525" s="26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66" t="s">
        <v>341</v>
      </c>
      <c r="AU1525" s="266" t="s">
        <v>85</v>
      </c>
      <c r="AV1525" s="15" t="s">
        <v>126</v>
      </c>
      <c r="AW1525" s="15" t="s">
        <v>35</v>
      </c>
      <c r="AX1525" s="15" t="s">
        <v>83</v>
      </c>
      <c r="AY1525" s="266" t="s">
        <v>331</v>
      </c>
    </row>
    <row r="1526" s="2" customFormat="1" ht="24.15" customHeight="1">
      <c r="A1526" s="40"/>
      <c r="B1526" s="41"/>
      <c r="C1526" s="216" t="s">
        <v>2253</v>
      </c>
      <c r="D1526" s="216" t="s">
        <v>333</v>
      </c>
      <c r="E1526" s="217" t="s">
        <v>2254</v>
      </c>
      <c r="F1526" s="218" t="s">
        <v>2255</v>
      </c>
      <c r="G1526" s="219" t="s">
        <v>376</v>
      </c>
      <c r="H1526" s="220">
        <v>40</v>
      </c>
      <c r="I1526" s="221"/>
      <c r="J1526" s="222">
        <f>ROUND(I1526*H1526,2)</f>
        <v>0</v>
      </c>
      <c r="K1526" s="218" t="s">
        <v>337</v>
      </c>
      <c r="L1526" s="46"/>
      <c r="M1526" s="223" t="s">
        <v>19</v>
      </c>
      <c r="N1526" s="224" t="s">
        <v>47</v>
      </c>
      <c r="O1526" s="86"/>
      <c r="P1526" s="225">
        <f>O1526*H1526</f>
        <v>0</v>
      </c>
      <c r="Q1526" s="225">
        <v>0</v>
      </c>
      <c r="R1526" s="225">
        <f>Q1526*H1526</f>
        <v>0</v>
      </c>
      <c r="S1526" s="225">
        <v>0.014</v>
      </c>
      <c r="T1526" s="226">
        <f>S1526*H1526</f>
        <v>0.56000000000000005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27" t="s">
        <v>541</v>
      </c>
      <c r="AT1526" s="227" t="s">
        <v>333</v>
      </c>
      <c r="AU1526" s="227" t="s">
        <v>85</v>
      </c>
      <c r="AY1526" s="19" t="s">
        <v>331</v>
      </c>
      <c r="BE1526" s="228">
        <f>IF(N1526="základní",J1526,0)</f>
        <v>0</v>
      </c>
      <c r="BF1526" s="228">
        <f>IF(N1526="snížená",J1526,0)</f>
        <v>0</v>
      </c>
      <c r="BG1526" s="228">
        <f>IF(N1526="zákl. přenesená",J1526,0)</f>
        <v>0</v>
      </c>
      <c r="BH1526" s="228">
        <f>IF(N1526="sníž. přenesená",J1526,0)</f>
        <v>0</v>
      </c>
      <c r="BI1526" s="228">
        <f>IF(N1526="nulová",J1526,0)</f>
        <v>0</v>
      </c>
      <c r="BJ1526" s="19" t="s">
        <v>83</v>
      </c>
      <c r="BK1526" s="228">
        <f>ROUND(I1526*H1526,2)</f>
        <v>0</v>
      </c>
      <c r="BL1526" s="19" t="s">
        <v>541</v>
      </c>
      <c r="BM1526" s="227" t="s">
        <v>2256</v>
      </c>
    </row>
    <row r="1527" s="2" customFormat="1">
      <c r="A1527" s="40"/>
      <c r="B1527" s="41"/>
      <c r="C1527" s="42"/>
      <c r="D1527" s="229" t="s">
        <v>339</v>
      </c>
      <c r="E1527" s="42"/>
      <c r="F1527" s="230" t="s">
        <v>2257</v>
      </c>
      <c r="G1527" s="42"/>
      <c r="H1527" s="42"/>
      <c r="I1527" s="231"/>
      <c r="J1527" s="42"/>
      <c r="K1527" s="42"/>
      <c r="L1527" s="46"/>
      <c r="M1527" s="232"/>
      <c r="N1527" s="233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339</v>
      </c>
      <c r="AU1527" s="19" t="s">
        <v>85</v>
      </c>
    </row>
    <row r="1528" s="2" customFormat="1" ht="24.15" customHeight="1">
      <c r="A1528" s="40"/>
      <c r="B1528" s="41"/>
      <c r="C1528" s="216" t="s">
        <v>2258</v>
      </c>
      <c r="D1528" s="216" t="s">
        <v>333</v>
      </c>
      <c r="E1528" s="217" t="s">
        <v>2259</v>
      </c>
      <c r="F1528" s="218" t="s">
        <v>2260</v>
      </c>
      <c r="G1528" s="219" t="s">
        <v>376</v>
      </c>
      <c r="H1528" s="220">
        <v>70</v>
      </c>
      <c r="I1528" s="221"/>
      <c r="J1528" s="222">
        <f>ROUND(I1528*H1528,2)</f>
        <v>0</v>
      </c>
      <c r="K1528" s="218" t="s">
        <v>337</v>
      </c>
      <c r="L1528" s="46"/>
      <c r="M1528" s="223" t="s">
        <v>19</v>
      </c>
      <c r="N1528" s="224" t="s">
        <v>47</v>
      </c>
      <c r="O1528" s="86"/>
      <c r="P1528" s="225">
        <f>O1528*H1528</f>
        <v>0</v>
      </c>
      <c r="Q1528" s="225">
        <v>0</v>
      </c>
      <c r="R1528" s="225">
        <f>Q1528*H1528</f>
        <v>0</v>
      </c>
      <c r="S1528" s="225">
        <v>0.024</v>
      </c>
      <c r="T1528" s="226">
        <f>S1528*H1528</f>
        <v>1.6799999999999999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7" t="s">
        <v>541</v>
      </c>
      <c r="AT1528" s="227" t="s">
        <v>333</v>
      </c>
      <c r="AU1528" s="227" t="s">
        <v>85</v>
      </c>
      <c r="AY1528" s="19" t="s">
        <v>331</v>
      </c>
      <c r="BE1528" s="228">
        <f>IF(N1528="základní",J1528,0)</f>
        <v>0</v>
      </c>
      <c r="BF1528" s="228">
        <f>IF(N1528="snížená",J1528,0)</f>
        <v>0</v>
      </c>
      <c r="BG1528" s="228">
        <f>IF(N1528="zákl. přenesená",J1528,0)</f>
        <v>0</v>
      </c>
      <c r="BH1528" s="228">
        <f>IF(N1528="sníž. přenesená",J1528,0)</f>
        <v>0</v>
      </c>
      <c r="BI1528" s="228">
        <f>IF(N1528="nulová",J1528,0)</f>
        <v>0</v>
      </c>
      <c r="BJ1528" s="19" t="s">
        <v>83</v>
      </c>
      <c r="BK1528" s="228">
        <f>ROUND(I1528*H1528,2)</f>
        <v>0</v>
      </c>
      <c r="BL1528" s="19" t="s">
        <v>541</v>
      </c>
      <c r="BM1528" s="227" t="s">
        <v>2261</v>
      </c>
    </row>
    <row r="1529" s="2" customFormat="1">
      <c r="A1529" s="40"/>
      <c r="B1529" s="41"/>
      <c r="C1529" s="42"/>
      <c r="D1529" s="229" t="s">
        <v>339</v>
      </c>
      <c r="E1529" s="42"/>
      <c r="F1529" s="230" t="s">
        <v>2262</v>
      </c>
      <c r="G1529" s="42"/>
      <c r="H1529" s="42"/>
      <c r="I1529" s="231"/>
      <c r="J1529" s="42"/>
      <c r="K1529" s="42"/>
      <c r="L1529" s="46"/>
      <c r="M1529" s="232"/>
      <c r="N1529" s="233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339</v>
      </c>
      <c r="AU1529" s="19" t="s">
        <v>85</v>
      </c>
    </row>
    <row r="1530" s="2" customFormat="1" ht="24.15" customHeight="1">
      <c r="A1530" s="40"/>
      <c r="B1530" s="41"/>
      <c r="C1530" s="216" t="s">
        <v>2263</v>
      </c>
      <c r="D1530" s="216" t="s">
        <v>333</v>
      </c>
      <c r="E1530" s="217" t="s">
        <v>2264</v>
      </c>
      <c r="F1530" s="218" t="s">
        <v>2265</v>
      </c>
      <c r="G1530" s="219" t="s">
        <v>376</v>
      </c>
      <c r="H1530" s="220">
        <v>688.79999999999995</v>
      </c>
      <c r="I1530" s="221"/>
      <c r="J1530" s="222">
        <f>ROUND(I1530*H1530,2)</f>
        <v>0</v>
      </c>
      <c r="K1530" s="218" t="s">
        <v>337</v>
      </c>
      <c r="L1530" s="46"/>
      <c r="M1530" s="223" t="s">
        <v>19</v>
      </c>
      <c r="N1530" s="224" t="s">
        <v>47</v>
      </c>
      <c r="O1530" s="86"/>
      <c r="P1530" s="225">
        <f>O1530*H1530</f>
        <v>0</v>
      </c>
      <c r="Q1530" s="225">
        <v>0</v>
      </c>
      <c r="R1530" s="225">
        <f>Q1530*H1530</f>
        <v>0</v>
      </c>
      <c r="S1530" s="225">
        <v>0.032000000000000001</v>
      </c>
      <c r="T1530" s="226">
        <f>S1530*H1530</f>
        <v>22.041599999999999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27" t="s">
        <v>541</v>
      </c>
      <c r="AT1530" s="227" t="s">
        <v>333</v>
      </c>
      <c r="AU1530" s="227" t="s">
        <v>85</v>
      </c>
      <c r="AY1530" s="19" t="s">
        <v>331</v>
      </c>
      <c r="BE1530" s="228">
        <f>IF(N1530="základní",J1530,0)</f>
        <v>0</v>
      </c>
      <c r="BF1530" s="228">
        <f>IF(N1530="snížená",J1530,0)</f>
        <v>0</v>
      </c>
      <c r="BG1530" s="228">
        <f>IF(N1530="zákl. přenesená",J1530,0)</f>
        <v>0</v>
      </c>
      <c r="BH1530" s="228">
        <f>IF(N1530="sníž. přenesená",J1530,0)</f>
        <v>0</v>
      </c>
      <c r="BI1530" s="228">
        <f>IF(N1530="nulová",J1530,0)</f>
        <v>0</v>
      </c>
      <c r="BJ1530" s="19" t="s">
        <v>83</v>
      </c>
      <c r="BK1530" s="228">
        <f>ROUND(I1530*H1530,2)</f>
        <v>0</v>
      </c>
      <c r="BL1530" s="19" t="s">
        <v>541</v>
      </c>
      <c r="BM1530" s="227" t="s">
        <v>2266</v>
      </c>
    </row>
    <row r="1531" s="2" customFormat="1">
      <c r="A1531" s="40"/>
      <c r="B1531" s="41"/>
      <c r="C1531" s="42"/>
      <c r="D1531" s="229" t="s">
        <v>339</v>
      </c>
      <c r="E1531" s="42"/>
      <c r="F1531" s="230" t="s">
        <v>2267</v>
      </c>
      <c r="G1531" s="42"/>
      <c r="H1531" s="42"/>
      <c r="I1531" s="231"/>
      <c r="J1531" s="42"/>
      <c r="K1531" s="42"/>
      <c r="L1531" s="46"/>
      <c r="M1531" s="232"/>
      <c r="N1531" s="233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339</v>
      </c>
      <c r="AU1531" s="19" t="s">
        <v>85</v>
      </c>
    </row>
    <row r="1532" s="2" customFormat="1" ht="24.15" customHeight="1">
      <c r="A1532" s="40"/>
      <c r="B1532" s="41"/>
      <c r="C1532" s="216" t="s">
        <v>2268</v>
      </c>
      <c r="D1532" s="216" t="s">
        <v>333</v>
      </c>
      <c r="E1532" s="217" t="s">
        <v>2269</v>
      </c>
      <c r="F1532" s="218" t="s">
        <v>2270</v>
      </c>
      <c r="G1532" s="219" t="s">
        <v>376</v>
      </c>
      <c r="H1532" s="220">
        <v>86.120000000000005</v>
      </c>
      <c r="I1532" s="221"/>
      <c r="J1532" s="222">
        <f>ROUND(I1532*H1532,2)</f>
        <v>0</v>
      </c>
      <c r="K1532" s="218" t="s">
        <v>337</v>
      </c>
      <c r="L1532" s="46"/>
      <c r="M1532" s="223" t="s">
        <v>19</v>
      </c>
      <c r="N1532" s="224" t="s">
        <v>47</v>
      </c>
      <c r="O1532" s="86"/>
      <c r="P1532" s="225">
        <f>O1532*H1532</f>
        <v>0</v>
      </c>
      <c r="Q1532" s="225">
        <v>0</v>
      </c>
      <c r="R1532" s="225">
        <f>Q1532*H1532</f>
        <v>0</v>
      </c>
      <c r="S1532" s="225">
        <v>0</v>
      </c>
      <c r="T1532" s="226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27" t="s">
        <v>541</v>
      </c>
      <c r="AT1532" s="227" t="s">
        <v>333</v>
      </c>
      <c r="AU1532" s="227" t="s">
        <v>85</v>
      </c>
      <c r="AY1532" s="19" t="s">
        <v>331</v>
      </c>
      <c r="BE1532" s="228">
        <f>IF(N1532="základní",J1532,0)</f>
        <v>0</v>
      </c>
      <c r="BF1532" s="228">
        <f>IF(N1532="snížená",J1532,0)</f>
        <v>0</v>
      </c>
      <c r="BG1532" s="228">
        <f>IF(N1532="zákl. přenesená",J1532,0)</f>
        <v>0</v>
      </c>
      <c r="BH1532" s="228">
        <f>IF(N1532="sníž. přenesená",J1532,0)</f>
        <v>0</v>
      </c>
      <c r="BI1532" s="228">
        <f>IF(N1532="nulová",J1532,0)</f>
        <v>0</v>
      </c>
      <c r="BJ1532" s="19" t="s">
        <v>83</v>
      </c>
      <c r="BK1532" s="228">
        <f>ROUND(I1532*H1532,2)</f>
        <v>0</v>
      </c>
      <c r="BL1532" s="19" t="s">
        <v>541</v>
      </c>
      <c r="BM1532" s="227" t="s">
        <v>2271</v>
      </c>
    </row>
    <row r="1533" s="2" customFormat="1">
      <c r="A1533" s="40"/>
      <c r="B1533" s="41"/>
      <c r="C1533" s="42"/>
      <c r="D1533" s="229" t="s">
        <v>339</v>
      </c>
      <c r="E1533" s="42"/>
      <c r="F1533" s="230" t="s">
        <v>2272</v>
      </c>
      <c r="G1533" s="42"/>
      <c r="H1533" s="42"/>
      <c r="I1533" s="231"/>
      <c r="J1533" s="42"/>
      <c r="K1533" s="42"/>
      <c r="L1533" s="46"/>
      <c r="M1533" s="232"/>
      <c r="N1533" s="233"/>
      <c r="O1533" s="86"/>
      <c r="P1533" s="86"/>
      <c r="Q1533" s="86"/>
      <c r="R1533" s="86"/>
      <c r="S1533" s="86"/>
      <c r="T1533" s="87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T1533" s="19" t="s">
        <v>339</v>
      </c>
      <c r="AU1533" s="19" t="s">
        <v>85</v>
      </c>
    </row>
    <row r="1534" s="13" customFormat="1">
      <c r="A1534" s="13"/>
      <c r="B1534" s="234"/>
      <c r="C1534" s="235"/>
      <c r="D1534" s="236" t="s">
        <v>341</v>
      </c>
      <c r="E1534" s="237" t="s">
        <v>19</v>
      </c>
      <c r="F1534" s="238" t="s">
        <v>2273</v>
      </c>
      <c r="G1534" s="235"/>
      <c r="H1534" s="237" t="s">
        <v>19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341</v>
      </c>
      <c r="AU1534" s="244" t="s">
        <v>85</v>
      </c>
      <c r="AV1534" s="13" t="s">
        <v>83</v>
      </c>
      <c r="AW1534" s="13" t="s">
        <v>35</v>
      </c>
      <c r="AX1534" s="13" t="s">
        <v>76</v>
      </c>
      <c r="AY1534" s="244" t="s">
        <v>331</v>
      </c>
    </row>
    <row r="1535" s="13" customFormat="1">
      <c r="A1535" s="13"/>
      <c r="B1535" s="234"/>
      <c r="C1535" s="235"/>
      <c r="D1535" s="236" t="s">
        <v>341</v>
      </c>
      <c r="E1535" s="237" t="s">
        <v>19</v>
      </c>
      <c r="F1535" s="238" t="s">
        <v>2274</v>
      </c>
      <c r="G1535" s="235"/>
      <c r="H1535" s="237" t="s">
        <v>19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341</v>
      </c>
      <c r="AU1535" s="244" t="s">
        <v>85</v>
      </c>
      <c r="AV1535" s="13" t="s">
        <v>83</v>
      </c>
      <c r="AW1535" s="13" t="s">
        <v>35</v>
      </c>
      <c r="AX1535" s="13" t="s">
        <v>76</v>
      </c>
      <c r="AY1535" s="244" t="s">
        <v>331</v>
      </c>
    </row>
    <row r="1536" s="14" customFormat="1">
      <c r="A1536" s="14"/>
      <c r="B1536" s="245"/>
      <c r="C1536" s="246"/>
      <c r="D1536" s="236" t="s">
        <v>341</v>
      </c>
      <c r="E1536" s="247" t="s">
        <v>19</v>
      </c>
      <c r="F1536" s="248" t="s">
        <v>2275</v>
      </c>
      <c r="G1536" s="246"/>
      <c r="H1536" s="249">
        <v>10.720000000000001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341</v>
      </c>
      <c r="AU1536" s="255" t="s">
        <v>85</v>
      </c>
      <c r="AV1536" s="14" t="s">
        <v>85</v>
      </c>
      <c r="AW1536" s="14" t="s">
        <v>35</v>
      </c>
      <c r="AX1536" s="14" t="s">
        <v>76</v>
      </c>
      <c r="AY1536" s="255" t="s">
        <v>331</v>
      </c>
    </row>
    <row r="1537" s="13" customFormat="1">
      <c r="A1537" s="13"/>
      <c r="B1537" s="234"/>
      <c r="C1537" s="235"/>
      <c r="D1537" s="236" t="s">
        <v>341</v>
      </c>
      <c r="E1537" s="237" t="s">
        <v>19</v>
      </c>
      <c r="F1537" s="238" t="s">
        <v>1964</v>
      </c>
      <c r="G1537" s="235"/>
      <c r="H1537" s="237" t="s">
        <v>19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341</v>
      </c>
      <c r="AU1537" s="244" t="s">
        <v>85</v>
      </c>
      <c r="AV1537" s="13" t="s">
        <v>83</v>
      </c>
      <c r="AW1537" s="13" t="s">
        <v>35</v>
      </c>
      <c r="AX1537" s="13" t="s">
        <v>76</v>
      </c>
      <c r="AY1537" s="244" t="s">
        <v>331</v>
      </c>
    </row>
    <row r="1538" s="14" customFormat="1">
      <c r="A1538" s="14"/>
      <c r="B1538" s="245"/>
      <c r="C1538" s="246"/>
      <c r="D1538" s="236" t="s">
        <v>341</v>
      </c>
      <c r="E1538" s="247" t="s">
        <v>19</v>
      </c>
      <c r="F1538" s="248" t="s">
        <v>2276</v>
      </c>
      <c r="G1538" s="246"/>
      <c r="H1538" s="249">
        <v>25.399999999999999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341</v>
      </c>
      <c r="AU1538" s="255" t="s">
        <v>85</v>
      </c>
      <c r="AV1538" s="14" t="s">
        <v>85</v>
      </c>
      <c r="AW1538" s="14" t="s">
        <v>35</v>
      </c>
      <c r="AX1538" s="14" t="s">
        <v>76</v>
      </c>
      <c r="AY1538" s="255" t="s">
        <v>331</v>
      </c>
    </row>
    <row r="1539" s="13" customFormat="1">
      <c r="A1539" s="13"/>
      <c r="B1539" s="234"/>
      <c r="C1539" s="235"/>
      <c r="D1539" s="236" t="s">
        <v>341</v>
      </c>
      <c r="E1539" s="237" t="s">
        <v>19</v>
      </c>
      <c r="F1539" s="238" t="s">
        <v>2277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341</v>
      </c>
      <c r="AU1539" s="244" t="s">
        <v>85</v>
      </c>
      <c r="AV1539" s="13" t="s">
        <v>83</v>
      </c>
      <c r="AW1539" s="13" t="s">
        <v>35</v>
      </c>
      <c r="AX1539" s="13" t="s">
        <v>76</v>
      </c>
      <c r="AY1539" s="244" t="s">
        <v>331</v>
      </c>
    </row>
    <row r="1540" s="14" customFormat="1">
      <c r="A1540" s="14"/>
      <c r="B1540" s="245"/>
      <c r="C1540" s="246"/>
      <c r="D1540" s="236" t="s">
        <v>341</v>
      </c>
      <c r="E1540" s="247" t="s">
        <v>19</v>
      </c>
      <c r="F1540" s="248" t="s">
        <v>495</v>
      </c>
      <c r="G1540" s="246"/>
      <c r="H1540" s="249">
        <v>50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5" t="s">
        <v>341</v>
      </c>
      <c r="AU1540" s="255" t="s">
        <v>85</v>
      </c>
      <c r="AV1540" s="14" t="s">
        <v>85</v>
      </c>
      <c r="AW1540" s="14" t="s">
        <v>35</v>
      </c>
      <c r="AX1540" s="14" t="s">
        <v>76</v>
      </c>
      <c r="AY1540" s="255" t="s">
        <v>331</v>
      </c>
    </row>
    <row r="1541" s="15" customFormat="1">
      <c r="A1541" s="15"/>
      <c r="B1541" s="256"/>
      <c r="C1541" s="257"/>
      <c r="D1541" s="236" t="s">
        <v>341</v>
      </c>
      <c r="E1541" s="258" t="s">
        <v>19</v>
      </c>
      <c r="F1541" s="259" t="s">
        <v>353</v>
      </c>
      <c r="G1541" s="257"/>
      <c r="H1541" s="260">
        <v>86.120000000000005</v>
      </c>
      <c r="I1541" s="261"/>
      <c r="J1541" s="257"/>
      <c r="K1541" s="257"/>
      <c r="L1541" s="262"/>
      <c r="M1541" s="263"/>
      <c r="N1541" s="264"/>
      <c r="O1541" s="264"/>
      <c r="P1541" s="264"/>
      <c r="Q1541" s="264"/>
      <c r="R1541" s="264"/>
      <c r="S1541" s="264"/>
      <c r="T1541" s="26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6" t="s">
        <v>341</v>
      </c>
      <c r="AU1541" s="266" t="s">
        <v>85</v>
      </c>
      <c r="AV1541" s="15" t="s">
        <v>126</v>
      </c>
      <c r="AW1541" s="15" t="s">
        <v>35</v>
      </c>
      <c r="AX1541" s="15" t="s">
        <v>83</v>
      </c>
      <c r="AY1541" s="266" t="s">
        <v>331</v>
      </c>
    </row>
    <row r="1542" s="2" customFormat="1" ht="24.15" customHeight="1">
      <c r="A1542" s="40"/>
      <c r="B1542" s="41"/>
      <c r="C1542" s="216" t="s">
        <v>2278</v>
      </c>
      <c r="D1542" s="216" t="s">
        <v>333</v>
      </c>
      <c r="E1542" s="217" t="s">
        <v>2279</v>
      </c>
      <c r="F1542" s="218" t="s">
        <v>2280</v>
      </c>
      <c r="G1542" s="219" t="s">
        <v>376</v>
      </c>
      <c r="H1542" s="220">
        <v>139.56</v>
      </c>
      <c r="I1542" s="221"/>
      <c r="J1542" s="222">
        <f>ROUND(I1542*H1542,2)</f>
        <v>0</v>
      </c>
      <c r="K1542" s="218" t="s">
        <v>337</v>
      </c>
      <c r="L1542" s="46"/>
      <c r="M1542" s="223" t="s">
        <v>19</v>
      </c>
      <c r="N1542" s="224" t="s">
        <v>47</v>
      </c>
      <c r="O1542" s="86"/>
      <c r="P1542" s="225">
        <f>O1542*H1542</f>
        <v>0</v>
      </c>
      <c r="Q1542" s="225">
        <v>0</v>
      </c>
      <c r="R1542" s="225">
        <f>Q1542*H1542</f>
        <v>0</v>
      </c>
      <c r="S1542" s="225">
        <v>0</v>
      </c>
      <c r="T1542" s="226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7" t="s">
        <v>541</v>
      </c>
      <c r="AT1542" s="227" t="s">
        <v>333</v>
      </c>
      <c r="AU1542" s="227" t="s">
        <v>85</v>
      </c>
      <c r="AY1542" s="19" t="s">
        <v>331</v>
      </c>
      <c r="BE1542" s="228">
        <f>IF(N1542="základní",J1542,0)</f>
        <v>0</v>
      </c>
      <c r="BF1542" s="228">
        <f>IF(N1542="snížená",J1542,0)</f>
        <v>0</v>
      </c>
      <c r="BG1542" s="228">
        <f>IF(N1542="zákl. přenesená",J1542,0)</f>
        <v>0</v>
      </c>
      <c r="BH1542" s="228">
        <f>IF(N1542="sníž. přenesená",J1542,0)</f>
        <v>0</v>
      </c>
      <c r="BI1542" s="228">
        <f>IF(N1542="nulová",J1542,0)</f>
        <v>0</v>
      </c>
      <c r="BJ1542" s="19" t="s">
        <v>83</v>
      </c>
      <c r="BK1542" s="228">
        <f>ROUND(I1542*H1542,2)</f>
        <v>0</v>
      </c>
      <c r="BL1542" s="19" t="s">
        <v>541</v>
      </c>
      <c r="BM1542" s="227" t="s">
        <v>2281</v>
      </c>
    </row>
    <row r="1543" s="2" customFormat="1">
      <c r="A1543" s="40"/>
      <c r="B1543" s="41"/>
      <c r="C1543" s="42"/>
      <c r="D1543" s="229" t="s">
        <v>339</v>
      </c>
      <c r="E1543" s="42"/>
      <c r="F1543" s="230" t="s">
        <v>2282</v>
      </c>
      <c r="G1543" s="42"/>
      <c r="H1543" s="42"/>
      <c r="I1543" s="231"/>
      <c r="J1543" s="42"/>
      <c r="K1543" s="42"/>
      <c r="L1543" s="46"/>
      <c r="M1543" s="232"/>
      <c r="N1543" s="233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339</v>
      </c>
      <c r="AU1543" s="19" t="s">
        <v>85</v>
      </c>
    </row>
    <row r="1544" s="13" customFormat="1">
      <c r="A1544" s="13"/>
      <c r="B1544" s="234"/>
      <c r="C1544" s="235"/>
      <c r="D1544" s="236" t="s">
        <v>341</v>
      </c>
      <c r="E1544" s="237" t="s">
        <v>19</v>
      </c>
      <c r="F1544" s="238" t="s">
        <v>2283</v>
      </c>
      <c r="G1544" s="235"/>
      <c r="H1544" s="237" t="s">
        <v>19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341</v>
      </c>
      <c r="AU1544" s="244" t="s">
        <v>85</v>
      </c>
      <c r="AV1544" s="13" t="s">
        <v>83</v>
      </c>
      <c r="AW1544" s="13" t="s">
        <v>35</v>
      </c>
      <c r="AX1544" s="13" t="s">
        <v>76</v>
      </c>
      <c r="AY1544" s="244" t="s">
        <v>331</v>
      </c>
    </row>
    <row r="1545" s="14" customFormat="1">
      <c r="A1545" s="14"/>
      <c r="B1545" s="245"/>
      <c r="C1545" s="246"/>
      <c r="D1545" s="236" t="s">
        <v>341</v>
      </c>
      <c r="E1545" s="247" t="s">
        <v>19</v>
      </c>
      <c r="F1545" s="248" t="s">
        <v>1544</v>
      </c>
      <c r="G1545" s="246"/>
      <c r="H1545" s="249">
        <v>105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341</v>
      </c>
      <c r="AU1545" s="255" t="s">
        <v>85</v>
      </c>
      <c r="AV1545" s="14" t="s">
        <v>85</v>
      </c>
      <c r="AW1545" s="14" t="s">
        <v>35</v>
      </c>
      <c r="AX1545" s="14" t="s">
        <v>76</v>
      </c>
      <c r="AY1545" s="255" t="s">
        <v>331</v>
      </c>
    </row>
    <row r="1546" s="13" customFormat="1">
      <c r="A1546" s="13"/>
      <c r="B1546" s="234"/>
      <c r="C1546" s="235"/>
      <c r="D1546" s="236" t="s">
        <v>341</v>
      </c>
      <c r="E1546" s="237" t="s">
        <v>19</v>
      </c>
      <c r="F1546" s="238" t="s">
        <v>2273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341</v>
      </c>
      <c r="AU1546" s="244" t="s">
        <v>85</v>
      </c>
      <c r="AV1546" s="13" t="s">
        <v>83</v>
      </c>
      <c r="AW1546" s="13" t="s">
        <v>35</v>
      </c>
      <c r="AX1546" s="13" t="s">
        <v>76</v>
      </c>
      <c r="AY1546" s="244" t="s">
        <v>331</v>
      </c>
    </row>
    <row r="1547" s="13" customFormat="1">
      <c r="A1547" s="13"/>
      <c r="B1547" s="234"/>
      <c r="C1547" s="235"/>
      <c r="D1547" s="236" t="s">
        <v>341</v>
      </c>
      <c r="E1547" s="237" t="s">
        <v>19</v>
      </c>
      <c r="F1547" s="238" t="s">
        <v>2284</v>
      </c>
      <c r="G1547" s="235"/>
      <c r="H1547" s="237" t="s">
        <v>19</v>
      </c>
      <c r="I1547" s="239"/>
      <c r="J1547" s="235"/>
      <c r="K1547" s="235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341</v>
      </c>
      <c r="AU1547" s="244" t="s">
        <v>85</v>
      </c>
      <c r="AV1547" s="13" t="s">
        <v>83</v>
      </c>
      <c r="AW1547" s="13" t="s">
        <v>35</v>
      </c>
      <c r="AX1547" s="13" t="s">
        <v>76</v>
      </c>
      <c r="AY1547" s="244" t="s">
        <v>331</v>
      </c>
    </row>
    <row r="1548" s="14" customFormat="1">
      <c r="A1548" s="14"/>
      <c r="B1548" s="245"/>
      <c r="C1548" s="246"/>
      <c r="D1548" s="236" t="s">
        <v>341</v>
      </c>
      <c r="E1548" s="247" t="s">
        <v>19</v>
      </c>
      <c r="F1548" s="248" t="s">
        <v>2285</v>
      </c>
      <c r="G1548" s="246"/>
      <c r="H1548" s="249">
        <v>5.7599999999999998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341</v>
      </c>
      <c r="AU1548" s="255" t="s">
        <v>85</v>
      </c>
      <c r="AV1548" s="14" t="s">
        <v>85</v>
      </c>
      <c r="AW1548" s="14" t="s">
        <v>35</v>
      </c>
      <c r="AX1548" s="14" t="s">
        <v>76</v>
      </c>
      <c r="AY1548" s="255" t="s">
        <v>331</v>
      </c>
    </row>
    <row r="1549" s="13" customFormat="1">
      <c r="A1549" s="13"/>
      <c r="B1549" s="234"/>
      <c r="C1549" s="235"/>
      <c r="D1549" s="236" t="s">
        <v>341</v>
      </c>
      <c r="E1549" s="237" t="s">
        <v>19</v>
      </c>
      <c r="F1549" s="238" t="s">
        <v>2286</v>
      </c>
      <c r="G1549" s="235"/>
      <c r="H1549" s="237" t="s">
        <v>19</v>
      </c>
      <c r="I1549" s="239"/>
      <c r="J1549" s="235"/>
      <c r="K1549" s="235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4" t="s">
        <v>341</v>
      </c>
      <c r="AU1549" s="244" t="s">
        <v>85</v>
      </c>
      <c r="AV1549" s="13" t="s">
        <v>83</v>
      </c>
      <c r="AW1549" s="13" t="s">
        <v>35</v>
      </c>
      <c r="AX1549" s="13" t="s">
        <v>76</v>
      </c>
      <c r="AY1549" s="244" t="s">
        <v>331</v>
      </c>
    </row>
    <row r="1550" s="14" customFormat="1">
      <c r="A1550" s="14"/>
      <c r="B1550" s="245"/>
      <c r="C1550" s="246"/>
      <c r="D1550" s="236" t="s">
        <v>341</v>
      </c>
      <c r="E1550" s="247" t="s">
        <v>19</v>
      </c>
      <c r="F1550" s="248" t="s">
        <v>2287</v>
      </c>
      <c r="G1550" s="246"/>
      <c r="H1550" s="249">
        <v>28.800000000000001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341</v>
      </c>
      <c r="AU1550" s="255" t="s">
        <v>85</v>
      </c>
      <c r="AV1550" s="14" t="s">
        <v>85</v>
      </c>
      <c r="AW1550" s="14" t="s">
        <v>35</v>
      </c>
      <c r="AX1550" s="14" t="s">
        <v>76</v>
      </c>
      <c r="AY1550" s="255" t="s">
        <v>331</v>
      </c>
    </row>
    <row r="1551" s="15" customFormat="1">
      <c r="A1551" s="15"/>
      <c r="B1551" s="256"/>
      <c r="C1551" s="257"/>
      <c r="D1551" s="236" t="s">
        <v>341</v>
      </c>
      <c r="E1551" s="258" t="s">
        <v>19</v>
      </c>
      <c r="F1551" s="259" t="s">
        <v>353</v>
      </c>
      <c r="G1551" s="257"/>
      <c r="H1551" s="260">
        <v>139.56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6" t="s">
        <v>341</v>
      </c>
      <c r="AU1551" s="266" t="s">
        <v>85</v>
      </c>
      <c r="AV1551" s="15" t="s">
        <v>126</v>
      </c>
      <c r="AW1551" s="15" t="s">
        <v>35</v>
      </c>
      <c r="AX1551" s="15" t="s">
        <v>83</v>
      </c>
      <c r="AY1551" s="266" t="s">
        <v>331</v>
      </c>
    </row>
    <row r="1552" s="2" customFormat="1" ht="24.15" customHeight="1">
      <c r="A1552" s="40"/>
      <c r="B1552" s="41"/>
      <c r="C1552" s="216" t="s">
        <v>2288</v>
      </c>
      <c r="D1552" s="216" t="s">
        <v>333</v>
      </c>
      <c r="E1552" s="217" t="s">
        <v>2289</v>
      </c>
      <c r="F1552" s="218" t="s">
        <v>2290</v>
      </c>
      <c r="G1552" s="219" t="s">
        <v>376</v>
      </c>
      <c r="H1552" s="220">
        <v>348.51999999999998</v>
      </c>
      <c r="I1552" s="221"/>
      <c r="J1552" s="222">
        <f>ROUND(I1552*H1552,2)</f>
        <v>0</v>
      </c>
      <c r="K1552" s="218" t="s">
        <v>337</v>
      </c>
      <c r="L1552" s="46"/>
      <c r="M1552" s="223" t="s">
        <v>19</v>
      </c>
      <c r="N1552" s="224" t="s">
        <v>47</v>
      </c>
      <c r="O1552" s="86"/>
      <c r="P1552" s="225">
        <f>O1552*H1552</f>
        <v>0</v>
      </c>
      <c r="Q1552" s="225">
        <v>0</v>
      </c>
      <c r="R1552" s="225">
        <f>Q1552*H1552</f>
        <v>0</v>
      </c>
      <c r="S1552" s="225">
        <v>0</v>
      </c>
      <c r="T1552" s="226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27" t="s">
        <v>541</v>
      </c>
      <c r="AT1552" s="227" t="s">
        <v>333</v>
      </c>
      <c r="AU1552" s="227" t="s">
        <v>85</v>
      </c>
      <c r="AY1552" s="19" t="s">
        <v>331</v>
      </c>
      <c r="BE1552" s="228">
        <f>IF(N1552="základní",J1552,0)</f>
        <v>0</v>
      </c>
      <c r="BF1552" s="228">
        <f>IF(N1552="snížená",J1552,0)</f>
        <v>0</v>
      </c>
      <c r="BG1552" s="228">
        <f>IF(N1552="zákl. přenesená",J1552,0)</f>
        <v>0</v>
      </c>
      <c r="BH1552" s="228">
        <f>IF(N1552="sníž. přenesená",J1552,0)</f>
        <v>0</v>
      </c>
      <c r="BI1552" s="228">
        <f>IF(N1552="nulová",J1552,0)</f>
        <v>0</v>
      </c>
      <c r="BJ1552" s="19" t="s">
        <v>83</v>
      </c>
      <c r="BK1552" s="228">
        <f>ROUND(I1552*H1552,2)</f>
        <v>0</v>
      </c>
      <c r="BL1552" s="19" t="s">
        <v>541</v>
      </c>
      <c r="BM1552" s="227" t="s">
        <v>2291</v>
      </c>
    </row>
    <row r="1553" s="2" customFormat="1">
      <c r="A1553" s="40"/>
      <c r="B1553" s="41"/>
      <c r="C1553" s="42"/>
      <c r="D1553" s="229" t="s">
        <v>339</v>
      </c>
      <c r="E1553" s="42"/>
      <c r="F1553" s="230" t="s">
        <v>2292</v>
      </c>
      <c r="G1553" s="42"/>
      <c r="H1553" s="42"/>
      <c r="I1553" s="231"/>
      <c r="J1553" s="42"/>
      <c r="K1553" s="42"/>
      <c r="L1553" s="46"/>
      <c r="M1553" s="232"/>
      <c r="N1553" s="233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339</v>
      </c>
      <c r="AU1553" s="19" t="s">
        <v>85</v>
      </c>
    </row>
    <row r="1554" s="13" customFormat="1">
      <c r="A1554" s="13"/>
      <c r="B1554" s="234"/>
      <c r="C1554" s="235"/>
      <c r="D1554" s="236" t="s">
        <v>341</v>
      </c>
      <c r="E1554" s="237" t="s">
        <v>19</v>
      </c>
      <c r="F1554" s="238" t="s">
        <v>2293</v>
      </c>
      <c r="G1554" s="235"/>
      <c r="H1554" s="237" t="s">
        <v>19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341</v>
      </c>
      <c r="AU1554" s="244" t="s">
        <v>85</v>
      </c>
      <c r="AV1554" s="13" t="s">
        <v>83</v>
      </c>
      <c r="AW1554" s="13" t="s">
        <v>35</v>
      </c>
      <c r="AX1554" s="13" t="s">
        <v>76</v>
      </c>
      <c r="AY1554" s="244" t="s">
        <v>331</v>
      </c>
    </row>
    <row r="1555" s="14" customFormat="1">
      <c r="A1555" s="14"/>
      <c r="B1555" s="245"/>
      <c r="C1555" s="246"/>
      <c r="D1555" s="236" t="s">
        <v>341</v>
      </c>
      <c r="E1555" s="247" t="s">
        <v>19</v>
      </c>
      <c r="F1555" s="248" t="s">
        <v>2294</v>
      </c>
      <c r="G1555" s="246"/>
      <c r="H1555" s="249">
        <v>262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341</v>
      </c>
      <c r="AU1555" s="255" t="s">
        <v>85</v>
      </c>
      <c r="AV1555" s="14" t="s">
        <v>85</v>
      </c>
      <c r="AW1555" s="14" t="s">
        <v>35</v>
      </c>
      <c r="AX1555" s="14" t="s">
        <v>76</v>
      </c>
      <c r="AY1555" s="255" t="s">
        <v>331</v>
      </c>
    </row>
    <row r="1556" s="13" customFormat="1">
      <c r="A1556" s="13"/>
      <c r="B1556" s="234"/>
      <c r="C1556" s="235"/>
      <c r="D1556" s="236" t="s">
        <v>341</v>
      </c>
      <c r="E1556" s="237" t="s">
        <v>19</v>
      </c>
      <c r="F1556" s="238" t="s">
        <v>2295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341</v>
      </c>
      <c r="AU1556" s="244" t="s">
        <v>85</v>
      </c>
      <c r="AV1556" s="13" t="s">
        <v>83</v>
      </c>
      <c r="AW1556" s="13" t="s">
        <v>35</v>
      </c>
      <c r="AX1556" s="13" t="s">
        <v>76</v>
      </c>
      <c r="AY1556" s="244" t="s">
        <v>331</v>
      </c>
    </row>
    <row r="1557" s="14" customFormat="1">
      <c r="A1557" s="14"/>
      <c r="B1557" s="245"/>
      <c r="C1557" s="246"/>
      <c r="D1557" s="236" t="s">
        <v>341</v>
      </c>
      <c r="E1557" s="247" t="s">
        <v>19</v>
      </c>
      <c r="F1557" s="248" t="s">
        <v>558</v>
      </c>
      <c r="G1557" s="246"/>
      <c r="H1557" s="249">
        <v>20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341</v>
      </c>
      <c r="AU1557" s="255" t="s">
        <v>85</v>
      </c>
      <c r="AV1557" s="14" t="s">
        <v>85</v>
      </c>
      <c r="AW1557" s="14" t="s">
        <v>35</v>
      </c>
      <c r="AX1557" s="14" t="s">
        <v>76</v>
      </c>
      <c r="AY1557" s="255" t="s">
        <v>331</v>
      </c>
    </row>
    <row r="1558" s="13" customFormat="1">
      <c r="A1558" s="13"/>
      <c r="B1558" s="234"/>
      <c r="C1558" s="235"/>
      <c r="D1558" s="236" t="s">
        <v>341</v>
      </c>
      <c r="E1558" s="237" t="s">
        <v>19</v>
      </c>
      <c r="F1558" s="238" t="s">
        <v>2296</v>
      </c>
      <c r="G1558" s="235"/>
      <c r="H1558" s="237" t="s">
        <v>19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341</v>
      </c>
      <c r="AU1558" s="244" t="s">
        <v>85</v>
      </c>
      <c r="AV1558" s="13" t="s">
        <v>83</v>
      </c>
      <c r="AW1558" s="13" t="s">
        <v>35</v>
      </c>
      <c r="AX1558" s="13" t="s">
        <v>76</v>
      </c>
      <c r="AY1558" s="244" t="s">
        <v>331</v>
      </c>
    </row>
    <row r="1559" s="14" customFormat="1">
      <c r="A1559" s="14"/>
      <c r="B1559" s="245"/>
      <c r="C1559" s="246"/>
      <c r="D1559" s="236" t="s">
        <v>341</v>
      </c>
      <c r="E1559" s="247" t="s">
        <v>19</v>
      </c>
      <c r="F1559" s="248" t="s">
        <v>2297</v>
      </c>
      <c r="G1559" s="246"/>
      <c r="H1559" s="249">
        <v>55.799999999999997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341</v>
      </c>
      <c r="AU1559" s="255" t="s">
        <v>85</v>
      </c>
      <c r="AV1559" s="14" t="s">
        <v>85</v>
      </c>
      <c r="AW1559" s="14" t="s">
        <v>35</v>
      </c>
      <c r="AX1559" s="14" t="s">
        <v>76</v>
      </c>
      <c r="AY1559" s="255" t="s">
        <v>331</v>
      </c>
    </row>
    <row r="1560" s="13" customFormat="1">
      <c r="A1560" s="13"/>
      <c r="B1560" s="234"/>
      <c r="C1560" s="235"/>
      <c r="D1560" s="236" t="s">
        <v>341</v>
      </c>
      <c r="E1560" s="237" t="s">
        <v>19</v>
      </c>
      <c r="F1560" s="238" t="s">
        <v>2273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341</v>
      </c>
      <c r="AU1560" s="244" t="s">
        <v>85</v>
      </c>
      <c r="AV1560" s="13" t="s">
        <v>83</v>
      </c>
      <c r="AW1560" s="13" t="s">
        <v>35</v>
      </c>
      <c r="AX1560" s="13" t="s">
        <v>76</v>
      </c>
      <c r="AY1560" s="244" t="s">
        <v>331</v>
      </c>
    </row>
    <row r="1561" s="13" customFormat="1">
      <c r="A1561" s="13"/>
      <c r="B1561" s="234"/>
      <c r="C1561" s="235"/>
      <c r="D1561" s="236" t="s">
        <v>341</v>
      </c>
      <c r="E1561" s="237" t="s">
        <v>19</v>
      </c>
      <c r="F1561" s="238" t="s">
        <v>2293</v>
      </c>
      <c r="G1561" s="235"/>
      <c r="H1561" s="237" t="s">
        <v>19</v>
      </c>
      <c r="I1561" s="239"/>
      <c r="J1561" s="235"/>
      <c r="K1561" s="235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341</v>
      </c>
      <c r="AU1561" s="244" t="s">
        <v>85</v>
      </c>
      <c r="AV1561" s="13" t="s">
        <v>83</v>
      </c>
      <c r="AW1561" s="13" t="s">
        <v>35</v>
      </c>
      <c r="AX1561" s="13" t="s">
        <v>76</v>
      </c>
      <c r="AY1561" s="244" t="s">
        <v>331</v>
      </c>
    </row>
    <row r="1562" s="14" customFormat="1">
      <c r="A1562" s="14"/>
      <c r="B1562" s="245"/>
      <c r="C1562" s="246"/>
      <c r="D1562" s="236" t="s">
        <v>341</v>
      </c>
      <c r="E1562" s="247" t="s">
        <v>19</v>
      </c>
      <c r="F1562" s="248" t="s">
        <v>2298</v>
      </c>
      <c r="G1562" s="246"/>
      <c r="H1562" s="249">
        <v>10.720000000000001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341</v>
      </c>
      <c r="AU1562" s="255" t="s">
        <v>85</v>
      </c>
      <c r="AV1562" s="14" t="s">
        <v>85</v>
      </c>
      <c r="AW1562" s="14" t="s">
        <v>35</v>
      </c>
      <c r="AX1562" s="14" t="s">
        <v>76</v>
      </c>
      <c r="AY1562" s="255" t="s">
        <v>331</v>
      </c>
    </row>
    <row r="1563" s="15" customFormat="1">
      <c r="A1563" s="15"/>
      <c r="B1563" s="256"/>
      <c r="C1563" s="257"/>
      <c r="D1563" s="236" t="s">
        <v>341</v>
      </c>
      <c r="E1563" s="258" t="s">
        <v>19</v>
      </c>
      <c r="F1563" s="259" t="s">
        <v>353</v>
      </c>
      <c r="G1563" s="257"/>
      <c r="H1563" s="260">
        <v>348.51999999999998</v>
      </c>
      <c r="I1563" s="261"/>
      <c r="J1563" s="257"/>
      <c r="K1563" s="257"/>
      <c r="L1563" s="262"/>
      <c r="M1563" s="263"/>
      <c r="N1563" s="264"/>
      <c r="O1563" s="264"/>
      <c r="P1563" s="264"/>
      <c r="Q1563" s="264"/>
      <c r="R1563" s="264"/>
      <c r="S1563" s="264"/>
      <c r="T1563" s="26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6" t="s">
        <v>341</v>
      </c>
      <c r="AU1563" s="266" t="s">
        <v>85</v>
      </c>
      <c r="AV1563" s="15" t="s">
        <v>126</v>
      </c>
      <c r="AW1563" s="15" t="s">
        <v>35</v>
      </c>
      <c r="AX1563" s="15" t="s">
        <v>83</v>
      </c>
      <c r="AY1563" s="266" t="s">
        <v>331</v>
      </c>
    </row>
    <row r="1564" s="2" customFormat="1" ht="24.15" customHeight="1">
      <c r="A1564" s="40"/>
      <c r="B1564" s="41"/>
      <c r="C1564" s="216" t="s">
        <v>2299</v>
      </c>
      <c r="D1564" s="216" t="s">
        <v>333</v>
      </c>
      <c r="E1564" s="217" t="s">
        <v>2300</v>
      </c>
      <c r="F1564" s="218" t="s">
        <v>2301</v>
      </c>
      <c r="G1564" s="219" t="s">
        <v>376</v>
      </c>
      <c r="H1564" s="220">
        <v>298</v>
      </c>
      <c r="I1564" s="221"/>
      <c r="J1564" s="222">
        <f>ROUND(I1564*H1564,2)</f>
        <v>0</v>
      </c>
      <c r="K1564" s="218" t="s">
        <v>337</v>
      </c>
      <c r="L1564" s="46"/>
      <c r="M1564" s="223" t="s">
        <v>19</v>
      </c>
      <c r="N1564" s="224" t="s">
        <v>47</v>
      </c>
      <c r="O1564" s="86"/>
      <c r="P1564" s="225">
        <f>O1564*H1564</f>
        <v>0</v>
      </c>
      <c r="Q1564" s="225">
        <v>0</v>
      </c>
      <c r="R1564" s="225">
        <f>Q1564*H1564</f>
        <v>0</v>
      </c>
      <c r="S1564" s="225">
        <v>0</v>
      </c>
      <c r="T1564" s="226">
        <f>S1564*H1564</f>
        <v>0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27" t="s">
        <v>541</v>
      </c>
      <c r="AT1564" s="227" t="s">
        <v>333</v>
      </c>
      <c r="AU1564" s="227" t="s">
        <v>85</v>
      </c>
      <c r="AY1564" s="19" t="s">
        <v>331</v>
      </c>
      <c r="BE1564" s="228">
        <f>IF(N1564="základní",J1564,0)</f>
        <v>0</v>
      </c>
      <c r="BF1564" s="228">
        <f>IF(N1564="snížená",J1564,0)</f>
        <v>0</v>
      </c>
      <c r="BG1564" s="228">
        <f>IF(N1564="zákl. přenesená",J1564,0)</f>
        <v>0</v>
      </c>
      <c r="BH1564" s="228">
        <f>IF(N1564="sníž. přenesená",J1564,0)</f>
        <v>0</v>
      </c>
      <c r="BI1564" s="228">
        <f>IF(N1564="nulová",J1564,0)</f>
        <v>0</v>
      </c>
      <c r="BJ1564" s="19" t="s">
        <v>83</v>
      </c>
      <c r="BK1564" s="228">
        <f>ROUND(I1564*H1564,2)</f>
        <v>0</v>
      </c>
      <c r="BL1564" s="19" t="s">
        <v>541</v>
      </c>
      <c r="BM1564" s="227" t="s">
        <v>2302</v>
      </c>
    </row>
    <row r="1565" s="2" customFormat="1">
      <c r="A1565" s="40"/>
      <c r="B1565" s="41"/>
      <c r="C1565" s="42"/>
      <c r="D1565" s="229" t="s">
        <v>339</v>
      </c>
      <c r="E1565" s="42"/>
      <c r="F1565" s="230" t="s">
        <v>2303</v>
      </c>
      <c r="G1565" s="42"/>
      <c r="H1565" s="42"/>
      <c r="I1565" s="231"/>
      <c r="J1565" s="42"/>
      <c r="K1565" s="42"/>
      <c r="L1565" s="46"/>
      <c r="M1565" s="232"/>
      <c r="N1565" s="233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339</v>
      </c>
      <c r="AU1565" s="19" t="s">
        <v>85</v>
      </c>
    </row>
    <row r="1566" s="13" customFormat="1">
      <c r="A1566" s="13"/>
      <c r="B1566" s="234"/>
      <c r="C1566" s="235"/>
      <c r="D1566" s="236" t="s">
        <v>341</v>
      </c>
      <c r="E1566" s="237" t="s">
        <v>19</v>
      </c>
      <c r="F1566" s="238" t="s">
        <v>2304</v>
      </c>
      <c r="G1566" s="235"/>
      <c r="H1566" s="237" t="s">
        <v>19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341</v>
      </c>
      <c r="AU1566" s="244" t="s">
        <v>85</v>
      </c>
      <c r="AV1566" s="13" t="s">
        <v>83</v>
      </c>
      <c r="AW1566" s="13" t="s">
        <v>35</v>
      </c>
      <c r="AX1566" s="13" t="s">
        <v>76</v>
      </c>
      <c r="AY1566" s="244" t="s">
        <v>331</v>
      </c>
    </row>
    <row r="1567" s="14" customFormat="1">
      <c r="A1567" s="14"/>
      <c r="B1567" s="245"/>
      <c r="C1567" s="246"/>
      <c r="D1567" s="236" t="s">
        <v>341</v>
      </c>
      <c r="E1567" s="247" t="s">
        <v>19</v>
      </c>
      <c r="F1567" s="248" t="s">
        <v>199</v>
      </c>
      <c r="G1567" s="246"/>
      <c r="H1567" s="249">
        <v>24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341</v>
      </c>
      <c r="AU1567" s="255" t="s">
        <v>85</v>
      </c>
      <c r="AV1567" s="14" t="s">
        <v>85</v>
      </c>
      <c r="AW1567" s="14" t="s">
        <v>35</v>
      </c>
      <c r="AX1567" s="14" t="s">
        <v>76</v>
      </c>
      <c r="AY1567" s="255" t="s">
        <v>331</v>
      </c>
    </row>
    <row r="1568" s="13" customFormat="1">
      <c r="A1568" s="13"/>
      <c r="B1568" s="234"/>
      <c r="C1568" s="235"/>
      <c r="D1568" s="236" t="s">
        <v>341</v>
      </c>
      <c r="E1568" s="237" t="s">
        <v>19</v>
      </c>
      <c r="F1568" s="238" t="s">
        <v>2305</v>
      </c>
      <c r="G1568" s="235"/>
      <c r="H1568" s="237" t="s">
        <v>19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341</v>
      </c>
      <c r="AU1568" s="244" t="s">
        <v>85</v>
      </c>
      <c r="AV1568" s="13" t="s">
        <v>83</v>
      </c>
      <c r="AW1568" s="13" t="s">
        <v>35</v>
      </c>
      <c r="AX1568" s="13" t="s">
        <v>76</v>
      </c>
      <c r="AY1568" s="244" t="s">
        <v>331</v>
      </c>
    </row>
    <row r="1569" s="14" customFormat="1">
      <c r="A1569" s="14"/>
      <c r="B1569" s="245"/>
      <c r="C1569" s="246"/>
      <c r="D1569" s="236" t="s">
        <v>341</v>
      </c>
      <c r="E1569" s="247" t="s">
        <v>19</v>
      </c>
      <c r="F1569" s="248" t="s">
        <v>495</v>
      </c>
      <c r="G1569" s="246"/>
      <c r="H1569" s="249">
        <v>50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341</v>
      </c>
      <c r="AU1569" s="255" t="s">
        <v>85</v>
      </c>
      <c r="AV1569" s="14" t="s">
        <v>85</v>
      </c>
      <c r="AW1569" s="14" t="s">
        <v>35</v>
      </c>
      <c r="AX1569" s="14" t="s">
        <v>76</v>
      </c>
      <c r="AY1569" s="255" t="s">
        <v>331</v>
      </c>
    </row>
    <row r="1570" s="13" customFormat="1">
      <c r="A1570" s="13"/>
      <c r="B1570" s="234"/>
      <c r="C1570" s="235"/>
      <c r="D1570" s="236" t="s">
        <v>341</v>
      </c>
      <c r="E1570" s="237" t="s">
        <v>19</v>
      </c>
      <c r="F1570" s="238" t="s">
        <v>2306</v>
      </c>
      <c r="G1570" s="235"/>
      <c r="H1570" s="237" t="s">
        <v>19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341</v>
      </c>
      <c r="AU1570" s="244" t="s">
        <v>85</v>
      </c>
      <c r="AV1570" s="13" t="s">
        <v>83</v>
      </c>
      <c r="AW1570" s="13" t="s">
        <v>35</v>
      </c>
      <c r="AX1570" s="13" t="s">
        <v>76</v>
      </c>
      <c r="AY1570" s="244" t="s">
        <v>331</v>
      </c>
    </row>
    <row r="1571" s="14" customFormat="1">
      <c r="A1571" s="14"/>
      <c r="B1571" s="245"/>
      <c r="C1571" s="246"/>
      <c r="D1571" s="236" t="s">
        <v>341</v>
      </c>
      <c r="E1571" s="247" t="s">
        <v>19</v>
      </c>
      <c r="F1571" s="248" t="s">
        <v>2258</v>
      </c>
      <c r="G1571" s="246"/>
      <c r="H1571" s="249">
        <v>224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341</v>
      </c>
      <c r="AU1571" s="255" t="s">
        <v>85</v>
      </c>
      <c r="AV1571" s="14" t="s">
        <v>85</v>
      </c>
      <c r="AW1571" s="14" t="s">
        <v>35</v>
      </c>
      <c r="AX1571" s="14" t="s">
        <v>76</v>
      </c>
      <c r="AY1571" s="255" t="s">
        <v>331</v>
      </c>
    </row>
    <row r="1572" s="15" customFormat="1">
      <c r="A1572" s="15"/>
      <c r="B1572" s="256"/>
      <c r="C1572" s="257"/>
      <c r="D1572" s="236" t="s">
        <v>341</v>
      </c>
      <c r="E1572" s="258" t="s">
        <v>19</v>
      </c>
      <c r="F1572" s="259" t="s">
        <v>353</v>
      </c>
      <c r="G1572" s="257"/>
      <c r="H1572" s="260">
        <v>298</v>
      </c>
      <c r="I1572" s="261"/>
      <c r="J1572" s="257"/>
      <c r="K1572" s="257"/>
      <c r="L1572" s="262"/>
      <c r="M1572" s="263"/>
      <c r="N1572" s="264"/>
      <c r="O1572" s="264"/>
      <c r="P1572" s="264"/>
      <c r="Q1572" s="264"/>
      <c r="R1572" s="264"/>
      <c r="S1572" s="264"/>
      <c r="T1572" s="26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6" t="s">
        <v>341</v>
      </c>
      <c r="AU1572" s="266" t="s">
        <v>85</v>
      </c>
      <c r="AV1572" s="15" t="s">
        <v>126</v>
      </c>
      <c r="AW1572" s="15" t="s">
        <v>35</v>
      </c>
      <c r="AX1572" s="15" t="s">
        <v>83</v>
      </c>
      <c r="AY1572" s="266" t="s">
        <v>331</v>
      </c>
    </row>
    <row r="1573" s="2" customFormat="1" ht="16.5" customHeight="1">
      <c r="A1573" s="40"/>
      <c r="B1573" s="41"/>
      <c r="C1573" s="284" t="s">
        <v>2307</v>
      </c>
      <c r="D1573" s="284" t="s">
        <v>968</v>
      </c>
      <c r="E1573" s="285" t="s">
        <v>2308</v>
      </c>
      <c r="F1573" s="286" t="s">
        <v>2309</v>
      </c>
      <c r="G1573" s="287" t="s">
        <v>429</v>
      </c>
      <c r="H1573" s="288">
        <v>21.741</v>
      </c>
      <c r="I1573" s="289"/>
      <c r="J1573" s="290">
        <f>ROUND(I1573*H1573,2)</f>
        <v>0</v>
      </c>
      <c r="K1573" s="286" t="s">
        <v>337</v>
      </c>
      <c r="L1573" s="291"/>
      <c r="M1573" s="292" t="s">
        <v>19</v>
      </c>
      <c r="N1573" s="293" t="s">
        <v>47</v>
      </c>
      <c r="O1573" s="86"/>
      <c r="P1573" s="225">
        <f>O1573*H1573</f>
        <v>0</v>
      </c>
      <c r="Q1573" s="225">
        <v>0.55000000000000004</v>
      </c>
      <c r="R1573" s="225">
        <f>Q1573*H1573</f>
        <v>11.957550000000001</v>
      </c>
      <c r="S1573" s="225">
        <v>0</v>
      </c>
      <c r="T1573" s="226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7" t="s">
        <v>624</v>
      </c>
      <c r="AT1573" s="227" t="s">
        <v>968</v>
      </c>
      <c r="AU1573" s="227" t="s">
        <v>85</v>
      </c>
      <c r="AY1573" s="19" t="s">
        <v>331</v>
      </c>
      <c r="BE1573" s="228">
        <f>IF(N1573="základní",J1573,0)</f>
        <v>0</v>
      </c>
      <c r="BF1573" s="228">
        <f>IF(N1573="snížená",J1573,0)</f>
        <v>0</v>
      </c>
      <c r="BG1573" s="228">
        <f>IF(N1573="zákl. přenesená",J1573,0)</f>
        <v>0</v>
      </c>
      <c r="BH1573" s="228">
        <f>IF(N1573="sníž. přenesená",J1573,0)</f>
        <v>0</v>
      </c>
      <c r="BI1573" s="228">
        <f>IF(N1573="nulová",J1573,0)</f>
        <v>0</v>
      </c>
      <c r="BJ1573" s="19" t="s">
        <v>83</v>
      </c>
      <c r="BK1573" s="228">
        <f>ROUND(I1573*H1573,2)</f>
        <v>0</v>
      </c>
      <c r="BL1573" s="19" t="s">
        <v>541</v>
      </c>
      <c r="BM1573" s="227" t="s">
        <v>2310</v>
      </c>
    </row>
    <row r="1574" s="13" customFormat="1">
      <c r="A1574" s="13"/>
      <c r="B1574" s="234"/>
      <c r="C1574" s="235"/>
      <c r="D1574" s="236" t="s">
        <v>341</v>
      </c>
      <c r="E1574" s="237" t="s">
        <v>19</v>
      </c>
      <c r="F1574" s="238" t="s">
        <v>2247</v>
      </c>
      <c r="G1574" s="235"/>
      <c r="H1574" s="237" t="s">
        <v>19</v>
      </c>
      <c r="I1574" s="239"/>
      <c r="J1574" s="235"/>
      <c r="K1574" s="235"/>
      <c r="L1574" s="240"/>
      <c r="M1574" s="241"/>
      <c r="N1574" s="242"/>
      <c r="O1574" s="242"/>
      <c r="P1574" s="242"/>
      <c r="Q1574" s="242"/>
      <c r="R1574" s="242"/>
      <c r="S1574" s="242"/>
      <c r="T1574" s="24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4" t="s">
        <v>341</v>
      </c>
      <c r="AU1574" s="244" t="s">
        <v>85</v>
      </c>
      <c r="AV1574" s="13" t="s">
        <v>83</v>
      </c>
      <c r="AW1574" s="13" t="s">
        <v>35</v>
      </c>
      <c r="AX1574" s="13" t="s">
        <v>76</v>
      </c>
      <c r="AY1574" s="244" t="s">
        <v>331</v>
      </c>
    </row>
    <row r="1575" s="13" customFormat="1">
      <c r="A1575" s="13"/>
      <c r="B1575" s="234"/>
      <c r="C1575" s="235"/>
      <c r="D1575" s="236" t="s">
        <v>341</v>
      </c>
      <c r="E1575" s="237" t="s">
        <v>19</v>
      </c>
      <c r="F1575" s="238" t="s">
        <v>2283</v>
      </c>
      <c r="G1575" s="235"/>
      <c r="H1575" s="237" t="s">
        <v>19</v>
      </c>
      <c r="I1575" s="239"/>
      <c r="J1575" s="235"/>
      <c r="K1575" s="235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341</v>
      </c>
      <c r="AU1575" s="244" t="s">
        <v>85</v>
      </c>
      <c r="AV1575" s="13" t="s">
        <v>83</v>
      </c>
      <c r="AW1575" s="13" t="s">
        <v>35</v>
      </c>
      <c r="AX1575" s="13" t="s">
        <v>76</v>
      </c>
      <c r="AY1575" s="244" t="s">
        <v>331</v>
      </c>
    </row>
    <row r="1576" s="14" customFormat="1">
      <c r="A1576" s="14"/>
      <c r="B1576" s="245"/>
      <c r="C1576" s="246"/>
      <c r="D1576" s="236" t="s">
        <v>341</v>
      </c>
      <c r="E1576" s="247" t="s">
        <v>19</v>
      </c>
      <c r="F1576" s="248" t="s">
        <v>2311</v>
      </c>
      <c r="G1576" s="246"/>
      <c r="H1576" s="249">
        <v>1.5249999999999999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341</v>
      </c>
      <c r="AU1576" s="255" t="s">
        <v>85</v>
      </c>
      <c r="AV1576" s="14" t="s">
        <v>85</v>
      </c>
      <c r="AW1576" s="14" t="s">
        <v>35</v>
      </c>
      <c r="AX1576" s="14" t="s">
        <v>76</v>
      </c>
      <c r="AY1576" s="255" t="s">
        <v>331</v>
      </c>
    </row>
    <row r="1577" s="13" customFormat="1">
      <c r="A1577" s="13"/>
      <c r="B1577" s="234"/>
      <c r="C1577" s="235"/>
      <c r="D1577" s="236" t="s">
        <v>341</v>
      </c>
      <c r="E1577" s="237" t="s">
        <v>19</v>
      </c>
      <c r="F1577" s="238" t="s">
        <v>2293</v>
      </c>
      <c r="G1577" s="235"/>
      <c r="H1577" s="237" t="s">
        <v>19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341</v>
      </c>
      <c r="AU1577" s="244" t="s">
        <v>85</v>
      </c>
      <c r="AV1577" s="13" t="s">
        <v>83</v>
      </c>
      <c r="AW1577" s="13" t="s">
        <v>35</v>
      </c>
      <c r="AX1577" s="13" t="s">
        <v>76</v>
      </c>
      <c r="AY1577" s="244" t="s">
        <v>331</v>
      </c>
    </row>
    <row r="1578" s="14" customFormat="1">
      <c r="A1578" s="14"/>
      <c r="B1578" s="245"/>
      <c r="C1578" s="246"/>
      <c r="D1578" s="236" t="s">
        <v>341</v>
      </c>
      <c r="E1578" s="247" t="s">
        <v>19</v>
      </c>
      <c r="F1578" s="248" t="s">
        <v>2312</v>
      </c>
      <c r="G1578" s="246"/>
      <c r="H1578" s="249">
        <v>6.9169999999999998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341</v>
      </c>
      <c r="AU1578" s="255" t="s">
        <v>85</v>
      </c>
      <c r="AV1578" s="14" t="s">
        <v>85</v>
      </c>
      <c r="AW1578" s="14" t="s">
        <v>35</v>
      </c>
      <c r="AX1578" s="14" t="s">
        <v>76</v>
      </c>
      <c r="AY1578" s="255" t="s">
        <v>331</v>
      </c>
    </row>
    <row r="1579" s="13" customFormat="1">
      <c r="A1579" s="13"/>
      <c r="B1579" s="234"/>
      <c r="C1579" s="235"/>
      <c r="D1579" s="236" t="s">
        <v>341</v>
      </c>
      <c r="E1579" s="237" t="s">
        <v>19</v>
      </c>
      <c r="F1579" s="238" t="s">
        <v>2295</v>
      </c>
      <c r="G1579" s="235"/>
      <c r="H1579" s="237" t="s">
        <v>19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341</v>
      </c>
      <c r="AU1579" s="244" t="s">
        <v>85</v>
      </c>
      <c r="AV1579" s="13" t="s">
        <v>83</v>
      </c>
      <c r="AW1579" s="13" t="s">
        <v>35</v>
      </c>
      <c r="AX1579" s="13" t="s">
        <v>76</v>
      </c>
      <c r="AY1579" s="244" t="s">
        <v>331</v>
      </c>
    </row>
    <row r="1580" s="14" customFormat="1">
      <c r="A1580" s="14"/>
      <c r="B1580" s="245"/>
      <c r="C1580" s="246"/>
      <c r="D1580" s="236" t="s">
        <v>341</v>
      </c>
      <c r="E1580" s="247" t="s">
        <v>19</v>
      </c>
      <c r="F1580" s="248" t="s">
        <v>2313</v>
      </c>
      <c r="G1580" s="246"/>
      <c r="H1580" s="249">
        <v>0.56299999999999994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341</v>
      </c>
      <c r="AU1580" s="255" t="s">
        <v>85</v>
      </c>
      <c r="AV1580" s="14" t="s">
        <v>85</v>
      </c>
      <c r="AW1580" s="14" t="s">
        <v>35</v>
      </c>
      <c r="AX1580" s="14" t="s">
        <v>76</v>
      </c>
      <c r="AY1580" s="255" t="s">
        <v>331</v>
      </c>
    </row>
    <row r="1581" s="13" customFormat="1">
      <c r="A1581" s="13"/>
      <c r="B1581" s="234"/>
      <c r="C1581" s="235"/>
      <c r="D1581" s="236" t="s">
        <v>341</v>
      </c>
      <c r="E1581" s="237" t="s">
        <v>19</v>
      </c>
      <c r="F1581" s="238" t="s">
        <v>2296</v>
      </c>
      <c r="G1581" s="235"/>
      <c r="H1581" s="237" t="s">
        <v>19</v>
      </c>
      <c r="I1581" s="239"/>
      <c r="J1581" s="235"/>
      <c r="K1581" s="235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341</v>
      </c>
      <c r="AU1581" s="244" t="s">
        <v>85</v>
      </c>
      <c r="AV1581" s="13" t="s">
        <v>83</v>
      </c>
      <c r="AW1581" s="13" t="s">
        <v>35</v>
      </c>
      <c r="AX1581" s="13" t="s">
        <v>76</v>
      </c>
      <c r="AY1581" s="244" t="s">
        <v>331</v>
      </c>
    </row>
    <row r="1582" s="14" customFormat="1">
      <c r="A1582" s="14"/>
      <c r="B1582" s="245"/>
      <c r="C1582" s="246"/>
      <c r="D1582" s="236" t="s">
        <v>341</v>
      </c>
      <c r="E1582" s="247" t="s">
        <v>19</v>
      </c>
      <c r="F1582" s="248" t="s">
        <v>2314</v>
      </c>
      <c r="G1582" s="246"/>
      <c r="H1582" s="249">
        <v>1.381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341</v>
      </c>
      <c r="AU1582" s="255" t="s">
        <v>85</v>
      </c>
      <c r="AV1582" s="14" t="s">
        <v>85</v>
      </c>
      <c r="AW1582" s="14" t="s">
        <v>35</v>
      </c>
      <c r="AX1582" s="14" t="s">
        <v>76</v>
      </c>
      <c r="AY1582" s="255" t="s">
        <v>331</v>
      </c>
    </row>
    <row r="1583" s="13" customFormat="1">
      <c r="A1583" s="13"/>
      <c r="B1583" s="234"/>
      <c r="C1583" s="235"/>
      <c r="D1583" s="236" t="s">
        <v>341</v>
      </c>
      <c r="E1583" s="237" t="s">
        <v>19</v>
      </c>
      <c r="F1583" s="238" t="s">
        <v>2304</v>
      </c>
      <c r="G1583" s="235"/>
      <c r="H1583" s="237" t="s">
        <v>19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341</v>
      </c>
      <c r="AU1583" s="244" t="s">
        <v>85</v>
      </c>
      <c r="AV1583" s="13" t="s">
        <v>83</v>
      </c>
      <c r="AW1583" s="13" t="s">
        <v>35</v>
      </c>
      <c r="AX1583" s="13" t="s">
        <v>76</v>
      </c>
      <c r="AY1583" s="244" t="s">
        <v>331</v>
      </c>
    </row>
    <row r="1584" s="14" customFormat="1">
      <c r="A1584" s="14"/>
      <c r="B1584" s="245"/>
      <c r="C1584" s="246"/>
      <c r="D1584" s="236" t="s">
        <v>341</v>
      </c>
      <c r="E1584" s="247" t="s">
        <v>19</v>
      </c>
      <c r="F1584" s="248" t="s">
        <v>2315</v>
      </c>
      <c r="G1584" s="246"/>
      <c r="H1584" s="249">
        <v>1.1879999999999999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341</v>
      </c>
      <c r="AU1584" s="255" t="s">
        <v>85</v>
      </c>
      <c r="AV1584" s="14" t="s">
        <v>85</v>
      </c>
      <c r="AW1584" s="14" t="s">
        <v>35</v>
      </c>
      <c r="AX1584" s="14" t="s">
        <v>76</v>
      </c>
      <c r="AY1584" s="255" t="s">
        <v>331</v>
      </c>
    </row>
    <row r="1585" s="13" customFormat="1">
      <c r="A1585" s="13"/>
      <c r="B1585" s="234"/>
      <c r="C1585" s="235"/>
      <c r="D1585" s="236" t="s">
        <v>341</v>
      </c>
      <c r="E1585" s="237" t="s">
        <v>19</v>
      </c>
      <c r="F1585" s="238" t="s">
        <v>2305</v>
      </c>
      <c r="G1585" s="235"/>
      <c r="H1585" s="237" t="s">
        <v>19</v>
      </c>
      <c r="I1585" s="239"/>
      <c r="J1585" s="235"/>
      <c r="K1585" s="235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341</v>
      </c>
      <c r="AU1585" s="244" t="s">
        <v>85</v>
      </c>
      <c r="AV1585" s="13" t="s">
        <v>83</v>
      </c>
      <c r="AW1585" s="13" t="s">
        <v>35</v>
      </c>
      <c r="AX1585" s="13" t="s">
        <v>76</v>
      </c>
      <c r="AY1585" s="244" t="s">
        <v>331</v>
      </c>
    </row>
    <row r="1586" s="14" customFormat="1">
      <c r="A1586" s="14"/>
      <c r="B1586" s="245"/>
      <c r="C1586" s="246"/>
      <c r="D1586" s="236" t="s">
        <v>341</v>
      </c>
      <c r="E1586" s="247" t="s">
        <v>19</v>
      </c>
      <c r="F1586" s="248" t="s">
        <v>2316</v>
      </c>
      <c r="G1586" s="246"/>
      <c r="H1586" s="249">
        <v>2.1120000000000001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341</v>
      </c>
      <c r="AU1586" s="255" t="s">
        <v>85</v>
      </c>
      <c r="AV1586" s="14" t="s">
        <v>85</v>
      </c>
      <c r="AW1586" s="14" t="s">
        <v>35</v>
      </c>
      <c r="AX1586" s="14" t="s">
        <v>76</v>
      </c>
      <c r="AY1586" s="255" t="s">
        <v>331</v>
      </c>
    </row>
    <row r="1587" s="13" customFormat="1">
      <c r="A1587" s="13"/>
      <c r="B1587" s="234"/>
      <c r="C1587" s="235"/>
      <c r="D1587" s="236" t="s">
        <v>341</v>
      </c>
      <c r="E1587" s="237" t="s">
        <v>19</v>
      </c>
      <c r="F1587" s="238" t="s">
        <v>2306</v>
      </c>
      <c r="G1587" s="235"/>
      <c r="H1587" s="237" t="s">
        <v>19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341</v>
      </c>
      <c r="AU1587" s="244" t="s">
        <v>85</v>
      </c>
      <c r="AV1587" s="13" t="s">
        <v>83</v>
      </c>
      <c r="AW1587" s="13" t="s">
        <v>35</v>
      </c>
      <c r="AX1587" s="13" t="s">
        <v>76</v>
      </c>
      <c r="AY1587" s="244" t="s">
        <v>331</v>
      </c>
    </row>
    <row r="1588" s="14" customFormat="1">
      <c r="A1588" s="14"/>
      <c r="B1588" s="245"/>
      <c r="C1588" s="246"/>
      <c r="D1588" s="236" t="s">
        <v>341</v>
      </c>
      <c r="E1588" s="247" t="s">
        <v>19</v>
      </c>
      <c r="F1588" s="248" t="s">
        <v>2317</v>
      </c>
      <c r="G1588" s="246"/>
      <c r="H1588" s="249">
        <v>7.0960000000000001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341</v>
      </c>
      <c r="AU1588" s="255" t="s">
        <v>85</v>
      </c>
      <c r="AV1588" s="14" t="s">
        <v>85</v>
      </c>
      <c r="AW1588" s="14" t="s">
        <v>35</v>
      </c>
      <c r="AX1588" s="14" t="s">
        <v>76</v>
      </c>
      <c r="AY1588" s="255" t="s">
        <v>331</v>
      </c>
    </row>
    <row r="1589" s="13" customFormat="1">
      <c r="A1589" s="13"/>
      <c r="B1589" s="234"/>
      <c r="C1589" s="235"/>
      <c r="D1589" s="236" t="s">
        <v>341</v>
      </c>
      <c r="E1589" s="237" t="s">
        <v>19</v>
      </c>
      <c r="F1589" s="238" t="s">
        <v>2273</v>
      </c>
      <c r="G1589" s="235"/>
      <c r="H1589" s="237" t="s">
        <v>19</v>
      </c>
      <c r="I1589" s="239"/>
      <c r="J1589" s="235"/>
      <c r="K1589" s="235"/>
      <c r="L1589" s="240"/>
      <c r="M1589" s="241"/>
      <c r="N1589" s="242"/>
      <c r="O1589" s="242"/>
      <c r="P1589" s="242"/>
      <c r="Q1589" s="242"/>
      <c r="R1589" s="242"/>
      <c r="S1589" s="242"/>
      <c r="T1589" s="24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4" t="s">
        <v>341</v>
      </c>
      <c r="AU1589" s="244" t="s">
        <v>85</v>
      </c>
      <c r="AV1589" s="13" t="s">
        <v>83</v>
      </c>
      <c r="AW1589" s="13" t="s">
        <v>35</v>
      </c>
      <c r="AX1589" s="13" t="s">
        <v>76</v>
      </c>
      <c r="AY1589" s="244" t="s">
        <v>331</v>
      </c>
    </row>
    <row r="1590" s="13" customFormat="1">
      <c r="A1590" s="13"/>
      <c r="B1590" s="234"/>
      <c r="C1590" s="235"/>
      <c r="D1590" s="236" t="s">
        <v>341</v>
      </c>
      <c r="E1590" s="237" t="s">
        <v>19</v>
      </c>
      <c r="F1590" s="238" t="s">
        <v>2284</v>
      </c>
      <c r="G1590" s="235"/>
      <c r="H1590" s="237" t="s">
        <v>19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341</v>
      </c>
      <c r="AU1590" s="244" t="s">
        <v>85</v>
      </c>
      <c r="AV1590" s="13" t="s">
        <v>83</v>
      </c>
      <c r="AW1590" s="13" t="s">
        <v>35</v>
      </c>
      <c r="AX1590" s="13" t="s">
        <v>76</v>
      </c>
      <c r="AY1590" s="244" t="s">
        <v>331</v>
      </c>
    </row>
    <row r="1591" s="14" customFormat="1">
      <c r="A1591" s="14"/>
      <c r="B1591" s="245"/>
      <c r="C1591" s="246"/>
      <c r="D1591" s="236" t="s">
        <v>341</v>
      </c>
      <c r="E1591" s="247" t="s">
        <v>19</v>
      </c>
      <c r="F1591" s="248" t="s">
        <v>2318</v>
      </c>
      <c r="G1591" s="246"/>
      <c r="H1591" s="249">
        <v>0.088999999999999996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341</v>
      </c>
      <c r="AU1591" s="255" t="s">
        <v>85</v>
      </c>
      <c r="AV1591" s="14" t="s">
        <v>85</v>
      </c>
      <c r="AW1591" s="14" t="s">
        <v>35</v>
      </c>
      <c r="AX1591" s="14" t="s">
        <v>76</v>
      </c>
      <c r="AY1591" s="255" t="s">
        <v>331</v>
      </c>
    </row>
    <row r="1592" s="13" customFormat="1">
      <c r="A1592" s="13"/>
      <c r="B1592" s="234"/>
      <c r="C1592" s="235"/>
      <c r="D1592" s="236" t="s">
        <v>341</v>
      </c>
      <c r="E1592" s="237" t="s">
        <v>19</v>
      </c>
      <c r="F1592" s="238" t="s">
        <v>2293</v>
      </c>
      <c r="G1592" s="235"/>
      <c r="H1592" s="237" t="s">
        <v>19</v>
      </c>
      <c r="I1592" s="239"/>
      <c r="J1592" s="235"/>
      <c r="K1592" s="235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341</v>
      </c>
      <c r="AU1592" s="244" t="s">
        <v>85</v>
      </c>
      <c r="AV1592" s="13" t="s">
        <v>83</v>
      </c>
      <c r="AW1592" s="13" t="s">
        <v>35</v>
      </c>
      <c r="AX1592" s="13" t="s">
        <v>76</v>
      </c>
      <c r="AY1592" s="244" t="s">
        <v>331</v>
      </c>
    </row>
    <row r="1593" s="14" customFormat="1">
      <c r="A1593" s="14"/>
      <c r="B1593" s="245"/>
      <c r="C1593" s="246"/>
      <c r="D1593" s="236" t="s">
        <v>341</v>
      </c>
      <c r="E1593" s="247" t="s">
        <v>19</v>
      </c>
      <c r="F1593" s="248" t="s">
        <v>2319</v>
      </c>
      <c r="G1593" s="246"/>
      <c r="H1593" s="249">
        <v>0.28299999999999997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341</v>
      </c>
      <c r="AU1593" s="255" t="s">
        <v>85</v>
      </c>
      <c r="AV1593" s="14" t="s">
        <v>85</v>
      </c>
      <c r="AW1593" s="14" t="s">
        <v>35</v>
      </c>
      <c r="AX1593" s="14" t="s">
        <v>76</v>
      </c>
      <c r="AY1593" s="255" t="s">
        <v>331</v>
      </c>
    </row>
    <row r="1594" s="13" customFormat="1">
      <c r="A1594" s="13"/>
      <c r="B1594" s="234"/>
      <c r="C1594" s="235"/>
      <c r="D1594" s="236" t="s">
        <v>341</v>
      </c>
      <c r="E1594" s="237" t="s">
        <v>19</v>
      </c>
      <c r="F1594" s="238" t="s">
        <v>2274</v>
      </c>
      <c r="G1594" s="235"/>
      <c r="H1594" s="237" t="s">
        <v>19</v>
      </c>
      <c r="I1594" s="239"/>
      <c r="J1594" s="235"/>
      <c r="K1594" s="235"/>
      <c r="L1594" s="240"/>
      <c r="M1594" s="241"/>
      <c r="N1594" s="242"/>
      <c r="O1594" s="242"/>
      <c r="P1594" s="242"/>
      <c r="Q1594" s="242"/>
      <c r="R1594" s="242"/>
      <c r="S1594" s="242"/>
      <c r="T1594" s="24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4" t="s">
        <v>341</v>
      </c>
      <c r="AU1594" s="244" t="s">
        <v>85</v>
      </c>
      <c r="AV1594" s="13" t="s">
        <v>83</v>
      </c>
      <c r="AW1594" s="13" t="s">
        <v>35</v>
      </c>
      <c r="AX1594" s="13" t="s">
        <v>76</v>
      </c>
      <c r="AY1594" s="244" t="s">
        <v>331</v>
      </c>
    </row>
    <row r="1595" s="14" customFormat="1">
      <c r="A1595" s="14"/>
      <c r="B1595" s="245"/>
      <c r="C1595" s="246"/>
      <c r="D1595" s="236" t="s">
        <v>341</v>
      </c>
      <c r="E1595" s="247" t="s">
        <v>19</v>
      </c>
      <c r="F1595" s="248" t="s">
        <v>2320</v>
      </c>
      <c r="G1595" s="246"/>
      <c r="H1595" s="249">
        <v>0.11799999999999999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341</v>
      </c>
      <c r="AU1595" s="255" t="s">
        <v>85</v>
      </c>
      <c r="AV1595" s="14" t="s">
        <v>85</v>
      </c>
      <c r="AW1595" s="14" t="s">
        <v>35</v>
      </c>
      <c r="AX1595" s="14" t="s">
        <v>76</v>
      </c>
      <c r="AY1595" s="255" t="s">
        <v>331</v>
      </c>
    </row>
    <row r="1596" s="13" customFormat="1">
      <c r="A1596" s="13"/>
      <c r="B1596" s="234"/>
      <c r="C1596" s="235"/>
      <c r="D1596" s="236" t="s">
        <v>341</v>
      </c>
      <c r="E1596" s="237" t="s">
        <v>19</v>
      </c>
      <c r="F1596" s="238" t="s">
        <v>2321</v>
      </c>
      <c r="G1596" s="235"/>
      <c r="H1596" s="237" t="s">
        <v>19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341</v>
      </c>
      <c r="AU1596" s="244" t="s">
        <v>85</v>
      </c>
      <c r="AV1596" s="13" t="s">
        <v>83</v>
      </c>
      <c r="AW1596" s="13" t="s">
        <v>35</v>
      </c>
      <c r="AX1596" s="13" t="s">
        <v>76</v>
      </c>
      <c r="AY1596" s="244" t="s">
        <v>331</v>
      </c>
    </row>
    <row r="1597" s="14" customFormat="1">
      <c r="A1597" s="14"/>
      <c r="B1597" s="245"/>
      <c r="C1597" s="246"/>
      <c r="D1597" s="236" t="s">
        <v>341</v>
      </c>
      <c r="E1597" s="247" t="s">
        <v>19</v>
      </c>
      <c r="F1597" s="248" t="s">
        <v>2322</v>
      </c>
      <c r="G1597" s="246"/>
      <c r="H1597" s="249">
        <v>0.38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341</v>
      </c>
      <c r="AU1597" s="255" t="s">
        <v>85</v>
      </c>
      <c r="AV1597" s="14" t="s">
        <v>85</v>
      </c>
      <c r="AW1597" s="14" t="s">
        <v>35</v>
      </c>
      <c r="AX1597" s="14" t="s">
        <v>76</v>
      </c>
      <c r="AY1597" s="255" t="s">
        <v>331</v>
      </c>
    </row>
    <row r="1598" s="13" customFormat="1">
      <c r="A1598" s="13"/>
      <c r="B1598" s="234"/>
      <c r="C1598" s="235"/>
      <c r="D1598" s="236" t="s">
        <v>341</v>
      </c>
      <c r="E1598" s="237" t="s">
        <v>19</v>
      </c>
      <c r="F1598" s="238" t="s">
        <v>1964</v>
      </c>
      <c r="G1598" s="235"/>
      <c r="H1598" s="237" t="s">
        <v>19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341</v>
      </c>
      <c r="AU1598" s="244" t="s">
        <v>85</v>
      </c>
      <c r="AV1598" s="13" t="s">
        <v>83</v>
      </c>
      <c r="AW1598" s="13" t="s">
        <v>35</v>
      </c>
      <c r="AX1598" s="13" t="s">
        <v>76</v>
      </c>
      <c r="AY1598" s="244" t="s">
        <v>331</v>
      </c>
    </row>
    <row r="1599" s="14" customFormat="1">
      <c r="A1599" s="14"/>
      <c r="B1599" s="245"/>
      <c r="C1599" s="246"/>
      <c r="D1599" s="236" t="s">
        <v>341</v>
      </c>
      <c r="E1599" s="247" t="s">
        <v>19</v>
      </c>
      <c r="F1599" s="248" t="s">
        <v>2323</v>
      </c>
      <c r="G1599" s="246"/>
      <c r="H1599" s="249">
        <v>0.088999999999999996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341</v>
      </c>
      <c r="AU1599" s="255" t="s">
        <v>85</v>
      </c>
      <c r="AV1599" s="14" t="s">
        <v>85</v>
      </c>
      <c r="AW1599" s="14" t="s">
        <v>35</v>
      </c>
      <c r="AX1599" s="14" t="s">
        <v>76</v>
      </c>
      <c r="AY1599" s="255" t="s">
        <v>331</v>
      </c>
    </row>
    <row r="1600" s="15" customFormat="1">
      <c r="A1600" s="15"/>
      <c r="B1600" s="256"/>
      <c r="C1600" s="257"/>
      <c r="D1600" s="236" t="s">
        <v>341</v>
      </c>
      <c r="E1600" s="258" t="s">
        <v>19</v>
      </c>
      <c r="F1600" s="259" t="s">
        <v>353</v>
      </c>
      <c r="G1600" s="257"/>
      <c r="H1600" s="260">
        <v>21.741</v>
      </c>
      <c r="I1600" s="261"/>
      <c r="J1600" s="257"/>
      <c r="K1600" s="257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66" t="s">
        <v>341</v>
      </c>
      <c r="AU1600" s="266" t="s">
        <v>85</v>
      </c>
      <c r="AV1600" s="15" t="s">
        <v>126</v>
      </c>
      <c r="AW1600" s="15" t="s">
        <v>35</v>
      </c>
      <c r="AX1600" s="15" t="s">
        <v>83</v>
      </c>
      <c r="AY1600" s="266" t="s">
        <v>331</v>
      </c>
    </row>
    <row r="1601" s="2" customFormat="1" ht="24.15" customHeight="1">
      <c r="A1601" s="40"/>
      <c r="B1601" s="41"/>
      <c r="C1601" s="216" t="s">
        <v>2324</v>
      </c>
      <c r="D1601" s="216" t="s">
        <v>333</v>
      </c>
      <c r="E1601" s="217" t="s">
        <v>2325</v>
      </c>
      <c r="F1601" s="218" t="s">
        <v>2326</v>
      </c>
      <c r="G1601" s="219" t="s">
        <v>336</v>
      </c>
      <c r="H1601" s="220">
        <v>11.960000000000001</v>
      </c>
      <c r="I1601" s="221"/>
      <c r="J1601" s="222">
        <f>ROUND(I1601*H1601,2)</f>
        <v>0</v>
      </c>
      <c r="K1601" s="218" t="s">
        <v>337</v>
      </c>
      <c r="L1601" s="46"/>
      <c r="M1601" s="223" t="s">
        <v>19</v>
      </c>
      <c r="N1601" s="224" t="s">
        <v>47</v>
      </c>
      <c r="O1601" s="86"/>
      <c r="P1601" s="225">
        <f>O1601*H1601</f>
        <v>0</v>
      </c>
      <c r="Q1601" s="225">
        <v>0</v>
      </c>
      <c r="R1601" s="225">
        <f>Q1601*H1601</f>
        <v>0</v>
      </c>
      <c r="S1601" s="225">
        <v>0</v>
      </c>
      <c r="T1601" s="226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27" t="s">
        <v>541</v>
      </c>
      <c r="AT1601" s="227" t="s">
        <v>333</v>
      </c>
      <c r="AU1601" s="227" t="s">
        <v>85</v>
      </c>
      <c r="AY1601" s="19" t="s">
        <v>331</v>
      </c>
      <c r="BE1601" s="228">
        <f>IF(N1601="základní",J1601,0)</f>
        <v>0</v>
      </c>
      <c r="BF1601" s="228">
        <f>IF(N1601="snížená",J1601,0)</f>
        <v>0</v>
      </c>
      <c r="BG1601" s="228">
        <f>IF(N1601="zákl. přenesená",J1601,0)</f>
        <v>0</v>
      </c>
      <c r="BH1601" s="228">
        <f>IF(N1601="sníž. přenesená",J1601,0)</f>
        <v>0</v>
      </c>
      <c r="BI1601" s="228">
        <f>IF(N1601="nulová",J1601,0)</f>
        <v>0</v>
      </c>
      <c r="BJ1601" s="19" t="s">
        <v>83</v>
      </c>
      <c r="BK1601" s="228">
        <f>ROUND(I1601*H1601,2)</f>
        <v>0</v>
      </c>
      <c r="BL1601" s="19" t="s">
        <v>541</v>
      </c>
      <c r="BM1601" s="227" t="s">
        <v>2327</v>
      </c>
    </row>
    <row r="1602" s="2" customFormat="1">
      <c r="A1602" s="40"/>
      <c r="B1602" s="41"/>
      <c r="C1602" s="42"/>
      <c r="D1602" s="229" t="s">
        <v>339</v>
      </c>
      <c r="E1602" s="42"/>
      <c r="F1602" s="230" t="s">
        <v>2328</v>
      </c>
      <c r="G1602" s="42"/>
      <c r="H1602" s="42"/>
      <c r="I1602" s="231"/>
      <c r="J1602" s="42"/>
      <c r="K1602" s="42"/>
      <c r="L1602" s="46"/>
      <c r="M1602" s="232"/>
      <c r="N1602" s="233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339</v>
      </c>
      <c r="AU1602" s="19" t="s">
        <v>85</v>
      </c>
    </row>
    <row r="1603" s="13" customFormat="1">
      <c r="A1603" s="13"/>
      <c r="B1603" s="234"/>
      <c r="C1603" s="235"/>
      <c r="D1603" s="236" t="s">
        <v>341</v>
      </c>
      <c r="E1603" s="237" t="s">
        <v>19</v>
      </c>
      <c r="F1603" s="238" t="s">
        <v>2273</v>
      </c>
      <c r="G1603" s="235"/>
      <c r="H1603" s="237" t="s">
        <v>19</v>
      </c>
      <c r="I1603" s="239"/>
      <c r="J1603" s="235"/>
      <c r="K1603" s="235"/>
      <c r="L1603" s="240"/>
      <c r="M1603" s="241"/>
      <c r="N1603" s="242"/>
      <c r="O1603" s="242"/>
      <c r="P1603" s="242"/>
      <c r="Q1603" s="242"/>
      <c r="R1603" s="242"/>
      <c r="S1603" s="242"/>
      <c r="T1603" s="24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4" t="s">
        <v>341</v>
      </c>
      <c r="AU1603" s="244" t="s">
        <v>85</v>
      </c>
      <c r="AV1603" s="13" t="s">
        <v>83</v>
      </c>
      <c r="AW1603" s="13" t="s">
        <v>35</v>
      </c>
      <c r="AX1603" s="13" t="s">
        <v>76</v>
      </c>
      <c r="AY1603" s="244" t="s">
        <v>331</v>
      </c>
    </row>
    <row r="1604" s="14" customFormat="1">
      <c r="A1604" s="14"/>
      <c r="B1604" s="245"/>
      <c r="C1604" s="246"/>
      <c r="D1604" s="236" t="s">
        <v>341</v>
      </c>
      <c r="E1604" s="247" t="s">
        <v>19</v>
      </c>
      <c r="F1604" s="248" t="s">
        <v>2329</v>
      </c>
      <c r="G1604" s="246"/>
      <c r="H1604" s="249">
        <v>11.960000000000001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341</v>
      </c>
      <c r="AU1604" s="255" t="s">
        <v>85</v>
      </c>
      <c r="AV1604" s="14" t="s">
        <v>85</v>
      </c>
      <c r="AW1604" s="14" t="s">
        <v>35</v>
      </c>
      <c r="AX1604" s="14" t="s">
        <v>83</v>
      </c>
      <c r="AY1604" s="255" t="s">
        <v>331</v>
      </c>
    </row>
    <row r="1605" s="2" customFormat="1" ht="16.5" customHeight="1">
      <c r="A1605" s="40"/>
      <c r="B1605" s="41"/>
      <c r="C1605" s="284" t="s">
        <v>2330</v>
      </c>
      <c r="D1605" s="284" t="s">
        <v>968</v>
      </c>
      <c r="E1605" s="285" t="s">
        <v>2331</v>
      </c>
      <c r="F1605" s="286" t="s">
        <v>2332</v>
      </c>
      <c r="G1605" s="287" t="s">
        <v>429</v>
      </c>
      <c r="H1605" s="288">
        <v>0.32900000000000001</v>
      </c>
      <c r="I1605" s="289"/>
      <c r="J1605" s="290">
        <f>ROUND(I1605*H1605,2)</f>
        <v>0</v>
      </c>
      <c r="K1605" s="286" t="s">
        <v>337</v>
      </c>
      <c r="L1605" s="291"/>
      <c r="M1605" s="292" t="s">
        <v>19</v>
      </c>
      <c r="N1605" s="293" t="s">
        <v>47</v>
      </c>
      <c r="O1605" s="86"/>
      <c r="P1605" s="225">
        <f>O1605*H1605</f>
        <v>0</v>
      </c>
      <c r="Q1605" s="225">
        <v>0.55000000000000004</v>
      </c>
      <c r="R1605" s="225">
        <f>Q1605*H1605</f>
        <v>0.18095000000000003</v>
      </c>
      <c r="S1605" s="225">
        <v>0</v>
      </c>
      <c r="T1605" s="226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7" t="s">
        <v>624</v>
      </c>
      <c r="AT1605" s="227" t="s">
        <v>968</v>
      </c>
      <c r="AU1605" s="227" t="s">
        <v>85</v>
      </c>
      <c r="AY1605" s="19" t="s">
        <v>331</v>
      </c>
      <c r="BE1605" s="228">
        <f>IF(N1605="základní",J1605,0)</f>
        <v>0</v>
      </c>
      <c r="BF1605" s="228">
        <f>IF(N1605="snížená",J1605,0)</f>
        <v>0</v>
      </c>
      <c r="BG1605" s="228">
        <f>IF(N1605="zákl. přenesená",J1605,0)</f>
        <v>0</v>
      </c>
      <c r="BH1605" s="228">
        <f>IF(N1605="sníž. přenesená",J1605,0)</f>
        <v>0</v>
      </c>
      <c r="BI1605" s="228">
        <f>IF(N1605="nulová",J1605,0)</f>
        <v>0</v>
      </c>
      <c r="BJ1605" s="19" t="s">
        <v>83</v>
      </c>
      <c r="BK1605" s="228">
        <f>ROUND(I1605*H1605,2)</f>
        <v>0</v>
      </c>
      <c r="BL1605" s="19" t="s">
        <v>541</v>
      </c>
      <c r="BM1605" s="227" t="s">
        <v>2333</v>
      </c>
    </row>
    <row r="1606" s="14" customFormat="1">
      <c r="A1606" s="14"/>
      <c r="B1606" s="245"/>
      <c r="C1606" s="246"/>
      <c r="D1606" s="236" t="s">
        <v>341</v>
      </c>
      <c r="E1606" s="247" t="s">
        <v>19</v>
      </c>
      <c r="F1606" s="248" t="s">
        <v>2334</v>
      </c>
      <c r="G1606" s="246"/>
      <c r="H1606" s="249">
        <v>0.32900000000000001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341</v>
      </c>
      <c r="AU1606" s="255" t="s">
        <v>85</v>
      </c>
      <c r="AV1606" s="14" t="s">
        <v>85</v>
      </c>
      <c r="AW1606" s="14" t="s">
        <v>35</v>
      </c>
      <c r="AX1606" s="14" t="s">
        <v>83</v>
      </c>
      <c r="AY1606" s="255" t="s">
        <v>331</v>
      </c>
    </row>
    <row r="1607" s="2" customFormat="1" ht="24.15" customHeight="1">
      <c r="A1607" s="40"/>
      <c r="B1607" s="41"/>
      <c r="C1607" s="216" t="s">
        <v>2335</v>
      </c>
      <c r="D1607" s="216" t="s">
        <v>333</v>
      </c>
      <c r="E1607" s="217" t="s">
        <v>2336</v>
      </c>
      <c r="F1607" s="218" t="s">
        <v>2337</v>
      </c>
      <c r="G1607" s="219" t="s">
        <v>336</v>
      </c>
      <c r="H1607" s="220">
        <v>149.44</v>
      </c>
      <c r="I1607" s="221"/>
      <c r="J1607" s="222">
        <f>ROUND(I1607*H1607,2)</f>
        <v>0</v>
      </c>
      <c r="K1607" s="218" t="s">
        <v>337</v>
      </c>
      <c r="L1607" s="46"/>
      <c r="M1607" s="223" t="s">
        <v>19</v>
      </c>
      <c r="N1607" s="224" t="s">
        <v>47</v>
      </c>
      <c r="O1607" s="86"/>
      <c r="P1607" s="225">
        <f>O1607*H1607</f>
        <v>0</v>
      </c>
      <c r="Q1607" s="225">
        <v>0</v>
      </c>
      <c r="R1607" s="225">
        <f>Q1607*H1607</f>
        <v>0</v>
      </c>
      <c r="S1607" s="225">
        <v>0</v>
      </c>
      <c r="T1607" s="226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27" t="s">
        <v>541</v>
      </c>
      <c r="AT1607" s="227" t="s">
        <v>333</v>
      </c>
      <c r="AU1607" s="227" t="s">
        <v>85</v>
      </c>
      <c r="AY1607" s="19" t="s">
        <v>331</v>
      </c>
      <c r="BE1607" s="228">
        <f>IF(N1607="základní",J1607,0)</f>
        <v>0</v>
      </c>
      <c r="BF1607" s="228">
        <f>IF(N1607="snížená",J1607,0)</f>
        <v>0</v>
      </c>
      <c r="BG1607" s="228">
        <f>IF(N1607="zákl. přenesená",J1607,0)</f>
        <v>0</v>
      </c>
      <c r="BH1607" s="228">
        <f>IF(N1607="sníž. přenesená",J1607,0)</f>
        <v>0</v>
      </c>
      <c r="BI1607" s="228">
        <f>IF(N1607="nulová",J1607,0)</f>
        <v>0</v>
      </c>
      <c r="BJ1607" s="19" t="s">
        <v>83</v>
      </c>
      <c r="BK1607" s="228">
        <f>ROUND(I1607*H1607,2)</f>
        <v>0</v>
      </c>
      <c r="BL1607" s="19" t="s">
        <v>541</v>
      </c>
      <c r="BM1607" s="227" t="s">
        <v>2338</v>
      </c>
    </row>
    <row r="1608" s="2" customFormat="1">
      <c r="A1608" s="40"/>
      <c r="B1608" s="41"/>
      <c r="C1608" s="42"/>
      <c r="D1608" s="229" t="s">
        <v>339</v>
      </c>
      <c r="E1608" s="42"/>
      <c r="F1608" s="230" t="s">
        <v>2339</v>
      </c>
      <c r="G1608" s="42"/>
      <c r="H1608" s="42"/>
      <c r="I1608" s="231"/>
      <c r="J1608" s="42"/>
      <c r="K1608" s="42"/>
      <c r="L1608" s="46"/>
      <c r="M1608" s="232"/>
      <c r="N1608" s="233"/>
      <c r="O1608" s="86"/>
      <c r="P1608" s="86"/>
      <c r="Q1608" s="86"/>
      <c r="R1608" s="86"/>
      <c r="S1608" s="86"/>
      <c r="T1608" s="87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339</v>
      </c>
      <c r="AU1608" s="19" t="s">
        <v>85</v>
      </c>
    </row>
    <row r="1609" s="13" customFormat="1">
      <c r="A1609" s="13"/>
      <c r="B1609" s="234"/>
      <c r="C1609" s="235"/>
      <c r="D1609" s="236" t="s">
        <v>341</v>
      </c>
      <c r="E1609" s="237" t="s">
        <v>19</v>
      </c>
      <c r="F1609" s="238" t="s">
        <v>1948</v>
      </c>
      <c r="G1609" s="235"/>
      <c r="H1609" s="237" t="s">
        <v>19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341</v>
      </c>
      <c r="AU1609" s="244" t="s">
        <v>85</v>
      </c>
      <c r="AV1609" s="13" t="s">
        <v>83</v>
      </c>
      <c r="AW1609" s="13" t="s">
        <v>35</v>
      </c>
      <c r="AX1609" s="13" t="s">
        <v>76</v>
      </c>
      <c r="AY1609" s="244" t="s">
        <v>331</v>
      </c>
    </row>
    <row r="1610" s="14" customFormat="1">
      <c r="A1610" s="14"/>
      <c r="B1610" s="245"/>
      <c r="C1610" s="246"/>
      <c r="D1610" s="236" t="s">
        <v>341</v>
      </c>
      <c r="E1610" s="247" t="s">
        <v>19</v>
      </c>
      <c r="F1610" s="248" t="s">
        <v>1950</v>
      </c>
      <c r="G1610" s="246"/>
      <c r="H1610" s="249">
        <v>89.230000000000004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341</v>
      </c>
      <c r="AU1610" s="255" t="s">
        <v>85</v>
      </c>
      <c r="AV1610" s="14" t="s">
        <v>85</v>
      </c>
      <c r="AW1610" s="14" t="s">
        <v>35</v>
      </c>
      <c r="AX1610" s="14" t="s">
        <v>76</v>
      </c>
      <c r="AY1610" s="255" t="s">
        <v>331</v>
      </c>
    </row>
    <row r="1611" s="13" customFormat="1">
      <c r="A1611" s="13"/>
      <c r="B1611" s="234"/>
      <c r="C1611" s="235"/>
      <c r="D1611" s="236" t="s">
        <v>341</v>
      </c>
      <c r="E1611" s="237" t="s">
        <v>19</v>
      </c>
      <c r="F1611" s="238" t="s">
        <v>2340</v>
      </c>
      <c r="G1611" s="235"/>
      <c r="H1611" s="237" t="s">
        <v>19</v>
      </c>
      <c r="I1611" s="239"/>
      <c r="J1611" s="235"/>
      <c r="K1611" s="235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341</v>
      </c>
      <c r="AU1611" s="244" t="s">
        <v>85</v>
      </c>
      <c r="AV1611" s="13" t="s">
        <v>83</v>
      </c>
      <c r="AW1611" s="13" t="s">
        <v>35</v>
      </c>
      <c r="AX1611" s="13" t="s">
        <v>76</v>
      </c>
      <c r="AY1611" s="244" t="s">
        <v>331</v>
      </c>
    </row>
    <row r="1612" s="14" customFormat="1">
      <c r="A1612" s="14"/>
      <c r="B1612" s="245"/>
      <c r="C1612" s="246"/>
      <c r="D1612" s="236" t="s">
        <v>341</v>
      </c>
      <c r="E1612" s="247" t="s">
        <v>19</v>
      </c>
      <c r="F1612" s="248" t="s">
        <v>2341</v>
      </c>
      <c r="G1612" s="246"/>
      <c r="H1612" s="249">
        <v>12.960000000000001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341</v>
      </c>
      <c r="AU1612" s="255" t="s">
        <v>85</v>
      </c>
      <c r="AV1612" s="14" t="s">
        <v>85</v>
      </c>
      <c r="AW1612" s="14" t="s">
        <v>35</v>
      </c>
      <c r="AX1612" s="14" t="s">
        <v>76</v>
      </c>
      <c r="AY1612" s="255" t="s">
        <v>331</v>
      </c>
    </row>
    <row r="1613" s="13" customFormat="1">
      <c r="A1613" s="13"/>
      <c r="B1613" s="234"/>
      <c r="C1613" s="235"/>
      <c r="D1613" s="236" t="s">
        <v>341</v>
      </c>
      <c r="E1613" s="237" t="s">
        <v>19</v>
      </c>
      <c r="F1613" s="238" t="s">
        <v>2342</v>
      </c>
      <c r="G1613" s="235"/>
      <c r="H1613" s="237" t="s">
        <v>19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341</v>
      </c>
      <c r="AU1613" s="244" t="s">
        <v>85</v>
      </c>
      <c r="AV1613" s="13" t="s">
        <v>83</v>
      </c>
      <c r="AW1613" s="13" t="s">
        <v>35</v>
      </c>
      <c r="AX1613" s="13" t="s">
        <v>76</v>
      </c>
      <c r="AY1613" s="244" t="s">
        <v>331</v>
      </c>
    </row>
    <row r="1614" s="14" customFormat="1">
      <c r="A1614" s="14"/>
      <c r="B1614" s="245"/>
      <c r="C1614" s="246"/>
      <c r="D1614" s="236" t="s">
        <v>341</v>
      </c>
      <c r="E1614" s="247" t="s">
        <v>19</v>
      </c>
      <c r="F1614" s="248" t="s">
        <v>2133</v>
      </c>
      <c r="G1614" s="246"/>
      <c r="H1614" s="249">
        <v>15.6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341</v>
      </c>
      <c r="AU1614" s="255" t="s">
        <v>85</v>
      </c>
      <c r="AV1614" s="14" t="s">
        <v>85</v>
      </c>
      <c r="AW1614" s="14" t="s">
        <v>35</v>
      </c>
      <c r="AX1614" s="14" t="s">
        <v>76</v>
      </c>
      <c r="AY1614" s="255" t="s">
        <v>331</v>
      </c>
    </row>
    <row r="1615" s="13" customFormat="1">
      <c r="A1615" s="13"/>
      <c r="B1615" s="234"/>
      <c r="C1615" s="235"/>
      <c r="D1615" s="236" t="s">
        <v>341</v>
      </c>
      <c r="E1615" s="237" t="s">
        <v>19</v>
      </c>
      <c r="F1615" s="238" t="s">
        <v>2343</v>
      </c>
      <c r="G1615" s="235"/>
      <c r="H1615" s="237" t="s">
        <v>19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341</v>
      </c>
      <c r="AU1615" s="244" t="s">
        <v>85</v>
      </c>
      <c r="AV1615" s="13" t="s">
        <v>83</v>
      </c>
      <c r="AW1615" s="13" t="s">
        <v>35</v>
      </c>
      <c r="AX1615" s="13" t="s">
        <v>76</v>
      </c>
      <c r="AY1615" s="244" t="s">
        <v>331</v>
      </c>
    </row>
    <row r="1616" s="14" customFormat="1">
      <c r="A1616" s="14"/>
      <c r="B1616" s="245"/>
      <c r="C1616" s="246"/>
      <c r="D1616" s="236" t="s">
        <v>341</v>
      </c>
      <c r="E1616" s="247" t="s">
        <v>19</v>
      </c>
      <c r="F1616" s="248" t="s">
        <v>1965</v>
      </c>
      <c r="G1616" s="246"/>
      <c r="H1616" s="249">
        <v>11.815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341</v>
      </c>
      <c r="AU1616" s="255" t="s">
        <v>85</v>
      </c>
      <c r="AV1616" s="14" t="s">
        <v>85</v>
      </c>
      <c r="AW1616" s="14" t="s">
        <v>35</v>
      </c>
      <c r="AX1616" s="14" t="s">
        <v>76</v>
      </c>
      <c r="AY1616" s="255" t="s">
        <v>331</v>
      </c>
    </row>
    <row r="1617" s="13" customFormat="1">
      <c r="A1617" s="13"/>
      <c r="B1617" s="234"/>
      <c r="C1617" s="235"/>
      <c r="D1617" s="236" t="s">
        <v>341</v>
      </c>
      <c r="E1617" s="237" t="s">
        <v>19</v>
      </c>
      <c r="F1617" s="238" t="s">
        <v>2344</v>
      </c>
      <c r="G1617" s="235"/>
      <c r="H1617" s="237" t="s">
        <v>19</v>
      </c>
      <c r="I1617" s="239"/>
      <c r="J1617" s="235"/>
      <c r="K1617" s="235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341</v>
      </c>
      <c r="AU1617" s="244" t="s">
        <v>85</v>
      </c>
      <c r="AV1617" s="13" t="s">
        <v>83</v>
      </c>
      <c r="AW1617" s="13" t="s">
        <v>35</v>
      </c>
      <c r="AX1617" s="13" t="s">
        <v>76</v>
      </c>
      <c r="AY1617" s="244" t="s">
        <v>331</v>
      </c>
    </row>
    <row r="1618" s="14" customFormat="1">
      <c r="A1618" s="14"/>
      <c r="B1618" s="245"/>
      <c r="C1618" s="246"/>
      <c r="D1618" s="236" t="s">
        <v>341</v>
      </c>
      <c r="E1618" s="247" t="s">
        <v>19</v>
      </c>
      <c r="F1618" s="248" t="s">
        <v>2345</v>
      </c>
      <c r="G1618" s="246"/>
      <c r="H1618" s="249">
        <v>19.835000000000001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341</v>
      </c>
      <c r="AU1618" s="255" t="s">
        <v>85</v>
      </c>
      <c r="AV1618" s="14" t="s">
        <v>85</v>
      </c>
      <c r="AW1618" s="14" t="s">
        <v>35</v>
      </c>
      <c r="AX1618" s="14" t="s">
        <v>76</v>
      </c>
      <c r="AY1618" s="255" t="s">
        <v>331</v>
      </c>
    </row>
    <row r="1619" s="15" customFormat="1">
      <c r="A1619" s="15"/>
      <c r="B1619" s="256"/>
      <c r="C1619" s="257"/>
      <c r="D1619" s="236" t="s">
        <v>341</v>
      </c>
      <c r="E1619" s="258" t="s">
        <v>19</v>
      </c>
      <c r="F1619" s="259" t="s">
        <v>353</v>
      </c>
      <c r="G1619" s="257"/>
      <c r="H1619" s="260">
        <v>149.44</v>
      </c>
      <c r="I1619" s="261"/>
      <c r="J1619" s="257"/>
      <c r="K1619" s="257"/>
      <c r="L1619" s="262"/>
      <c r="M1619" s="263"/>
      <c r="N1619" s="264"/>
      <c r="O1619" s="264"/>
      <c r="P1619" s="264"/>
      <c r="Q1619" s="264"/>
      <c r="R1619" s="264"/>
      <c r="S1619" s="264"/>
      <c r="T1619" s="26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66" t="s">
        <v>341</v>
      </c>
      <c r="AU1619" s="266" t="s">
        <v>85</v>
      </c>
      <c r="AV1619" s="15" t="s">
        <v>126</v>
      </c>
      <c r="AW1619" s="15" t="s">
        <v>35</v>
      </c>
      <c r="AX1619" s="15" t="s">
        <v>83</v>
      </c>
      <c r="AY1619" s="266" t="s">
        <v>331</v>
      </c>
    </row>
    <row r="1620" s="2" customFormat="1" ht="16.5" customHeight="1">
      <c r="A1620" s="40"/>
      <c r="B1620" s="41"/>
      <c r="C1620" s="284" t="s">
        <v>2346</v>
      </c>
      <c r="D1620" s="284" t="s">
        <v>968</v>
      </c>
      <c r="E1620" s="285" t="s">
        <v>2347</v>
      </c>
      <c r="F1620" s="286" t="s">
        <v>2348</v>
      </c>
      <c r="G1620" s="287" t="s">
        <v>336</v>
      </c>
      <c r="H1620" s="288">
        <v>112.40900000000001</v>
      </c>
      <c r="I1620" s="289"/>
      <c r="J1620" s="290">
        <f>ROUND(I1620*H1620,2)</f>
        <v>0</v>
      </c>
      <c r="K1620" s="286" t="s">
        <v>19</v>
      </c>
      <c r="L1620" s="291"/>
      <c r="M1620" s="292" t="s">
        <v>19</v>
      </c>
      <c r="N1620" s="293" t="s">
        <v>47</v>
      </c>
      <c r="O1620" s="86"/>
      <c r="P1620" s="225">
        <f>O1620*H1620</f>
        <v>0</v>
      </c>
      <c r="Q1620" s="225">
        <v>0.012800000000000001</v>
      </c>
      <c r="R1620" s="225">
        <f>Q1620*H1620</f>
        <v>1.4388352000000002</v>
      </c>
      <c r="S1620" s="225">
        <v>0</v>
      </c>
      <c r="T1620" s="226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27" t="s">
        <v>624</v>
      </c>
      <c r="AT1620" s="227" t="s">
        <v>968</v>
      </c>
      <c r="AU1620" s="227" t="s">
        <v>85</v>
      </c>
      <c r="AY1620" s="19" t="s">
        <v>331</v>
      </c>
      <c r="BE1620" s="228">
        <f>IF(N1620="základní",J1620,0)</f>
        <v>0</v>
      </c>
      <c r="BF1620" s="228">
        <f>IF(N1620="snížená",J1620,0)</f>
        <v>0</v>
      </c>
      <c r="BG1620" s="228">
        <f>IF(N1620="zákl. přenesená",J1620,0)</f>
        <v>0</v>
      </c>
      <c r="BH1620" s="228">
        <f>IF(N1620="sníž. přenesená",J1620,0)</f>
        <v>0</v>
      </c>
      <c r="BI1620" s="228">
        <f>IF(N1620="nulová",J1620,0)</f>
        <v>0</v>
      </c>
      <c r="BJ1620" s="19" t="s">
        <v>83</v>
      </c>
      <c r="BK1620" s="228">
        <f>ROUND(I1620*H1620,2)</f>
        <v>0</v>
      </c>
      <c r="BL1620" s="19" t="s">
        <v>541</v>
      </c>
      <c r="BM1620" s="227" t="s">
        <v>2349</v>
      </c>
    </row>
    <row r="1621" s="14" customFormat="1">
      <c r="A1621" s="14"/>
      <c r="B1621" s="245"/>
      <c r="C1621" s="246"/>
      <c r="D1621" s="236" t="s">
        <v>341</v>
      </c>
      <c r="E1621" s="247" t="s">
        <v>19</v>
      </c>
      <c r="F1621" s="248" t="s">
        <v>2350</v>
      </c>
      <c r="G1621" s="246"/>
      <c r="H1621" s="249">
        <v>112.40900000000001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341</v>
      </c>
      <c r="AU1621" s="255" t="s">
        <v>85</v>
      </c>
      <c r="AV1621" s="14" t="s">
        <v>85</v>
      </c>
      <c r="AW1621" s="14" t="s">
        <v>35</v>
      </c>
      <c r="AX1621" s="14" t="s">
        <v>83</v>
      </c>
      <c r="AY1621" s="255" t="s">
        <v>331</v>
      </c>
    </row>
    <row r="1622" s="2" customFormat="1" ht="16.5" customHeight="1">
      <c r="A1622" s="40"/>
      <c r="B1622" s="41"/>
      <c r="C1622" s="284" t="s">
        <v>2351</v>
      </c>
      <c r="D1622" s="284" t="s">
        <v>968</v>
      </c>
      <c r="E1622" s="285" t="s">
        <v>2352</v>
      </c>
      <c r="F1622" s="286" t="s">
        <v>2353</v>
      </c>
      <c r="G1622" s="287" t="s">
        <v>336</v>
      </c>
      <c r="H1622" s="288">
        <v>30.157</v>
      </c>
      <c r="I1622" s="289"/>
      <c r="J1622" s="290">
        <f>ROUND(I1622*H1622,2)</f>
        <v>0</v>
      </c>
      <c r="K1622" s="286" t="s">
        <v>337</v>
      </c>
      <c r="L1622" s="291"/>
      <c r="M1622" s="292" t="s">
        <v>19</v>
      </c>
      <c r="N1622" s="293" t="s">
        <v>47</v>
      </c>
      <c r="O1622" s="86"/>
      <c r="P1622" s="225">
        <f>O1622*H1622</f>
        <v>0</v>
      </c>
      <c r="Q1622" s="225">
        <v>0.0104</v>
      </c>
      <c r="R1622" s="225">
        <f>Q1622*H1622</f>
        <v>0.31363279999999999</v>
      </c>
      <c r="S1622" s="225">
        <v>0</v>
      </c>
      <c r="T1622" s="226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27" t="s">
        <v>624</v>
      </c>
      <c r="AT1622" s="227" t="s">
        <v>968</v>
      </c>
      <c r="AU1622" s="227" t="s">
        <v>85</v>
      </c>
      <c r="AY1622" s="19" t="s">
        <v>331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19" t="s">
        <v>83</v>
      </c>
      <c r="BK1622" s="228">
        <f>ROUND(I1622*H1622,2)</f>
        <v>0</v>
      </c>
      <c r="BL1622" s="19" t="s">
        <v>541</v>
      </c>
      <c r="BM1622" s="227" t="s">
        <v>2354</v>
      </c>
    </row>
    <row r="1623" s="13" customFormat="1">
      <c r="A1623" s="13"/>
      <c r="B1623" s="234"/>
      <c r="C1623" s="235"/>
      <c r="D1623" s="236" t="s">
        <v>341</v>
      </c>
      <c r="E1623" s="237" t="s">
        <v>19</v>
      </c>
      <c r="F1623" s="238" t="s">
        <v>2342</v>
      </c>
      <c r="G1623" s="235"/>
      <c r="H1623" s="237" t="s">
        <v>19</v>
      </c>
      <c r="I1623" s="239"/>
      <c r="J1623" s="235"/>
      <c r="K1623" s="235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341</v>
      </c>
      <c r="AU1623" s="244" t="s">
        <v>85</v>
      </c>
      <c r="AV1623" s="13" t="s">
        <v>83</v>
      </c>
      <c r="AW1623" s="13" t="s">
        <v>35</v>
      </c>
      <c r="AX1623" s="13" t="s">
        <v>76</v>
      </c>
      <c r="AY1623" s="244" t="s">
        <v>331</v>
      </c>
    </row>
    <row r="1624" s="14" customFormat="1">
      <c r="A1624" s="14"/>
      <c r="B1624" s="245"/>
      <c r="C1624" s="246"/>
      <c r="D1624" s="236" t="s">
        <v>341</v>
      </c>
      <c r="E1624" s="247" t="s">
        <v>19</v>
      </c>
      <c r="F1624" s="248" t="s">
        <v>2355</v>
      </c>
      <c r="G1624" s="246"/>
      <c r="H1624" s="249">
        <v>17.16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341</v>
      </c>
      <c r="AU1624" s="255" t="s">
        <v>85</v>
      </c>
      <c r="AV1624" s="14" t="s">
        <v>85</v>
      </c>
      <c r="AW1624" s="14" t="s">
        <v>35</v>
      </c>
      <c r="AX1624" s="14" t="s">
        <v>76</v>
      </c>
      <c r="AY1624" s="255" t="s">
        <v>331</v>
      </c>
    </row>
    <row r="1625" s="13" customFormat="1">
      <c r="A1625" s="13"/>
      <c r="B1625" s="234"/>
      <c r="C1625" s="235"/>
      <c r="D1625" s="236" t="s">
        <v>341</v>
      </c>
      <c r="E1625" s="237" t="s">
        <v>19</v>
      </c>
      <c r="F1625" s="238" t="s">
        <v>1964</v>
      </c>
      <c r="G1625" s="235"/>
      <c r="H1625" s="237" t="s">
        <v>19</v>
      </c>
      <c r="I1625" s="239"/>
      <c r="J1625" s="235"/>
      <c r="K1625" s="235"/>
      <c r="L1625" s="240"/>
      <c r="M1625" s="241"/>
      <c r="N1625" s="242"/>
      <c r="O1625" s="242"/>
      <c r="P1625" s="242"/>
      <c r="Q1625" s="242"/>
      <c r="R1625" s="242"/>
      <c r="S1625" s="242"/>
      <c r="T1625" s="24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4" t="s">
        <v>341</v>
      </c>
      <c r="AU1625" s="244" t="s">
        <v>85</v>
      </c>
      <c r="AV1625" s="13" t="s">
        <v>83</v>
      </c>
      <c r="AW1625" s="13" t="s">
        <v>35</v>
      </c>
      <c r="AX1625" s="13" t="s">
        <v>76</v>
      </c>
      <c r="AY1625" s="244" t="s">
        <v>331</v>
      </c>
    </row>
    <row r="1626" s="14" customFormat="1">
      <c r="A1626" s="14"/>
      <c r="B1626" s="245"/>
      <c r="C1626" s="246"/>
      <c r="D1626" s="236" t="s">
        <v>341</v>
      </c>
      <c r="E1626" s="247" t="s">
        <v>19</v>
      </c>
      <c r="F1626" s="248" t="s">
        <v>2356</v>
      </c>
      <c r="G1626" s="246"/>
      <c r="H1626" s="249">
        <v>12.997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341</v>
      </c>
      <c r="AU1626" s="255" t="s">
        <v>85</v>
      </c>
      <c r="AV1626" s="14" t="s">
        <v>85</v>
      </c>
      <c r="AW1626" s="14" t="s">
        <v>35</v>
      </c>
      <c r="AX1626" s="14" t="s">
        <v>76</v>
      </c>
      <c r="AY1626" s="255" t="s">
        <v>331</v>
      </c>
    </row>
    <row r="1627" s="15" customFormat="1">
      <c r="A1627" s="15"/>
      <c r="B1627" s="256"/>
      <c r="C1627" s="257"/>
      <c r="D1627" s="236" t="s">
        <v>341</v>
      </c>
      <c r="E1627" s="258" t="s">
        <v>19</v>
      </c>
      <c r="F1627" s="259" t="s">
        <v>353</v>
      </c>
      <c r="G1627" s="257"/>
      <c r="H1627" s="260">
        <v>30.157</v>
      </c>
      <c r="I1627" s="261"/>
      <c r="J1627" s="257"/>
      <c r="K1627" s="257"/>
      <c r="L1627" s="262"/>
      <c r="M1627" s="263"/>
      <c r="N1627" s="264"/>
      <c r="O1627" s="264"/>
      <c r="P1627" s="264"/>
      <c r="Q1627" s="264"/>
      <c r="R1627" s="264"/>
      <c r="S1627" s="264"/>
      <c r="T1627" s="26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66" t="s">
        <v>341</v>
      </c>
      <c r="AU1627" s="266" t="s">
        <v>85</v>
      </c>
      <c r="AV1627" s="15" t="s">
        <v>126</v>
      </c>
      <c r="AW1627" s="15" t="s">
        <v>35</v>
      </c>
      <c r="AX1627" s="15" t="s">
        <v>83</v>
      </c>
      <c r="AY1627" s="266" t="s">
        <v>331</v>
      </c>
    </row>
    <row r="1628" s="2" customFormat="1" ht="16.5" customHeight="1">
      <c r="A1628" s="40"/>
      <c r="B1628" s="41"/>
      <c r="C1628" s="284" t="s">
        <v>2357</v>
      </c>
      <c r="D1628" s="284" t="s">
        <v>968</v>
      </c>
      <c r="E1628" s="285" t="s">
        <v>2358</v>
      </c>
      <c r="F1628" s="286" t="s">
        <v>2359</v>
      </c>
      <c r="G1628" s="287" t="s">
        <v>336</v>
      </c>
      <c r="H1628" s="288">
        <v>21.818999999999999</v>
      </c>
      <c r="I1628" s="289"/>
      <c r="J1628" s="290">
        <f>ROUND(I1628*H1628,2)</f>
        <v>0</v>
      </c>
      <c r="K1628" s="286" t="s">
        <v>337</v>
      </c>
      <c r="L1628" s="291"/>
      <c r="M1628" s="292" t="s">
        <v>19</v>
      </c>
      <c r="N1628" s="293" t="s">
        <v>47</v>
      </c>
      <c r="O1628" s="86"/>
      <c r="P1628" s="225">
        <f>O1628*H1628</f>
        <v>0</v>
      </c>
      <c r="Q1628" s="225">
        <v>0.012800000000000001</v>
      </c>
      <c r="R1628" s="225">
        <f>Q1628*H1628</f>
        <v>0.27928320000000001</v>
      </c>
      <c r="S1628" s="225">
        <v>0</v>
      </c>
      <c r="T1628" s="226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27" t="s">
        <v>624</v>
      </c>
      <c r="AT1628" s="227" t="s">
        <v>968</v>
      </c>
      <c r="AU1628" s="227" t="s">
        <v>85</v>
      </c>
      <c r="AY1628" s="19" t="s">
        <v>331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19" t="s">
        <v>83</v>
      </c>
      <c r="BK1628" s="228">
        <f>ROUND(I1628*H1628,2)</f>
        <v>0</v>
      </c>
      <c r="BL1628" s="19" t="s">
        <v>541</v>
      </c>
      <c r="BM1628" s="227" t="s">
        <v>2360</v>
      </c>
    </row>
    <row r="1629" s="13" customFormat="1">
      <c r="A1629" s="13"/>
      <c r="B1629" s="234"/>
      <c r="C1629" s="235"/>
      <c r="D1629" s="236" t="s">
        <v>341</v>
      </c>
      <c r="E1629" s="237" t="s">
        <v>19</v>
      </c>
      <c r="F1629" s="238" t="s">
        <v>1964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341</v>
      </c>
      <c r="AU1629" s="244" t="s">
        <v>85</v>
      </c>
      <c r="AV1629" s="13" t="s">
        <v>83</v>
      </c>
      <c r="AW1629" s="13" t="s">
        <v>35</v>
      </c>
      <c r="AX1629" s="13" t="s">
        <v>76</v>
      </c>
      <c r="AY1629" s="244" t="s">
        <v>331</v>
      </c>
    </row>
    <row r="1630" s="14" customFormat="1">
      <c r="A1630" s="14"/>
      <c r="B1630" s="245"/>
      <c r="C1630" s="246"/>
      <c r="D1630" s="236" t="s">
        <v>341</v>
      </c>
      <c r="E1630" s="247" t="s">
        <v>19</v>
      </c>
      <c r="F1630" s="248" t="s">
        <v>2361</v>
      </c>
      <c r="G1630" s="246"/>
      <c r="H1630" s="249">
        <v>21.818999999999999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341</v>
      </c>
      <c r="AU1630" s="255" t="s">
        <v>85</v>
      </c>
      <c r="AV1630" s="14" t="s">
        <v>85</v>
      </c>
      <c r="AW1630" s="14" t="s">
        <v>35</v>
      </c>
      <c r="AX1630" s="14" t="s">
        <v>83</v>
      </c>
      <c r="AY1630" s="255" t="s">
        <v>331</v>
      </c>
    </row>
    <row r="1631" s="2" customFormat="1" ht="24.15" customHeight="1">
      <c r="A1631" s="40"/>
      <c r="B1631" s="41"/>
      <c r="C1631" s="216" t="s">
        <v>2362</v>
      </c>
      <c r="D1631" s="216" t="s">
        <v>333</v>
      </c>
      <c r="E1631" s="217" t="s">
        <v>2363</v>
      </c>
      <c r="F1631" s="218" t="s">
        <v>2364</v>
      </c>
      <c r="G1631" s="219" t="s">
        <v>336</v>
      </c>
      <c r="H1631" s="220">
        <v>517.29399999999998</v>
      </c>
      <c r="I1631" s="221"/>
      <c r="J1631" s="222">
        <f>ROUND(I1631*H1631,2)</f>
        <v>0</v>
      </c>
      <c r="K1631" s="218" t="s">
        <v>337</v>
      </c>
      <c r="L1631" s="46"/>
      <c r="M1631" s="223" t="s">
        <v>19</v>
      </c>
      <c r="N1631" s="224" t="s">
        <v>47</v>
      </c>
      <c r="O1631" s="86"/>
      <c r="P1631" s="225">
        <f>O1631*H1631</f>
        <v>0</v>
      </c>
      <c r="Q1631" s="225">
        <v>0</v>
      </c>
      <c r="R1631" s="225">
        <f>Q1631*H1631</f>
        <v>0</v>
      </c>
      <c r="S1631" s="225">
        <v>0.014999999999999999</v>
      </c>
      <c r="T1631" s="226">
        <f>S1631*H1631</f>
        <v>7.759409999999999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27" t="s">
        <v>541</v>
      </c>
      <c r="AT1631" s="227" t="s">
        <v>333</v>
      </c>
      <c r="AU1631" s="227" t="s">
        <v>85</v>
      </c>
      <c r="AY1631" s="19" t="s">
        <v>331</v>
      </c>
      <c r="BE1631" s="228">
        <f>IF(N1631="základní",J1631,0)</f>
        <v>0</v>
      </c>
      <c r="BF1631" s="228">
        <f>IF(N1631="snížená",J1631,0)</f>
        <v>0</v>
      </c>
      <c r="BG1631" s="228">
        <f>IF(N1631="zákl. přenesená",J1631,0)</f>
        <v>0</v>
      </c>
      <c r="BH1631" s="228">
        <f>IF(N1631="sníž. přenesená",J1631,0)</f>
        <v>0</v>
      </c>
      <c r="BI1631" s="228">
        <f>IF(N1631="nulová",J1631,0)</f>
        <v>0</v>
      </c>
      <c r="BJ1631" s="19" t="s">
        <v>83</v>
      </c>
      <c r="BK1631" s="228">
        <f>ROUND(I1631*H1631,2)</f>
        <v>0</v>
      </c>
      <c r="BL1631" s="19" t="s">
        <v>541</v>
      </c>
      <c r="BM1631" s="227" t="s">
        <v>2365</v>
      </c>
    </row>
    <row r="1632" s="2" customFormat="1">
      <c r="A1632" s="40"/>
      <c r="B1632" s="41"/>
      <c r="C1632" s="42"/>
      <c r="D1632" s="229" t="s">
        <v>339</v>
      </c>
      <c r="E1632" s="42"/>
      <c r="F1632" s="230" t="s">
        <v>2366</v>
      </c>
      <c r="G1632" s="42"/>
      <c r="H1632" s="42"/>
      <c r="I1632" s="231"/>
      <c r="J1632" s="42"/>
      <c r="K1632" s="42"/>
      <c r="L1632" s="46"/>
      <c r="M1632" s="232"/>
      <c r="N1632" s="233"/>
      <c r="O1632" s="86"/>
      <c r="P1632" s="86"/>
      <c r="Q1632" s="86"/>
      <c r="R1632" s="86"/>
      <c r="S1632" s="86"/>
      <c r="T1632" s="87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339</v>
      </c>
      <c r="AU1632" s="19" t="s">
        <v>85</v>
      </c>
    </row>
    <row r="1633" s="14" customFormat="1">
      <c r="A1633" s="14"/>
      <c r="B1633" s="245"/>
      <c r="C1633" s="246"/>
      <c r="D1633" s="236" t="s">
        <v>341</v>
      </c>
      <c r="E1633" s="247" t="s">
        <v>19</v>
      </c>
      <c r="F1633" s="248" t="s">
        <v>2367</v>
      </c>
      <c r="G1633" s="246"/>
      <c r="H1633" s="249">
        <v>240.827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341</v>
      </c>
      <c r="AU1633" s="255" t="s">
        <v>85</v>
      </c>
      <c r="AV1633" s="14" t="s">
        <v>85</v>
      </c>
      <c r="AW1633" s="14" t="s">
        <v>35</v>
      </c>
      <c r="AX1633" s="14" t="s">
        <v>76</v>
      </c>
      <c r="AY1633" s="255" t="s">
        <v>331</v>
      </c>
    </row>
    <row r="1634" s="14" customFormat="1">
      <c r="A1634" s="14"/>
      <c r="B1634" s="245"/>
      <c r="C1634" s="246"/>
      <c r="D1634" s="236" t="s">
        <v>341</v>
      </c>
      <c r="E1634" s="247" t="s">
        <v>19</v>
      </c>
      <c r="F1634" s="248" t="s">
        <v>2368</v>
      </c>
      <c r="G1634" s="246"/>
      <c r="H1634" s="249">
        <v>169.364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341</v>
      </c>
      <c r="AU1634" s="255" t="s">
        <v>85</v>
      </c>
      <c r="AV1634" s="14" t="s">
        <v>85</v>
      </c>
      <c r="AW1634" s="14" t="s">
        <v>35</v>
      </c>
      <c r="AX1634" s="14" t="s">
        <v>76</v>
      </c>
      <c r="AY1634" s="255" t="s">
        <v>331</v>
      </c>
    </row>
    <row r="1635" s="14" customFormat="1">
      <c r="A1635" s="14"/>
      <c r="B1635" s="245"/>
      <c r="C1635" s="246"/>
      <c r="D1635" s="236" t="s">
        <v>341</v>
      </c>
      <c r="E1635" s="247" t="s">
        <v>19</v>
      </c>
      <c r="F1635" s="248" t="s">
        <v>2369</v>
      </c>
      <c r="G1635" s="246"/>
      <c r="H1635" s="249">
        <v>107.10299999999999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341</v>
      </c>
      <c r="AU1635" s="255" t="s">
        <v>85</v>
      </c>
      <c r="AV1635" s="14" t="s">
        <v>85</v>
      </c>
      <c r="AW1635" s="14" t="s">
        <v>35</v>
      </c>
      <c r="AX1635" s="14" t="s">
        <v>76</v>
      </c>
      <c r="AY1635" s="255" t="s">
        <v>331</v>
      </c>
    </row>
    <row r="1636" s="15" customFormat="1">
      <c r="A1636" s="15"/>
      <c r="B1636" s="256"/>
      <c r="C1636" s="257"/>
      <c r="D1636" s="236" t="s">
        <v>341</v>
      </c>
      <c r="E1636" s="258" t="s">
        <v>19</v>
      </c>
      <c r="F1636" s="259" t="s">
        <v>353</v>
      </c>
      <c r="G1636" s="257"/>
      <c r="H1636" s="260">
        <v>517.29399999999998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6" t="s">
        <v>341</v>
      </c>
      <c r="AU1636" s="266" t="s">
        <v>85</v>
      </c>
      <c r="AV1636" s="15" t="s">
        <v>126</v>
      </c>
      <c r="AW1636" s="15" t="s">
        <v>35</v>
      </c>
      <c r="AX1636" s="15" t="s">
        <v>83</v>
      </c>
      <c r="AY1636" s="266" t="s">
        <v>331</v>
      </c>
    </row>
    <row r="1637" s="2" customFormat="1" ht="21.75" customHeight="1">
      <c r="A1637" s="40"/>
      <c r="B1637" s="41"/>
      <c r="C1637" s="216" t="s">
        <v>2370</v>
      </c>
      <c r="D1637" s="216" t="s">
        <v>333</v>
      </c>
      <c r="E1637" s="217" t="s">
        <v>2371</v>
      </c>
      <c r="F1637" s="218" t="s">
        <v>2372</v>
      </c>
      <c r="G1637" s="219" t="s">
        <v>336</v>
      </c>
      <c r="H1637" s="220">
        <v>311.74099999999999</v>
      </c>
      <c r="I1637" s="221"/>
      <c r="J1637" s="222">
        <f>ROUND(I1637*H1637,2)</f>
        <v>0</v>
      </c>
      <c r="K1637" s="218" t="s">
        <v>337</v>
      </c>
      <c r="L1637" s="46"/>
      <c r="M1637" s="223" t="s">
        <v>19</v>
      </c>
      <c r="N1637" s="224" t="s">
        <v>47</v>
      </c>
      <c r="O1637" s="86"/>
      <c r="P1637" s="225">
        <f>O1637*H1637</f>
        <v>0</v>
      </c>
      <c r="Q1637" s="225">
        <v>0</v>
      </c>
      <c r="R1637" s="225">
        <f>Q1637*H1637</f>
        <v>0</v>
      </c>
      <c r="S1637" s="225">
        <v>0</v>
      </c>
      <c r="T1637" s="226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27" t="s">
        <v>541</v>
      </c>
      <c r="AT1637" s="227" t="s">
        <v>333</v>
      </c>
      <c r="AU1637" s="227" t="s">
        <v>85</v>
      </c>
      <c r="AY1637" s="19" t="s">
        <v>331</v>
      </c>
      <c r="BE1637" s="228">
        <f>IF(N1637="základní",J1637,0)</f>
        <v>0</v>
      </c>
      <c r="BF1637" s="228">
        <f>IF(N1637="snížená",J1637,0)</f>
        <v>0</v>
      </c>
      <c r="BG1637" s="228">
        <f>IF(N1637="zákl. přenesená",J1637,0)</f>
        <v>0</v>
      </c>
      <c r="BH1637" s="228">
        <f>IF(N1637="sníž. přenesená",J1637,0)</f>
        <v>0</v>
      </c>
      <c r="BI1637" s="228">
        <f>IF(N1637="nulová",J1637,0)</f>
        <v>0</v>
      </c>
      <c r="BJ1637" s="19" t="s">
        <v>83</v>
      </c>
      <c r="BK1637" s="228">
        <f>ROUND(I1637*H1637,2)</f>
        <v>0</v>
      </c>
      <c r="BL1637" s="19" t="s">
        <v>541</v>
      </c>
      <c r="BM1637" s="227" t="s">
        <v>2373</v>
      </c>
    </row>
    <row r="1638" s="2" customFormat="1">
      <c r="A1638" s="40"/>
      <c r="B1638" s="41"/>
      <c r="C1638" s="42"/>
      <c r="D1638" s="229" t="s">
        <v>339</v>
      </c>
      <c r="E1638" s="42"/>
      <c r="F1638" s="230" t="s">
        <v>2374</v>
      </c>
      <c r="G1638" s="42"/>
      <c r="H1638" s="42"/>
      <c r="I1638" s="231"/>
      <c r="J1638" s="42"/>
      <c r="K1638" s="42"/>
      <c r="L1638" s="46"/>
      <c r="M1638" s="232"/>
      <c r="N1638" s="233"/>
      <c r="O1638" s="86"/>
      <c r="P1638" s="86"/>
      <c r="Q1638" s="86"/>
      <c r="R1638" s="86"/>
      <c r="S1638" s="86"/>
      <c r="T1638" s="87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339</v>
      </c>
      <c r="AU1638" s="19" t="s">
        <v>85</v>
      </c>
    </row>
    <row r="1639" s="13" customFormat="1">
      <c r="A1639" s="13"/>
      <c r="B1639" s="234"/>
      <c r="C1639" s="235"/>
      <c r="D1639" s="236" t="s">
        <v>341</v>
      </c>
      <c r="E1639" s="237" t="s">
        <v>19</v>
      </c>
      <c r="F1639" s="238" t="s">
        <v>2375</v>
      </c>
      <c r="G1639" s="235"/>
      <c r="H1639" s="237" t="s">
        <v>19</v>
      </c>
      <c r="I1639" s="239"/>
      <c r="J1639" s="235"/>
      <c r="K1639" s="235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341</v>
      </c>
      <c r="AU1639" s="244" t="s">
        <v>85</v>
      </c>
      <c r="AV1639" s="13" t="s">
        <v>83</v>
      </c>
      <c r="AW1639" s="13" t="s">
        <v>35</v>
      </c>
      <c r="AX1639" s="13" t="s">
        <v>76</v>
      </c>
      <c r="AY1639" s="244" t="s">
        <v>331</v>
      </c>
    </row>
    <row r="1640" s="14" customFormat="1">
      <c r="A1640" s="14"/>
      <c r="B1640" s="245"/>
      <c r="C1640" s="246"/>
      <c r="D1640" s="236" t="s">
        <v>341</v>
      </c>
      <c r="E1640" s="247" t="s">
        <v>19</v>
      </c>
      <c r="F1640" s="248" t="s">
        <v>2376</v>
      </c>
      <c r="G1640" s="246"/>
      <c r="H1640" s="249">
        <v>102.854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341</v>
      </c>
      <c r="AU1640" s="255" t="s">
        <v>85</v>
      </c>
      <c r="AV1640" s="14" t="s">
        <v>85</v>
      </c>
      <c r="AW1640" s="14" t="s">
        <v>35</v>
      </c>
      <c r="AX1640" s="14" t="s">
        <v>76</v>
      </c>
      <c r="AY1640" s="255" t="s">
        <v>331</v>
      </c>
    </row>
    <row r="1641" s="13" customFormat="1">
      <c r="A1641" s="13"/>
      <c r="B1641" s="234"/>
      <c r="C1641" s="235"/>
      <c r="D1641" s="236" t="s">
        <v>341</v>
      </c>
      <c r="E1641" s="237" t="s">
        <v>19</v>
      </c>
      <c r="F1641" s="238" t="s">
        <v>2377</v>
      </c>
      <c r="G1641" s="235"/>
      <c r="H1641" s="237" t="s">
        <v>19</v>
      </c>
      <c r="I1641" s="239"/>
      <c r="J1641" s="235"/>
      <c r="K1641" s="235"/>
      <c r="L1641" s="240"/>
      <c r="M1641" s="241"/>
      <c r="N1641" s="242"/>
      <c r="O1641" s="242"/>
      <c r="P1641" s="242"/>
      <c r="Q1641" s="242"/>
      <c r="R1641" s="242"/>
      <c r="S1641" s="242"/>
      <c r="T1641" s="24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4" t="s">
        <v>341</v>
      </c>
      <c r="AU1641" s="244" t="s">
        <v>85</v>
      </c>
      <c r="AV1641" s="13" t="s">
        <v>83</v>
      </c>
      <c r="AW1641" s="13" t="s">
        <v>35</v>
      </c>
      <c r="AX1641" s="13" t="s">
        <v>76</v>
      </c>
      <c r="AY1641" s="244" t="s">
        <v>331</v>
      </c>
    </row>
    <row r="1642" s="14" customFormat="1">
      <c r="A1642" s="14"/>
      <c r="B1642" s="245"/>
      <c r="C1642" s="246"/>
      <c r="D1642" s="236" t="s">
        <v>341</v>
      </c>
      <c r="E1642" s="247" t="s">
        <v>19</v>
      </c>
      <c r="F1642" s="248" t="s">
        <v>2378</v>
      </c>
      <c r="G1642" s="246"/>
      <c r="H1642" s="249">
        <v>147.06999999999999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341</v>
      </c>
      <c r="AU1642" s="255" t="s">
        <v>85</v>
      </c>
      <c r="AV1642" s="14" t="s">
        <v>85</v>
      </c>
      <c r="AW1642" s="14" t="s">
        <v>35</v>
      </c>
      <c r="AX1642" s="14" t="s">
        <v>76</v>
      </c>
      <c r="AY1642" s="255" t="s">
        <v>331</v>
      </c>
    </row>
    <row r="1643" s="14" customFormat="1">
      <c r="A1643" s="14"/>
      <c r="B1643" s="245"/>
      <c r="C1643" s="246"/>
      <c r="D1643" s="236" t="s">
        <v>341</v>
      </c>
      <c r="E1643" s="247" t="s">
        <v>19</v>
      </c>
      <c r="F1643" s="248" t="s">
        <v>2379</v>
      </c>
      <c r="G1643" s="246"/>
      <c r="H1643" s="249">
        <v>46.216999999999999</v>
      </c>
      <c r="I1643" s="250"/>
      <c r="J1643" s="246"/>
      <c r="K1643" s="246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341</v>
      </c>
      <c r="AU1643" s="255" t="s">
        <v>85</v>
      </c>
      <c r="AV1643" s="14" t="s">
        <v>85</v>
      </c>
      <c r="AW1643" s="14" t="s">
        <v>35</v>
      </c>
      <c r="AX1643" s="14" t="s">
        <v>76</v>
      </c>
      <c r="AY1643" s="255" t="s">
        <v>331</v>
      </c>
    </row>
    <row r="1644" s="13" customFormat="1">
      <c r="A1644" s="13"/>
      <c r="B1644" s="234"/>
      <c r="C1644" s="235"/>
      <c r="D1644" s="236" t="s">
        <v>341</v>
      </c>
      <c r="E1644" s="237" t="s">
        <v>19</v>
      </c>
      <c r="F1644" s="238" t="s">
        <v>2342</v>
      </c>
      <c r="G1644" s="235"/>
      <c r="H1644" s="237" t="s">
        <v>19</v>
      </c>
      <c r="I1644" s="239"/>
      <c r="J1644" s="235"/>
      <c r="K1644" s="235"/>
      <c r="L1644" s="240"/>
      <c r="M1644" s="241"/>
      <c r="N1644" s="242"/>
      <c r="O1644" s="242"/>
      <c r="P1644" s="242"/>
      <c r="Q1644" s="242"/>
      <c r="R1644" s="242"/>
      <c r="S1644" s="242"/>
      <c r="T1644" s="24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4" t="s">
        <v>341</v>
      </c>
      <c r="AU1644" s="244" t="s">
        <v>85</v>
      </c>
      <c r="AV1644" s="13" t="s">
        <v>83</v>
      </c>
      <c r="AW1644" s="13" t="s">
        <v>35</v>
      </c>
      <c r="AX1644" s="13" t="s">
        <v>76</v>
      </c>
      <c r="AY1644" s="244" t="s">
        <v>331</v>
      </c>
    </row>
    <row r="1645" s="14" customFormat="1">
      <c r="A1645" s="14"/>
      <c r="B1645" s="245"/>
      <c r="C1645" s="246"/>
      <c r="D1645" s="236" t="s">
        <v>341</v>
      </c>
      <c r="E1645" s="247" t="s">
        <v>19</v>
      </c>
      <c r="F1645" s="248" t="s">
        <v>2133</v>
      </c>
      <c r="G1645" s="246"/>
      <c r="H1645" s="249">
        <v>15.6</v>
      </c>
      <c r="I1645" s="250"/>
      <c r="J1645" s="246"/>
      <c r="K1645" s="246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341</v>
      </c>
      <c r="AU1645" s="255" t="s">
        <v>85</v>
      </c>
      <c r="AV1645" s="14" t="s">
        <v>85</v>
      </c>
      <c r="AW1645" s="14" t="s">
        <v>35</v>
      </c>
      <c r="AX1645" s="14" t="s">
        <v>76</v>
      </c>
      <c r="AY1645" s="255" t="s">
        <v>331</v>
      </c>
    </row>
    <row r="1646" s="15" customFormat="1">
      <c r="A1646" s="15"/>
      <c r="B1646" s="256"/>
      <c r="C1646" s="257"/>
      <c r="D1646" s="236" t="s">
        <v>341</v>
      </c>
      <c r="E1646" s="258" t="s">
        <v>19</v>
      </c>
      <c r="F1646" s="259" t="s">
        <v>353</v>
      </c>
      <c r="G1646" s="257"/>
      <c r="H1646" s="260">
        <v>311.74099999999999</v>
      </c>
      <c r="I1646" s="261"/>
      <c r="J1646" s="257"/>
      <c r="K1646" s="257"/>
      <c r="L1646" s="262"/>
      <c r="M1646" s="263"/>
      <c r="N1646" s="264"/>
      <c r="O1646" s="264"/>
      <c r="P1646" s="264"/>
      <c r="Q1646" s="264"/>
      <c r="R1646" s="264"/>
      <c r="S1646" s="264"/>
      <c r="T1646" s="26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66" t="s">
        <v>341</v>
      </c>
      <c r="AU1646" s="266" t="s">
        <v>85</v>
      </c>
      <c r="AV1646" s="15" t="s">
        <v>126</v>
      </c>
      <c r="AW1646" s="15" t="s">
        <v>35</v>
      </c>
      <c r="AX1646" s="15" t="s">
        <v>83</v>
      </c>
      <c r="AY1646" s="266" t="s">
        <v>331</v>
      </c>
    </row>
    <row r="1647" s="2" customFormat="1" ht="16.5" customHeight="1">
      <c r="A1647" s="40"/>
      <c r="B1647" s="41"/>
      <c r="C1647" s="284" t="s">
        <v>2380</v>
      </c>
      <c r="D1647" s="284" t="s">
        <v>968</v>
      </c>
      <c r="E1647" s="285" t="s">
        <v>2381</v>
      </c>
      <c r="F1647" s="286" t="s">
        <v>2382</v>
      </c>
      <c r="G1647" s="287" t="s">
        <v>429</v>
      </c>
      <c r="H1647" s="288">
        <v>2.819</v>
      </c>
      <c r="I1647" s="289"/>
      <c r="J1647" s="290">
        <f>ROUND(I1647*H1647,2)</f>
        <v>0</v>
      </c>
      <c r="K1647" s="286" t="s">
        <v>337</v>
      </c>
      <c r="L1647" s="291"/>
      <c r="M1647" s="292" t="s">
        <v>19</v>
      </c>
      <c r="N1647" s="293" t="s">
        <v>47</v>
      </c>
      <c r="O1647" s="86"/>
      <c r="P1647" s="225">
        <f>O1647*H1647</f>
        <v>0</v>
      </c>
      <c r="Q1647" s="225">
        <v>0.55000000000000004</v>
      </c>
      <c r="R1647" s="225">
        <f>Q1647*H1647</f>
        <v>1.5504500000000001</v>
      </c>
      <c r="S1647" s="225">
        <v>0</v>
      </c>
      <c r="T1647" s="226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27" t="s">
        <v>624</v>
      </c>
      <c r="AT1647" s="227" t="s">
        <v>968</v>
      </c>
      <c r="AU1647" s="227" t="s">
        <v>85</v>
      </c>
      <c r="AY1647" s="19" t="s">
        <v>331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19" t="s">
        <v>83</v>
      </c>
      <c r="BK1647" s="228">
        <f>ROUND(I1647*H1647,2)</f>
        <v>0</v>
      </c>
      <c r="BL1647" s="19" t="s">
        <v>541</v>
      </c>
      <c r="BM1647" s="227" t="s">
        <v>2383</v>
      </c>
    </row>
    <row r="1648" s="14" customFormat="1">
      <c r="A1648" s="14"/>
      <c r="B1648" s="245"/>
      <c r="C1648" s="246"/>
      <c r="D1648" s="236" t="s">
        <v>341</v>
      </c>
      <c r="E1648" s="247" t="s">
        <v>19</v>
      </c>
      <c r="F1648" s="248" t="s">
        <v>2384</v>
      </c>
      <c r="G1648" s="246"/>
      <c r="H1648" s="249">
        <v>2.819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341</v>
      </c>
      <c r="AU1648" s="255" t="s">
        <v>85</v>
      </c>
      <c r="AV1648" s="14" t="s">
        <v>85</v>
      </c>
      <c r="AW1648" s="14" t="s">
        <v>35</v>
      </c>
      <c r="AX1648" s="14" t="s">
        <v>83</v>
      </c>
      <c r="AY1648" s="255" t="s">
        <v>331</v>
      </c>
    </row>
    <row r="1649" s="2" customFormat="1" ht="21.75" customHeight="1">
      <c r="A1649" s="40"/>
      <c r="B1649" s="41"/>
      <c r="C1649" s="216" t="s">
        <v>2385</v>
      </c>
      <c r="D1649" s="216" t="s">
        <v>333</v>
      </c>
      <c r="E1649" s="217" t="s">
        <v>2386</v>
      </c>
      <c r="F1649" s="218" t="s">
        <v>2387</v>
      </c>
      <c r="G1649" s="219" t="s">
        <v>336</v>
      </c>
      <c r="H1649" s="220">
        <v>55.280000000000001</v>
      </c>
      <c r="I1649" s="221"/>
      <c r="J1649" s="222">
        <f>ROUND(I1649*H1649,2)</f>
        <v>0</v>
      </c>
      <c r="K1649" s="218" t="s">
        <v>337</v>
      </c>
      <c r="L1649" s="46"/>
      <c r="M1649" s="223" t="s">
        <v>19</v>
      </c>
      <c r="N1649" s="224" t="s">
        <v>47</v>
      </c>
      <c r="O1649" s="86"/>
      <c r="P1649" s="225">
        <f>O1649*H1649</f>
        <v>0</v>
      </c>
      <c r="Q1649" s="225">
        <v>0</v>
      </c>
      <c r="R1649" s="225">
        <f>Q1649*H1649</f>
        <v>0</v>
      </c>
      <c r="S1649" s="225">
        <v>0</v>
      </c>
      <c r="T1649" s="226">
        <f>S1649*H1649</f>
        <v>0</v>
      </c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R1649" s="227" t="s">
        <v>541</v>
      </c>
      <c r="AT1649" s="227" t="s">
        <v>333</v>
      </c>
      <c r="AU1649" s="227" t="s">
        <v>85</v>
      </c>
      <c r="AY1649" s="19" t="s">
        <v>331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19" t="s">
        <v>83</v>
      </c>
      <c r="BK1649" s="228">
        <f>ROUND(I1649*H1649,2)</f>
        <v>0</v>
      </c>
      <c r="BL1649" s="19" t="s">
        <v>541</v>
      </c>
      <c r="BM1649" s="227" t="s">
        <v>2388</v>
      </c>
    </row>
    <row r="1650" s="2" customFormat="1">
      <c r="A1650" s="40"/>
      <c r="B1650" s="41"/>
      <c r="C1650" s="42"/>
      <c r="D1650" s="229" t="s">
        <v>339</v>
      </c>
      <c r="E1650" s="42"/>
      <c r="F1650" s="230" t="s">
        <v>2389</v>
      </c>
      <c r="G1650" s="42"/>
      <c r="H1650" s="42"/>
      <c r="I1650" s="231"/>
      <c r="J1650" s="42"/>
      <c r="K1650" s="42"/>
      <c r="L1650" s="46"/>
      <c r="M1650" s="232"/>
      <c r="N1650" s="233"/>
      <c r="O1650" s="86"/>
      <c r="P1650" s="86"/>
      <c r="Q1650" s="86"/>
      <c r="R1650" s="86"/>
      <c r="S1650" s="86"/>
      <c r="T1650" s="87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T1650" s="19" t="s">
        <v>339</v>
      </c>
      <c r="AU1650" s="19" t="s">
        <v>85</v>
      </c>
    </row>
    <row r="1651" s="13" customFormat="1">
      <c r="A1651" s="13"/>
      <c r="B1651" s="234"/>
      <c r="C1651" s="235"/>
      <c r="D1651" s="236" t="s">
        <v>341</v>
      </c>
      <c r="E1651" s="237" t="s">
        <v>19</v>
      </c>
      <c r="F1651" s="238" t="s">
        <v>2390</v>
      </c>
      <c r="G1651" s="235"/>
      <c r="H1651" s="237" t="s">
        <v>19</v>
      </c>
      <c r="I1651" s="239"/>
      <c r="J1651" s="235"/>
      <c r="K1651" s="235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341</v>
      </c>
      <c r="AU1651" s="244" t="s">
        <v>85</v>
      </c>
      <c r="AV1651" s="13" t="s">
        <v>83</v>
      </c>
      <c r="AW1651" s="13" t="s">
        <v>35</v>
      </c>
      <c r="AX1651" s="13" t="s">
        <v>76</v>
      </c>
      <c r="AY1651" s="244" t="s">
        <v>331</v>
      </c>
    </row>
    <row r="1652" s="14" customFormat="1">
      <c r="A1652" s="14"/>
      <c r="B1652" s="245"/>
      <c r="C1652" s="246"/>
      <c r="D1652" s="236" t="s">
        <v>341</v>
      </c>
      <c r="E1652" s="247" t="s">
        <v>19</v>
      </c>
      <c r="F1652" s="248" t="s">
        <v>2391</v>
      </c>
      <c r="G1652" s="246"/>
      <c r="H1652" s="249">
        <v>55.280000000000001</v>
      </c>
      <c r="I1652" s="250"/>
      <c r="J1652" s="246"/>
      <c r="K1652" s="246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341</v>
      </c>
      <c r="AU1652" s="255" t="s">
        <v>85</v>
      </c>
      <c r="AV1652" s="14" t="s">
        <v>85</v>
      </c>
      <c r="AW1652" s="14" t="s">
        <v>35</v>
      </c>
      <c r="AX1652" s="14" t="s">
        <v>83</v>
      </c>
      <c r="AY1652" s="255" t="s">
        <v>331</v>
      </c>
    </row>
    <row r="1653" s="2" customFormat="1" ht="16.5" customHeight="1">
      <c r="A1653" s="40"/>
      <c r="B1653" s="41"/>
      <c r="C1653" s="284" t="s">
        <v>2392</v>
      </c>
      <c r="D1653" s="284" t="s">
        <v>968</v>
      </c>
      <c r="E1653" s="285" t="s">
        <v>2381</v>
      </c>
      <c r="F1653" s="286" t="s">
        <v>2382</v>
      </c>
      <c r="G1653" s="287" t="s">
        <v>429</v>
      </c>
      <c r="H1653" s="288">
        <v>0.34999999999999998</v>
      </c>
      <c r="I1653" s="289"/>
      <c r="J1653" s="290">
        <f>ROUND(I1653*H1653,2)</f>
        <v>0</v>
      </c>
      <c r="K1653" s="286" t="s">
        <v>337</v>
      </c>
      <c r="L1653" s="291"/>
      <c r="M1653" s="292" t="s">
        <v>19</v>
      </c>
      <c r="N1653" s="293" t="s">
        <v>47</v>
      </c>
      <c r="O1653" s="86"/>
      <c r="P1653" s="225">
        <f>O1653*H1653</f>
        <v>0</v>
      </c>
      <c r="Q1653" s="225">
        <v>0.55000000000000004</v>
      </c>
      <c r="R1653" s="225">
        <f>Q1653*H1653</f>
        <v>0.1925</v>
      </c>
      <c r="S1653" s="225">
        <v>0</v>
      </c>
      <c r="T1653" s="226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27" t="s">
        <v>624</v>
      </c>
      <c r="AT1653" s="227" t="s">
        <v>968</v>
      </c>
      <c r="AU1653" s="227" t="s">
        <v>85</v>
      </c>
      <c r="AY1653" s="19" t="s">
        <v>331</v>
      </c>
      <c r="BE1653" s="228">
        <f>IF(N1653="základní",J1653,0)</f>
        <v>0</v>
      </c>
      <c r="BF1653" s="228">
        <f>IF(N1653="snížená",J1653,0)</f>
        <v>0</v>
      </c>
      <c r="BG1653" s="228">
        <f>IF(N1653="zákl. přenesená",J1653,0)</f>
        <v>0</v>
      </c>
      <c r="BH1653" s="228">
        <f>IF(N1653="sníž. přenesená",J1653,0)</f>
        <v>0</v>
      </c>
      <c r="BI1653" s="228">
        <f>IF(N1653="nulová",J1653,0)</f>
        <v>0</v>
      </c>
      <c r="BJ1653" s="19" t="s">
        <v>83</v>
      </c>
      <c r="BK1653" s="228">
        <f>ROUND(I1653*H1653,2)</f>
        <v>0</v>
      </c>
      <c r="BL1653" s="19" t="s">
        <v>541</v>
      </c>
      <c r="BM1653" s="227" t="s">
        <v>2393</v>
      </c>
    </row>
    <row r="1654" s="14" customFormat="1">
      <c r="A1654" s="14"/>
      <c r="B1654" s="245"/>
      <c r="C1654" s="246"/>
      <c r="D1654" s="236" t="s">
        <v>341</v>
      </c>
      <c r="E1654" s="247" t="s">
        <v>19</v>
      </c>
      <c r="F1654" s="248" t="s">
        <v>2394</v>
      </c>
      <c r="G1654" s="246"/>
      <c r="H1654" s="249">
        <v>0.34999999999999998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341</v>
      </c>
      <c r="AU1654" s="255" t="s">
        <v>85</v>
      </c>
      <c r="AV1654" s="14" t="s">
        <v>85</v>
      </c>
      <c r="AW1654" s="14" t="s">
        <v>35</v>
      </c>
      <c r="AX1654" s="14" t="s">
        <v>83</v>
      </c>
      <c r="AY1654" s="255" t="s">
        <v>331</v>
      </c>
    </row>
    <row r="1655" s="2" customFormat="1" ht="16.5" customHeight="1">
      <c r="A1655" s="40"/>
      <c r="B1655" s="41"/>
      <c r="C1655" s="216" t="s">
        <v>2395</v>
      </c>
      <c r="D1655" s="216" t="s">
        <v>333</v>
      </c>
      <c r="E1655" s="217" t="s">
        <v>2396</v>
      </c>
      <c r="F1655" s="218" t="s">
        <v>2397</v>
      </c>
      <c r="G1655" s="219" t="s">
        <v>376</v>
      </c>
      <c r="H1655" s="220">
        <v>393.15499999999997</v>
      </c>
      <c r="I1655" s="221"/>
      <c r="J1655" s="222">
        <f>ROUND(I1655*H1655,2)</f>
        <v>0</v>
      </c>
      <c r="K1655" s="218" t="s">
        <v>337</v>
      </c>
      <c r="L1655" s="46"/>
      <c r="M1655" s="223" t="s">
        <v>19</v>
      </c>
      <c r="N1655" s="224" t="s">
        <v>47</v>
      </c>
      <c r="O1655" s="86"/>
      <c r="P1655" s="225">
        <f>O1655*H1655</f>
        <v>0</v>
      </c>
      <c r="Q1655" s="225">
        <v>2.0999999999999999E-05</v>
      </c>
      <c r="R1655" s="225">
        <f>Q1655*H1655</f>
        <v>0.0082562549999999988</v>
      </c>
      <c r="S1655" s="225">
        <v>0</v>
      </c>
      <c r="T1655" s="226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7" t="s">
        <v>541</v>
      </c>
      <c r="AT1655" s="227" t="s">
        <v>333</v>
      </c>
      <c r="AU1655" s="227" t="s">
        <v>85</v>
      </c>
      <c r="AY1655" s="19" t="s">
        <v>331</v>
      </c>
      <c r="BE1655" s="228">
        <f>IF(N1655="základní",J1655,0)</f>
        <v>0</v>
      </c>
      <c r="BF1655" s="228">
        <f>IF(N1655="snížená",J1655,0)</f>
        <v>0</v>
      </c>
      <c r="BG1655" s="228">
        <f>IF(N1655="zákl. přenesená",J1655,0)</f>
        <v>0</v>
      </c>
      <c r="BH1655" s="228">
        <f>IF(N1655="sníž. přenesená",J1655,0)</f>
        <v>0</v>
      </c>
      <c r="BI1655" s="228">
        <f>IF(N1655="nulová",J1655,0)</f>
        <v>0</v>
      </c>
      <c r="BJ1655" s="19" t="s">
        <v>83</v>
      </c>
      <c r="BK1655" s="228">
        <f>ROUND(I1655*H1655,2)</f>
        <v>0</v>
      </c>
      <c r="BL1655" s="19" t="s">
        <v>541</v>
      </c>
      <c r="BM1655" s="227" t="s">
        <v>2398</v>
      </c>
    </row>
    <row r="1656" s="2" customFormat="1">
      <c r="A1656" s="40"/>
      <c r="B1656" s="41"/>
      <c r="C1656" s="42"/>
      <c r="D1656" s="229" t="s">
        <v>339</v>
      </c>
      <c r="E1656" s="42"/>
      <c r="F1656" s="230" t="s">
        <v>2399</v>
      </c>
      <c r="G1656" s="42"/>
      <c r="H1656" s="42"/>
      <c r="I1656" s="231"/>
      <c r="J1656" s="42"/>
      <c r="K1656" s="42"/>
      <c r="L1656" s="46"/>
      <c r="M1656" s="232"/>
      <c r="N1656" s="233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339</v>
      </c>
      <c r="AU1656" s="19" t="s">
        <v>85</v>
      </c>
    </row>
    <row r="1657" s="13" customFormat="1">
      <c r="A1657" s="13"/>
      <c r="B1657" s="234"/>
      <c r="C1657" s="235"/>
      <c r="D1657" s="236" t="s">
        <v>341</v>
      </c>
      <c r="E1657" s="237" t="s">
        <v>19</v>
      </c>
      <c r="F1657" s="238" t="s">
        <v>2400</v>
      </c>
      <c r="G1657" s="235"/>
      <c r="H1657" s="237" t="s">
        <v>19</v>
      </c>
      <c r="I1657" s="239"/>
      <c r="J1657" s="235"/>
      <c r="K1657" s="235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341</v>
      </c>
      <c r="AU1657" s="244" t="s">
        <v>85</v>
      </c>
      <c r="AV1657" s="13" t="s">
        <v>83</v>
      </c>
      <c r="AW1657" s="13" t="s">
        <v>35</v>
      </c>
      <c r="AX1657" s="13" t="s">
        <v>76</v>
      </c>
      <c r="AY1657" s="244" t="s">
        <v>331</v>
      </c>
    </row>
    <row r="1658" s="14" customFormat="1">
      <c r="A1658" s="14"/>
      <c r="B1658" s="245"/>
      <c r="C1658" s="246"/>
      <c r="D1658" s="236" t="s">
        <v>341</v>
      </c>
      <c r="E1658" s="247" t="s">
        <v>19</v>
      </c>
      <c r="F1658" s="248" t="s">
        <v>2401</v>
      </c>
      <c r="G1658" s="246"/>
      <c r="H1658" s="249">
        <v>361.95499999999998</v>
      </c>
      <c r="I1658" s="250"/>
      <c r="J1658" s="246"/>
      <c r="K1658" s="246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5" t="s">
        <v>341</v>
      </c>
      <c r="AU1658" s="255" t="s">
        <v>85</v>
      </c>
      <c r="AV1658" s="14" t="s">
        <v>85</v>
      </c>
      <c r="AW1658" s="14" t="s">
        <v>35</v>
      </c>
      <c r="AX1658" s="14" t="s">
        <v>76</v>
      </c>
      <c r="AY1658" s="255" t="s">
        <v>331</v>
      </c>
    </row>
    <row r="1659" s="13" customFormat="1">
      <c r="A1659" s="13"/>
      <c r="B1659" s="234"/>
      <c r="C1659" s="235"/>
      <c r="D1659" s="236" t="s">
        <v>341</v>
      </c>
      <c r="E1659" s="237" t="s">
        <v>19</v>
      </c>
      <c r="F1659" s="238" t="s">
        <v>2402</v>
      </c>
      <c r="G1659" s="235"/>
      <c r="H1659" s="237" t="s">
        <v>19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341</v>
      </c>
      <c r="AU1659" s="244" t="s">
        <v>85</v>
      </c>
      <c r="AV1659" s="13" t="s">
        <v>83</v>
      </c>
      <c r="AW1659" s="13" t="s">
        <v>35</v>
      </c>
      <c r="AX1659" s="13" t="s">
        <v>76</v>
      </c>
      <c r="AY1659" s="244" t="s">
        <v>331</v>
      </c>
    </row>
    <row r="1660" s="14" customFormat="1">
      <c r="A1660" s="14"/>
      <c r="B1660" s="245"/>
      <c r="C1660" s="246"/>
      <c r="D1660" s="236" t="s">
        <v>341</v>
      </c>
      <c r="E1660" s="247" t="s">
        <v>19</v>
      </c>
      <c r="F1660" s="248" t="s">
        <v>2403</v>
      </c>
      <c r="G1660" s="246"/>
      <c r="H1660" s="249">
        <v>31.199999999999999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341</v>
      </c>
      <c r="AU1660" s="255" t="s">
        <v>85</v>
      </c>
      <c r="AV1660" s="14" t="s">
        <v>85</v>
      </c>
      <c r="AW1660" s="14" t="s">
        <v>35</v>
      </c>
      <c r="AX1660" s="14" t="s">
        <v>76</v>
      </c>
      <c r="AY1660" s="255" t="s">
        <v>331</v>
      </c>
    </row>
    <row r="1661" s="15" customFormat="1">
      <c r="A1661" s="15"/>
      <c r="B1661" s="256"/>
      <c r="C1661" s="257"/>
      <c r="D1661" s="236" t="s">
        <v>341</v>
      </c>
      <c r="E1661" s="258" t="s">
        <v>19</v>
      </c>
      <c r="F1661" s="259" t="s">
        <v>353</v>
      </c>
      <c r="G1661" s="257"/>
      <c r="H1661" s="260">
        <v>393.15499999999997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341</v>
      </c>
      <c r="AU1661" s="266" t="s">
        <v>85</v>
      </c>
      <c r="AV1661" s="15" t="s">
        <v>126</v>
      </c>
      <c r="AW1661" s="15" t="s">
        <v>35</v>
      </c>
      <c r="AX1661" s="15" t="s">
        <v>83</v>
      </c>
      <c r="AY1661" s="266" t="s">
        <v>331</v>
      </c>
    </row>
    <row r="1662" s="2" customFormat="1" ht="16.5" customHeight="1">
      <c r="A1662" s="40"/>
      <c r="B1662" s="41"/>
      <c r="C1662" s="284" t="s">
        <v>2404</v>
      </c>
      <c r="D1662" s="284" t="s">
        <v>968</v>
      </c>
      <c r="E1662" s="285" t="s">
        <v>2381</v>
      </c>
      <c r="F1662" s="286" t="s">
        <v>2382</v>
      </c>
      <c r="G1662" s="287" t="s">
        <v>429</v>
      </c>
      <c r="H1662" s="288">
        <v>1.038</v>
      </c>
      <c r="I1662" s="289"/>
      <c r="J1662" s="290">
        <f>ROUND(I1662*H1662,2)</f>
        <v>0</v>
      </c>
      <c r="K1662" s="286" t="s">
        <v>337</v>
      </c>
      <c r="L1662" s="291"/>
      <c r="M1662" s="292" t="s">
        <v>19</v>
      </c>
      <c r="N1662" s="293" t="s">
        <v>47</v>
      </c>
      <c r="O1662" s="86"/>
      <c r="P1662" s="225">
        <f>O1662*H1662</f>
        <v>0</v>
      </c>
      <c r="Q1662" s="225">
        <v>0.55000000000000004</v>
      </c>
      <c r="R1662" s="225">
        <f>Q1662*H1662</f>
        <v>0.57090000000000007</v>
      </c>
      <c r="S1662" s="225">
        <v>0</v>
      </c>
      <c r="T1662" s="226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27" t="s">
        <v>624</v>
      </c>
      <c r="AT1662" s="227" t="s">
        <v>968</v>
      </c>
      <c r="AU1662" s="227" t="s">
        <v>85</v>
      </c>
      <c r="AY1662" s="19" t="s">
        <v>331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19" t="s">
        <v>83</v>
      </c>
      <c r="BK1662" s="228">
        <f>ROUND(I1662*H1662,2)</f>
        <v>0</v>
      </c>
      <c r="BL1662" s="19" t="s">
        <v>541</v>
      </c>
      <c r="BM1662" s="227" t="s">
        <v>2405</v>
      </c>
    </row>
    <row r="1663" s="14" customFormat="1">
      <c r="A1663" s="14"/>
      <c r="B1663" s="245"/>
      <c r="C1663" s="246"/>
      <c r="D1663" s="236" t="s">
        <v>341</v>
      </c>
      <c r="E1663" s="247" t="s">
        <v>19</v>
      </c>
      <c r="F1663" s="248" t="s">
        <v>2406</v>
      </c>
      <c r="G1663" s="246"/>
      <c r="H1663" s="249">
        <v>1.038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341</v>
      </c>
      <c r="AU1663" s="255" t="s">
        <v>85</v>
      </c>
      <c r="AV1663" s="14" t="s">
        <v>85</v>
      </c>
      <c r="AW1663" s="14" t="s">
        <v>35</v>
      </c>
      <c r="AX1663" s="14" t="s">
        <v>83</v>
      </c>
      <c r="AY1663" s="255" t="s">
        <v>331</v>
      </c>
    </row>
    <row r="1664" s="2" customFormat="1" ht="24.15" customHeight="1">
      <c r="A1664" s="40"/>
      <c r="B1664" s="41"/>
      <c r="C1664" s="216" t="s">
        <v>2407</v>
      </c>
      <c r="D1664" s="216" t="s">
        <v>333</v>
      </c>
      <c r="E1664" s="217" t="s">
        <v>2408</v>
      </c>
      <c r="F1664" s="218" t="s">
        <v>2409</v>
      </c>
      <c r="G1664" s="219" t="s">
        <v>336</v>
      </c>
      <c r="H1664" s="220">
        <v>517.29399999999998</v>
      </c>
      <c r="I1664" s="221"/>
      <c r="J1664" s="222">
        <f>ROUND(I1664*H1664,2)</f>
        <v>0</v>
      </c>
      <c r="K1664" s="218" t="s">
        <v>337</v>
      </c>
      <c r="L1664" s="46"/>
      <c r="M1664" s="223" t="s">
        <v>19</v>
      </c>
      <c r="N1664" s="224" t="s">
        <v>47</v>
      </c>
      <c r="O1664" s="86"/>
      <c r="P1664" s="225">
        <f>O1664*H1664</f>
        <v>0</v>
      </c>
      <c r="Q1664" s="225">
        <v>0</v>
      </c>
      <c r="R1664" s="225">
        <f>Q1664*H1664</f>
        <v>0</v>
      </c>
      <c r="S1664" s="225">
        <v>0.0050000000000000001</v>
      </c>
      <c r="T1664" s="226">
        <f>S1664*H1664</f>
        <v>2.5864699999999998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7" t="s">
        <v>541</v>
      </c>
      <c r="AT1664" s="227" t="s">
        <v>333</v>
      </c>
      <c r="AU1664" s="227" t="s">
        <v>85</v>
      </c>
      <c r="AY1664" s="19" t="s">
        <v>331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19" t="s">
        <v>83</v>
      </c>
      <c r="BK1664" s="228">
        <f>ROUND(I1664*H1664,2)</f>
        <v>0</v>
      </c>
      <c r="BL1664" s="19" t="s">
        <v>541</v>
      </c>
      <c r="BM1664" s="227" t="s">
        <v>2410</v>
      </c>
    </row>
    <row r="1665" s="2" customFormat="1">
      <c r="A1665" s="40"/>
      <c r="B1665" s="41"/>
      <c r="C1665" s="42"/>
      <c r="D1665" s="229" t="s">
        <v>339</v>
      </c>
      <c r="E1665" s="42"/>
      <c r="F1665" s="230" t="s">
        <v>2411</v>
      </c>
      <c r="G1665" s="42"/>
      <c r="H1665" s="42"/>
      <c r="I1665" s="231"/>
      <c r="J1665" s="42"/>
      <c r="K1665" s="42"/>
      <c r="L1665" s="46"/>
      <c r="M1665" s="232"/>
      <c r="N1665" s="233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339</v>
      </c>
      <c r="AU1665" s="19" t="s">
        <v>85</v>
      </c>
    </row>
    <row r="1666" s="2" customFormat="1" ht="21.75" customHeight="1">
      <c r="A1666" s="40"/>
      <c r="B1666" s="41"/>
      <c r="C1666" s="216" t="s">
        <v>2412</v>
      </c>
      <c r="D1666" s="216" t="s">
        <v>333</v>
      </c>
      <c r="E1666" s="217" t="s">
        <v>2413</v>
      </c>
      <c r="F1666" s="218" t="s">
        <v>2414</v>
      </c>
      <c r="G1666" s="219" t="s">
        <v>429</v>
      </c>
      <c r="H1666" s="220">
        <v>29.547999999999998</v>
      </c>
      <c r="I1666" s="221"/>
      <c r="J1666" s="222">
        <f>ROUND(I1666*H1666,2)</f>
        <v>0</v>
      </c>
      <c r="K1666" s="218" t="s">
        <v>337</v>
      </c>
      <c r="L1666" s="46"/>
      <c r="M1666" s="223" t="s">
        <v>19</v>
      </c>
      <c r="N1666" s="224" t="s">
        <v>47</v>
      </c>
      <c r="O1666" s="86"/>
      <c r="P1666" s="225">
        <f>O1666*H1666</f>
        <v>0</v>
      </c>
      <c r="Q1666" s="225">
        <v>0.023367804999999998</v>
      </c>
      <c r="R1666" s="225">
        <f>Q1666*H1666</f>
        <v>0.69047190213999987</v>
      </c>
      <c r="S1666" s="225">
        <v>0</v>
      </c>
      <c r="T1666" s="226">
        <f>S1666*H1666</f>
        <v>0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27" t="s">
        <v>541</v>
      </c>
      <c r="AT1666" s="227" t="s">
        <v>333</v>
      </c>
      <c r="AU1666" s="227" t="s">
        <v>85</v>
      </c>
      <c r="AY1666" s="19" t="s">
        <v>331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19" t="s">
        <v>83</v>
      </c>
      <c r="BK1666" s="228">
        <f>ROUND(I1666*H1666,2)</f>
        <v>0</v>
      </c>
      <c r="BL1666" s="19" t="s">
        <v>541</v>
      </c>
      <c r="BM1666" s="227" t="s">
        <v>2415</v>
      </c>
    </row>
    <row r="1667" s="2" customFormat="1">
      <c r="A1667" s="40"/>
      <c r="B1667" s="41"/>
      <c r="C1667" s="42"/>
      <c r="D1667" s="229" t="s">
        <v>339</v>
      </c>
      <c r="E1667" s="42"/>
      <c r="F1667" s="230" t="s">
        <v>2416</v>
      </c>
      <c r="G1667" s="42"/>
      <c r="H1667" s="42"/>
      <c r="I1667" s="231"/>
      <c r="J1667" s="42"/>
      <c r="K1667" s="42"/>
      <c r="L1667" s="46"/>
      <c r="M1667" s="232"/>
      <c r="N1667" s="233"/>
      <c r="O1667" s="86"/>
      <c r="P1667" s="86"/>
      <c r="Q1667" s="86"/>
      <c r="R1667" s="86"/>
      <c r="S1667" s="86"/>
      <c r="T1667" s="87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T1667" s="19" t="s">
        <v>339</v>
      </c>
      <c r="AU1667" s="19" t="s">
        <v>85</v>
      </c>
    </row>
    <row r="1668" s="13" customFormat="1">
      <c r="A1668" s="13"/>
      <c r="B1668" s="234"/>
      <c r="C1668" s="235"/>
      <c r="D1668" s="236" t="s">
        <v>341</v>
      </c>
      <c r="E1668" s="237" t="s">
        <v>19</v>
      </c>
      <c r="F1668" s="238" t="s">
        <v>2247</v>
      </c>
      <c r="G1668" s="235"/>
      <c r="H1668" s="237" t="s">
        <v>19</v>
      </c>
      <c r="I1668" s="239"/>
      <c r="J1668" s="235"/>
      <c r="K1668" s="235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341</v>
      </c>
      <c r="AU1668" s="244" t="s">
        <v>85</v>
      </c>
      <c r="AV1668" s="13" t="s">
        <v>83</v>
      </c>
      <c r="AW1668" s="13" t="s">
        <v>35</v>
      </c>
      <c r="AX1668" s="13" t="s">
        <v>76</v>
      </c>
      <c r="AY1668" s="244" t="s">
        <v>331</v>
      </c>
    </row>
    <row r="1669" s="14" customFormat="1">
      <c r="A1669" s="14"/>
      <c r="B1669" s="245"/>
      <c r="C1669" s="246"/>
      <c r="D1669" s="236" t="s">
        <v>341</v>
      </c>
      <c r="E1669" s="247" t="s">
        <v>19</v>
      </c>
      <c r="F1669" s="248" t="s">
        <v>2248</v>
      </c>
      <c r="G1669" s="246"/>
      <c r="H1669" s="249">
        <v>21.741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341</v>
      </c>
      <c r="AU1669" s="255" t="s">
        <v>85</v>
      </c>
      <c r="AV1669" s="14" t="s">
        <v>85</v>
      </c>
      <c r="AW1669" s="14" t="s">
        <v>35</v>
      </c>
      <c r="AX1669" s="14" t="s">
        <v>76</v>
      </c>
      <c r="AY1669" s="255" t="s">
        <v>331</v>
      </c>
    </row>
    <row r="1670" s="13" customFormat="1">
      <c r="A1670" s="13"/>
      <c r="B1670" s="234"/>
      <c r="C1670" s="235"/>
      <c r="D1670" s="236" t="s">
        <v>341</v>
      </c>
      <c r="E1670" s="237" t="s">
        <v>19</v>
      </c>
      <c r="F1670" s="238" t="s">
        <v>2249</v>
      </c>
      <c r="G1670" s="235"/>
      <c r="H1670" s="237" t="s">
        <v>19</v>
      </c>
      <c r="I1670" s="239"/>
      <c r="J1670" s="235"/>
      <c r="K1670" s="235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341</v>
      </c>
      <c r="AU1670" s="244" t="s">
        <v>85</v>
      </c>
      <c r="AV1670" s="13" t="s">
        <v>83</v>
      </c>
      <c r="AW1670" s="13" t="s">
        <v>35</v>
      </c>
      <c r="AX1670" s="13" t="s">
        <v>76</v>
      </c>
      <c r="AY1670" s="244" t="s">
        <v>331</v>
      </c>
    </row>
    <row r="1671" s="14" customFormat="1">
      <c r="A1671" s="14"/>
      <c r="B1671" s="245"/>
      <c r="C1671" s="246"/>
      <c r="D1671" s="236" t="s">
        <v>341</v>
      </c>
      <c r="E1671" s="247" t="s">
        <v>19</v>
      </c>
      <c r="F1671" s="248" t="s">
        <v>2417</v>
      </c>
      <c r="G1671" s="246"/>
      <c r="H1671" s="249">
        <v>3.6000000000000001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341</v>
      </c>
      <c r="AU1671" s="255" t="s">
        <v>85</v>
      </c>
      <c r="AV1671" s="14" t="s">
        <v>85</v>
      </c>
      <c r="AW1671" s="14" t="s">
        <v>35</v>
      </c>
      <c r="AX1671" s="14" t="s">
        <v>76</v>
      </c>
      <c r="AY1671" s="255" t="s">
        <v>331</v>
      </c>
    </row>
    <row r="1672" s="13" customFormat="1">
      <c r="A1672" s="13"/>
      <c r="B1672" s="234"/>
      <c r="C1672" s="235"/>
      <c r="D1672" s="236" t="s">
        <v>341</v>
      </c>
      <c r="E1672" s="237" t="s">
        <v>19</v>
      </c>
      <c r="F1672" s="238" t="s">
        <v>2251</v>
      </c>
      <c r="G1672" s="235"/>
      <c r="H1672" s="237" t="s">
        <v>19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341</v>
      </c>
      <c r="AU1672" s="244" t="s">
        <v>85</v>
      </c>
      <c r="AV1672" s="13" t="s">
        <v>83</v>
      </c>
      <c r="AW1672" s="13" t="s">
        <v>35</v>
      </c>
      <c r="AX1672" s="13" t="s">
        <v>76</v>
      </c>
      <c r="AY1672" s="244" t="s">
        <v>331</v>
      </c>
    </row>
    <row r="1673" s="14" customFormat="1">
      <c r="A1673" s="14"/>
      <c r="B1673" s="245"/>
      <c r="C1673" s="246"/>
      <c r="D1673" s="236" t="s">
        <v>341</v>
      </c>
      <c r="E1673" s="247" t="s">
        <v>19</v>
      </c>
      <c r="F1673" s="248" t="s">
        <v>2252</v>
      </c>
      <c r="G1673" s="246"/>
      <c r="H1673" s="249">
        <v>4.2069999999999999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341</v>
      </c>
      <c r="AU1673" s="255" t="s">
        <v>85</v>
      </c>
      <c r="AV1673" s="14" t="s">
        <v>85</v>
      </c>
      <c r="AW1673" s="14" t="s">
        <v>35</v>
      </c>
      <c r="AX1673" s="14" t="s">
        <v>76</v>
      </c>
      <c r="AY1673" s="255" t="s">
        <v>331</v>
      </c>
    </row>
    <row r="1674" s="15" customFormat="1">
      <c r="A1674" s="15"/>
      <c r="B1674" s="256"/>
      <c r="C1674" s="257"/>
      <c r="D1674" s="236" t="s">
        <v>341</v>
      </c>
      <c r="E1674" s="258" t="s">
        <v>19</v>
      </c>
      <c r="F1674" s="259" t="s">
        <v>353</v>
      </c>
      <c r="G1674" s="257"/>
      <c r="H1674" s="260">
        <v>29.547999999999998</v>
      </c>
      <c r="I1674" s="261"/>
      <c r="J1674" s="257"/>
      <c r="K1674" s="257"/>
      <c r="L1674" s="262"/>
      <c r="M1674" s="263"/>
      <c r="N1674" s="264"/>
      <c r="O1674" s="264"/>
      <c r="P1674" s="264"/>
      <c r="Q1674" s="264"/>
      <c r="R1674" s="264"/>
      <c r="S1674" s="264"/>
      <c r="T1674" s="26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6" t="s">
        <v>341</v>
      </c>
      <c r="AU1674" s="266" t="s">
        <v>85</v>
      </c>
      <c r="AV1674" s="15" t="s">
        <v>126</v>
      </c>
      <c r="AW1674" s="15" t="s">
        <v>35</v>
      </c>
      <c r="AX1674" s="15" t="s">
        <v>83</v>
      </c>
      <c r="AY1674" s="266" t="s">
        <v>331</v>
      </c>
    </row>
    <row r="1675" s="2" customFormat="1" ht="24.15" customHeight="1">
      <c r="A1675" s="40"/>
      <c r="B1675" s="41"/>
      <c r="C1675" s="216" t="s">
        <v>2418</v>
      </c>
      <c r="D1675" s="216" t="s">
        <v>333</v>
      </c>
      <c r="E1675" s="217" t="s">
        <v>2419</v>
      </c>
      <c r="F1675" s="218" t="s">
        <v>2420</v>
      </c>
      <c r="G1675" s="219" t="s">
        <v>336</v>
      </c>
      <c r="H1675" s="220">
        <v>133.69999999999999</v>
      </c>
      <c r="I1675" s="221"/>
      <c r="J1675" s="222">
        <f>ROUND(I1675*H1675,2)</f>
        <v>0</v>
      </c>
      <c r="K1675" s="218" t="s">
        <v>337</v>
      </c>
      <c r="L1675" s="46"/>
      <c r="M1675" s="223" t="s">
        <v>19</v>
      </c>
      <c r="N1675" s="224" t="s">
        <v>47</v>
      </c>
      <c r="O1675" s="86"/>
      <c r="P1675" s="225">
        <f>O1675*H1675</f>
        <v>0</v>
      </c>
      <c r="Q1675" s="225">
        <v>0</v>
      </c>
      <c r="R1675" s="225">
        <f>Q1675*H1675</f>
        <v>0</v>
      </c>
      <c r="S1675" s="225">
        <v>0</v>
      </c>
      <c r="T1675" s="226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7" t="s">
        <v>541</v>
      </c>
      <c r="AT1675" s="227" t="s">
        <v>333</v>
      </c>
      <c r="AU1675" s="227" t="s">
        <v>85</v>
      </c>
      <c r="AY1675" s="19" t="s">
        <v>331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19" t="s">
        <v>83</v>
      </c>
      <c r="BK1675" s="228">
        <f>ROUND(I1675*H1675,2)</f>
        <v>0</v>
      </c>
      <c r="BL1675" s="19" t="s">
        <v>541</v>
      </c>
      <c r="BM1675" s="227" t="s">
        <v>2421</v>
      </c>
    </row>
    <row r="1676" s="2" customFormat="1">
      <c r="A1676" s="40"/>
      <c r="B1676" s="41"/>
      <c r="C1676" s="42"/>
      <c r="D1676" s="229" t="s">
        <v>339</v>
      </c>
      <c r="E1676" s="42"/>
      <c r="F1676" s="230" t="s">
        <v>2422</v>
      </c>
      <c r="G1676" s="42"/>
      <c r="H1676" s="42"/>
      <c r="I1676" s="231"/>
      <c r="J1676" s="42"/>
      <c r="K1676" s="42"/>
      <c r="L1676" s="46"/>
      <c r="M1676" s="232"/>
      <c r="N1676" s="233"/>
      <c r="O1676" s="86"/>
      <c r="P1676" s="86"/>
      <c r="Q1676" s="86"/>
      <c r="R1676" s="86"/>
      <c r="S1676" s="86"/>
      <c r="T1676" s="87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339</v>
      </c>
      <c r="AU1676" s="19" t="s">
        <v>85</v>
      </c>
    </row>
    <row r="1677" s="13" customFormat="1">
      <c r="A1677" s="13"/>
      <c r="B1677" s="234"/>
      <c r="C1677" s="235"/>
      <c r="D1677" s="236" t="s">
        <v>341</v>
      </c>
      <c r="E1677" s="237" t="s">
        <v>19</v>
      </c>
      <c r="F1677" s="238" t="s">
        <v>2061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341</v>
      </c>
      <c r="AU1677" s="244" t="s">
        <v>85</v>
      </c>
      <c r="AV1677" s="13" t="s">
        <v>83</v>
      </c>
      <c r="AW1677" s="13" t="s">
        <v>35</v>
      </c>
      <c r="AX1677" s="13" t="s">
        <v>76</v>
      </c>
      <c r="AY1677" s="244" t="s">
        <v>331</v>
      </c>
    </row>
    <row r="1678" s="14" customFormat="1">
      <c r="A1678" s="14"/>
      <c r="B1678" s="245"/>
      <c r="C1678" s="246"/>
      <c r="D1678" s="236" t="s">
        <v>341</v>
      </c>
      <c r="E1678" s="247" t="s">
        <v>19</v>
      </c>
      <c r="F1678" s="248" t="s">
        <v>2062</v>
      </c>
      <c r="G1678" s="246"/>
      <c r="H1678" s="249">
        <v>80.099999999999994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341</v>
      </c>
      <c r="AU1678" s="255" t="s">
        <v>85</v>
      </c>
      <c r="AV1678" s="14" t="s">
        <v>85</v>
      </c>
      <c r="AW1678" s="14" t="s">
        <v>35</v>
      </c>
      <c r="AX1678" s="14" t="s">
        <v>76</v>
      </c>
      <c r="AY1678" s="255" t="s">
        <v>331</v>
      </c>
    </row>
    <row r="1679" s="13" customFormat="1">
      <c r="A1679" s="13"/>
      <c r="B1679" s="234"/>
      <c r="C1679" s="235"/>
      <c r="D1679" s="236" t="s">
        <v>341</v>
      </c>
      <c r="E1679" s="237" t="s">
        <v>19</v>
      </c>
      <c r="F1679" s="238" t="s">
        <v>2423</v>
      </c>
      <c r="G1679" s="235"/>
      <c r="H1679" s="237" t="s">
        <v>19</v>
      </c>
      <c r="I1679" s="239"/>
      <c r="J1679" s="235"/>
      <c r="K1679" s="235"/>
      <c r="L1679" s="240"/>
      <c r="M1679" s="241"/>
      <c r="N1679" s="242"/>
      <c r="O1679" s="242"/>
      <c r="P1679" s="242"/>
      <c r="Q1679" s="242"/>
      <c r="R1679" s="242"/>
      <c r="S1679" s="242"/>
      <c r="T1679" s="24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4" t="s">
        <v>341</v>
      </c>
      <c r="AU1679" s="244" t="s">
        <v>85</v>
      </c>
      <c r="AV1679" s="13" t="s">
        <v>83</v>
      </c>
      <c r="AW1679" s="13" t="s">
        <v>35</v>
      </c>
      <c r="AX1679" s="13" t="s">
        <v>76</v>
      </c>
      <c r="AY1679" s="244" t="s">
        <v>331</v>
      </c>
    </row>
    <row r="1680" s="14" customFormat="1">
      <c r="A1680" s="14"/>
      <c r="B1680" s="245"/>
      <c r="C1680" s="246"/>
      <c r="D1680" s="236" t="s">
        <v>341</v>
      </c>
      <c r="E1680" s="247" t="s">
        <v>19</v>
      </c>
      <c r="F1680" s="248" t="s">
        <v>2424</v>
      </c>
      <c r="G1680" s="246"/>
      <c r="H1680" s="249">
        <v>53.600000000000001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341</v>
      </c>
      <c r="AU1680" s="255" t="s">
        <v>85</v>
      </c>
      <c r="AV1680" s="14" t="s">
        <v>85</v>
      </c>
      <c r="AW1680" s="14" t="s">
        <v>35</v>
      </c>
      <c r="AX1680" s="14" t="s">
        <v>76</v>
      </c>
      <c r="AY1680" s="255" t="s">
        <v>331</v>
      </c>
    </row>
    <row r="1681" s="15" customFormat="1">
      <c r="A1681" s="15"/>
      <c r="B1681" s="256"/>
      <c r="C1681" s="257"/>
      <c r="D1681" s="236" t="s">
        <v>341</v>
      </c>
      <c r="E1681" s="258" t="s">
        <v>19</v>
      </c>
      <c r="F1681" s="259" t="s">
        <v>353</v>
      </c>
      <c r="G1681" s="257"/>
      <c r="H1681" s="260">
        <v>133.69999999999999</v>
      </c>
      <c r="I1681" s="261"/>
      <c r="J1681" s="257"/>
      <c r="K1681" s="257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6" t="s">
        <v>341</v>
      </c>
      <c r="AU1681" s="266" t="s">
        <v>85</v>
      </c>
      <c r="AV1681" s="15" t="s">
        <v>126</v>
      </c>
      <c r="AW1681" s="15" t="s">
        <v>35</v>
      </c>
      <c r="AX1681" s="15" t="s">
        <v>83</v>
      </c>
      <c r="AY1681" s="266" t="s">
        <v>331</v>
      </c>
    </row>
    <row r="1682" s="2" customFormat="1" ht="16.5" customHeight="1">
      <c r="A1682" s="40"/>
      <c r="B1682" s="41"/>
      <c r="C1682" s="284" t="s">
        <v>2425</v>
      </c>
      <c r="D1682" s="284" t="s">
        <v>968</v>
      </c>
      <c r="E1682" s="285" t="s">
        <v>2426</v>
      </c>
      <c r="F1682" s="286" t="s">
        <v>2427</v>
      </c>
      <c r="G1682" s="287" t="s">
        <v>336</v>
      </c>
      <c r="H1682" s="288">
        <v>147.06999999999999</v>
      </c>
      <c r="I1682" s="289"/>
      <c r="J1682" s="290">
        <f>ROUND(I1682*H1682,2)</f>
        <v>0</v>
      </c>
      <c r="K1682" s="286" t="s">
        <v>337</v>
      </c>
      <c r="L1682" s="291"/>
      <c r="M1682" s="292" t="s">
        <v>19</v>
      </c>
      <c r="N1682" s="293" t="s">
        <v>47</v>
      </c>
      <c r="O1682" s="86"/>
      <c r="P1682" s="225">
        <f>O1682*H1682</f>
        <v>0</v>
      </c>
      <c r="Q1682" s="225">
        <v>0.012800000000000001</v>
      </c>
      <c r="R1682" s="225">
        <f>Q1682*H1682</f>
        <v>1.882496</v>
      </c>
      <c r="S1682" s="225">
        <v>0</v>
      </c>
      <c r="T1682" s="226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27" t="s">
        <v>624</v>
      </c>
      <c r="AT1682" s="227" t="s">
        <v>968</v>
      </c>
      <c r="AU1682" s="227" t="s">
        <v>85</v>
      </c>
      <c r="AY1682" s="19" t="s">
        <v>331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19" t="s">
        <v>83</v>
      </c>
      <c r="BK1682" s="228">
        <f>ROUND(I1682*H1682,2)</f>
        <v>0</v>
      </c>
      <c r="BL1682" s="19" t="s">
        <v>541</v>
      </c>
      <c r="BM1682" s="227" t="s">
        <v>2428</v>
      </c>
    </row>
    <row r="1683" s="13" customFormat="1">
      <c r="A1683" s="13"/>
      <c r="B1683" s="234"/>
      <c r="C1683" s="235"/>
      <c r="D1683" s="236" t="s">
        <v>341</v>
      </c>
      <c r="E1683" s="237" t="s">
        <v>19</v>
      </c>
      <c r="F1683" s="238" t="s">
        <v>2061</v>
      </c>
      <c r="G1683" s="235"/>
      <c r="H1683" s="237" t="s">
        <v>19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341</v>
      </c>
      <c r="AU1683" s="244" t="s">
        <v>85</v>
      </c>
      <c r="AV1683" s="13" t="s">
        <v>83</v>
      </c>
      <c r="AW1683" s="13" t="s">
        <v>35</v>
      </c>
      <c r="AX1683" s="13" t="s">
        <v>76</v>
      </c>
      <c r="AY1683" s="244" t="s">
        <v>331</v>
      </c>
    </row>
    <row r="1684" s="14" customFormat="1">
      <c r="A1684" s="14"/>
      <c r="B1684" s="245"/>
      <c r="C1684" s="246"/>
      <c r="D1684" s="236" t="s">
        <v>341</v>
      </c>
      <c r="E1684" s="247" t="s">
        <v>19</v>
      </c>
      <c r="F1684" s="248" t="s">
        <v>2429</v>
      </c>
      <c r="G1684" s="246"/>
      <c r="H1684" s="249">
        <v>88.109999999999999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341</v>
      </c>
      <c r="AU1684" s="255" t="s">
        <v>85</v>
      </c>
      <c r="AV1684" s="14" t="s">
        <v>85</v>
      </c>
      <c r="AW1684" s="14" t="s">
        <v>35</v>
      </c>
      <c r="AX1684" s="14" t="s">
        <v>76</v>
      </c>
      <c r="AY1684" s="255" t="s">
        <v>331</v>
      </c>
    </row>
    <row r="1685" s="13" customFormat="1">
      <c r="A1685" s="13"/>
      <c r="B1685" s="234"/>
      <c r="C1685" s="235"/>
      <c r="D1685" s="236" t="s">
        <v>341</v>
      </c>
      <c r="E1685" s="237" t="s">
        <v>19</v>
      </c>
      <c r="F1685" s="238" t="s">
        <v>2423</v>
      </c>
      <c r="G1685" s="235"/>
      <c r="H1685" s="237" t="s">
        <v>19</v>
      </c>
      <c r="I1685" s="239"/>
      <c r="J1685" s="235"/>
      <c r="K1685" s="235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341</v>
      </c>
      <c r="AU1685" s="244" t="s">
        <v>85</v>
      </c>
      <c r="AV1685" s="13" t="s">
        <v>83</v>
      </c>
      <c r="AW1685" s="13" t="s">
        <v>35</v>
      </c>
      <c r="AX1685" s="13" t="s">
        <v>76</v>
      </c>
      <c r="AY1685" s="244" t="s">
        <v>331</v>
      </c>
    </row>
    <row r="1686" s="14" customFormat="1">
      <c r="A1686" s="14"/>
      <c r="B1686" s="245"/>
      <c r="C1686" s="246"/>
      <c r="D1686" s="236" t="s">
        <v>341</v>
      </c>
      <c r="E1686" s="247" t="s">
        <v>19</v>
      </c>
      <c r="F1686" s="248" t="s">
        <v>2430</v>
      </c>
      <c r="G1686" s="246"/>
      <c r="H1686" s="249">
        <v>58.960000000000001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341</v>
      </c>
      <c r="AU1686" s="255" t="s">
        <v>85</v>
      </c>
      <c r="AV1686" s="14" t="s">
        <v>85</v>
      </c>
      <c r="AW1686" s="14" t="s">
        <v>35</v>
      </c>
      <c r="AX1686" s="14" t="s">
        <v>76</v>
      </c>
      <c r="AY1686" s="255" t="s">
        <v>331</v>
      </c>
    </row>
    <row r="1687" s="15" customFormat="1">
      <c r="A1687" s="15"/>
      <c r="B1687" s="256"/>
      <c r="C1687" s="257"/>
      <c r="D1687" s="236" t="s">
        <v>341</v>
      </c>
      <c r="E1687" s="258" t="s">
        <v>19</v>
      </c>
      <c r="F1687" s="259" t="s">
        <v>353</v>
      </c>
      <c r="G1687" s="257"/>
      <c r="H1687" s="260">
        <v>147.06999999999999</v>
      </c>
      <c r="I1687" s="261"/>
      <c r="J1687" s="257"/>
      <c r="K1687" s="257"/>
      <c r="L1687" s="262"/>
      <c r="M1687" s="263"/>
      <c r="N1687" s="264"/>
      <c r="O1687" s="264"/>
      <c r="P1687" s="264"/>
      <c r="Q1687" s="264"/>
      <c r="R1687" s="264"/>
      <c r="S1687" s="264"/>
      <c r="T1687" s="26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6" t="s">
        <v>341</v>
      </c>
      <c r="AU1687" s="266" t="s">
        <v>85</v>
      </c>
      <c r="AV1687" s="15" t="s">
        <v>126</v>
      </c>
      <c r="AW1687" s="15" t="s">
        <v>35</v>
      </c>
      <c r="AX1687" s="15" t="s">
        <v>83</v>
      </c>
      <c r="AY1687" s="266" t="s">
        <v>331</v>
      </c>
    </row>
    <row r="1688" s="2" customFormat="1" ht="16.5" customHeight="1">
      <c r="A1688" s="40"/>
      <c r="B1688" s="41"/>
      <c r="C1688" s="216" t="s">
        <v>2431</v>
      </c>
      <c r="D1688" s="216" t="s">
        <v>333</v>
      </c>
      <c r="E1688" s="217" t="s">
        <v>2432</v>
      </c>
      <c r="F1688" s="218" t="s">
        <v>2433</v>
      </c>
      <c r="G1688" s="219" t="s">
        <v>336</v>
      </c>
      <c r="H1688" s="220">
        <v>80.099999999999994</v>
      </c>
      <c r="I1688" s="221"/>
      <c r="J1688" s="222">
        <f>ROUND(I1688*H1688,2)</f>
        <v>0</v>
      </c>
      <c r="K1688" s="218" t="s">
        <v>337</v>
      </c>
      <c r="L1688" s="46"/>
      <c r="M1688" s="223" t="s">
        <v>19</v>
      </c>
      <c r="N1688" s="224" t="s">
        <v>47</v>
      </c>
      <c r="O1688" s="86"/>
      <c r="P1688" s="225">
        <f>O1688*H1688</f>
        <v>0</v>
      </c>
      <c r="Q1688" s="225">
        <v>0</v>
      </c>
      <c r="R1688" s="225">
        <f>Q1688*H1688</f>
        <v>0</v>
      </c>
      <c r="S1688" s="225">
        <v>0</v>
      </c>
      <c r="T1688" s="226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27" t="s">
        <v>541</v>
      </c>
      <c r="AT1688" s="227" t="s">
        <v>333</v>
      </c>
      <c r="AU1688" s="227" t="s">
        <v>85</v>
      </c>
      <c r="AY1688" s="19" t="s">
        <v>331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19" t="s">
        <v>83</v>
      </c>
      <c r="BK1688" s="228">
        <f>ROUND(I1688*H1688,2)</f>
        <v>0</v>
      </c>
      <c r="BL1688" s="19" t="s">
        <v>541</v>
      </c>
      <c r="BM1688" s="227" t="s">
        <v>2434</v>
      </c>
    </row>
    <row r="1689" s="2" customFormat="1">
      <c r="A1689" s="40"/>
      <c r="B1689" s="41"/>
      <c r="C1689" s="42"/>
      <c r="D1689" s="229" t="s">
        <v>339</v>
      </c>
      <c r="E1689" s="42"/>
      <c r="F1689" s="230" t="s">
        <v>2435</v>
      </c>
      <c r="G1689" s="42"/>
      <c r="H1689" s="42"/>
      <c r="I1689" s="231"/>
      <c r="J1689" s="42"/>
      <c r="K1689" s="42"/>
      <c r="L1689" s="46"/>
      <c r="M1689" s="232"/>
      <c r="N1689" s="233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339</v>
      </c>
      <c r="AU1689" s="19" t="s">
        <v>85</v>
      </c>
    </row>
    <row r="1690" s="13" customFormat="1">
      <c r="A1690" s="13"/>
      <c r="B1690" s="234"/>
      <c r="C1690" s="235"/>
      <c r="D1690" s="236" t="s">
        <v>341</v>
      </c>
      <c r="E1690" s="237" t="s">
        <v>19</v>
      </c>
      <c r="F1690" s="238" t="s">
        <v>2061</v>
      </c>
      <c r="G1690" s="235"/>
      <c r="H1690" s="237" t="s">
        <v>19</v>
      </c>
      <c r="I1690" s="239"/>
      <c r="J1690" s="235"/>
      <c r="K1690" s="235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341</v>
      </c>
      <c r="AU1690" s="244" t="s">
        <v>85</v>
      </c>
      <c r="AV1690" s="13" t="s">
        <v>83</v>
      </c>
      <c r="AW1690" s="13" t="s">
        <v>35</v>
      </c>
      <c r="AX1690" s="13" t="s">
        <v>76</v>
      </c>
      <c r="AY1690" s="244" t="s">
        <v>331</v>
      </c>
    </row>
    <row r="1691" s="14" customFormat="1">
      <c r="A1691" s="14"/>
      <c r="B1691" s="245"/>
      <c r="C1691" s="246"/>
      <c r="D1691" s="236" t="s">
        <v>341</v>
      </c>
      <c r="E1691" s="247" t="s">
        <v>19</v>
      </c>
      <c r="F1691" s="248" t="s">
        <v>2062</v>
      </c>
      <c r="G1691" s="246"/>
      <c r="H1691" s="249">
        <v>80.099999999999994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341</v>
      </c>
      <c r="AU1691" s="255" t="s">
        <v>85</v>
      </c>
      <c r="AV1691" s="14" t="s">
        <v>85</v>
      </c>
      <c r="AW1691" s="14" t="s">
        <v>35</v>
      </c>
      <c r="AX1691" s="14" t="s">
        <v>83</v>
      </c>
      <c r="AY1691" s="255" t="s">
        <v>331</v>
      </c>
    </row>
    <row r="1692" s="2" customFormat="1" ht="16.5" customHeight="1">
      <c r="A1692" s="40"/>
      <c r="B1692" s="41"/>
      <c r="C1692" s="284" t="s">
        <v>2436</v>
      </c>
      <c r="D1692" s="284" t="s">
        <v>968</v>
      </c>
      <c r="E1692" s="285" t="s">
        <v>2308</v>
      </c>
      <c r="F1692" s="286" t="s">
        <v>2309</v>
      </c>
      <c r="G1692" s="287" t="s">
        <v>429</v>
      </c>
      <c r="H1692" s="288">
        <v>3.8769999999999998</v>
      </c>
      <c r="I1692" s="289"/>
      <c r="J1692" s="290">
        <f>ROUND(I1692*H1692,2)</f>
        <v>0</v>
      </c>
      <c r="K1692" s="286" t="s">
        <v>337</v>
      </c>
      <c r="L1692" s="291"/>
      <c r="M1692" s="292" t="s">
        <v>19</v>
      </c>
      <c r="N1692" s="293" t="s">
        <v>47</v>
      </c>
      <c r="O1692" s="86"/>
      <c r="P1692" s="225">
        <f>O1692*H1692</f>
        <v>0</v>
      </c>
      <c r="Q1692" s="225">
        <v>0.55000000000000004</v>
      </c>
      <c r="R1692" s="225">
        <f>Q1692*H1692</f>
        <v>2.1323500000000002</v>
      </c>
      <c r="S1692" s="225">
        <v>0</v>
      </c>
      <c r="T1692" s="226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27" t="s">
        <v>624</v>
      </c>
      <c r="AT1692" s="227" t="s">
        <v>968</v>
      </c>
      <c r="AU1692" s="227" t="s">
        <v>85</v>
      </c>
      <c r="AY1692" s="19" t="s">
        <v>331</v>
      </c>
      <c r="BE1692" s="228">
        <f>IF(N1692="základní",J1692,0)</f>
        <v>0</v>
      </c>
      <c r="BF1692" s="228">
        <f>IF(N1692="snížená",J1692,0)</f>
        <v>0</v>
      </c>
      <c r="BG1692" s="228">
        <f>IF(N1692="zákl. přenesená",J1692,0)</f>
        <v>0</v>
      </c>
      <c r="BH1692" s="228">
        <f>IF(N1692="sníž. přenesená",J1692,0)</f>
        <v>0</v>
      </c>
      <c r="BI1692" s="228">
        <f>IF(N1692="nulová",J1692,0)</f>
        <v>0</v>
      </c>
      <c r="BJ1692" s="19" t="s">
        <v>83</v>
      </c>
      <c r="BK1692" s="228">
        <f>ROUND(I1692*H1692,2)</f>
        <v>0</v>
      </c>
      <c r="BL1692" s="19" t="s">
        <v>541</v>
      </c>
      <c r="BM1692" s="227" t="s">
        <v>2437</v>
      </c>
    </row>
    <row r="1693" s="13" customFormat="1">
      <c r="A1693" s="13"/>
      <c r="B1693" s="234"/>
      <c r="C1693" s="235"/>
      <c r="D1693" s="236" t="s">
        <v>341</v>
      </c>
      <c r="E1693" s="237" t="s">
        <v>19</v>
      </c>
      <c r="F1693" s="238" t="s">
        <v>2245</v>
      </c>
      <c r="G1693" s="235"/>
      <c r="H1693" s="237" t="s">
        <v>19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341</v>
      </c>
      <c r="AU1693" s="244" t="s">
        <v>85</v>
      </c>
      <c r="AV1693" s="13" t="s">
        <v>83</v>
      </c>
      <c r="AW1693" s="13" t="s">
        <v>35</v>
      </c>
      <c r="AX1693" s="13" t="s">
        <v>76</v>
      </c>
      <c r="AY1693" s="244" t="s">
        <v>331</v>
      </c>
    </row>
    <row r="1694" s="14" customFormat="1">
      <c r="A1694" s="14"/>
      <c r="B1694" s="245"/>
      <c r="C1694" s="246"/>
      <c r="D1694" s="236" t="s">
        <v>341</v>
      </c>
      <c r="E1694" s="247" t="s">
        <v>19</v>
      </c>
      <c r="F1694" s="248" t="s">
        <v>2246</v>
      </c>
      <c r="G1694" s="246"/>
      <c r="H1694" s="249">
        <v>3.8769999999999998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341</v>
      </c>
      <c r="AU1694" s="255" t="s">
        <v>85</v>
      </c>
      <c r="AV1694" s="14" t="s">
        <v>85</v>
      </c>
      <c r="AW1694" s="14" t="s">
        <v>35</v>
      </c>
      <c r="AX1694" s="14" t="s">
        <v>83</v>
      </c>
      <c r="AY1694" s="255" t="s">
        <v>331</v>
      </c>
    </row>
    <row r="1695" s="2" customFormat="1" ht="16.5" customHeight="1">
      <c r="A1695" s="40"/>
      <c r="B1695" s="41"/>
      <c r="C1695" s="216" t="s">
        <v>2438</v>
      </c>
      <c r="D1695" s="216" t="s">
        <v>333</v>
      </c>
      <c r="E1695" s="217" t="s">
        <v>2439</v>
      </c>
      <c r="F1695" s="218" t="s">
        <v>2440</v>
      </c>
      <c r="G1695" s="219" t="s">
        <v>336</v>
      </c>
      <c r="H1695" s="220">
        <v>133.69999999999999</v>
      </c>
      <c r="I1695" s="221"/>
      <c r="J1695" s="222">
        <f>ROUND(I1695*H1695,2)</f>
        <v>0</v>
      </c>
      <c r="K1695" s="218" t="s">
        <v>337</v>
      </c>
      <c r="L1695" s="46"/>
      <c r="M1695" s="223" t="s">
        <v>19</v>
      </c>
      <c r="N1695" s="224" t="s">
        <v>47</v>
      </c>
      <c r="O1695" s="86"/>
      <c r="P1695" s="225">
        <f>O1695*H1695</f>
        <v>0</v>
      </c>
      <c r="Q1695" s="225">
        <v>0.000175</v>
      </c>
      <c r="R1695" s="225">
        <f>Q1695*H1695</f>
        <v>0.023397499999999998</v>
      </c>
      <c r="S1695" s="225">
        <v>0</v>
      </c>
      <c r="T1695" s="226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27" t="s">
        <v>541</v>
      </c>
      <c r="AT1695" s="227" t="s">
        <v>333</v>
      </c>
      <c r="AU1695" s="227" t="s">
        <v>85</v>
      </c>
      <c r="AY1695" s="19" t="s">
        <v>331</v>
      </c>
      <c r="BE1695" s="228">
        <f>IF(N1695="základní",J1695,0)</f>
        <v>0</v>
      </c>
      <c r="BF1695" s="228">
        <f>IF(N1695="snížená",J1695,0)</f>
        <v>0</v>
      </c>
      <c r="BG1695" s="228">
        <f>IF(N1695="zákl. přenesená",J1695,0)</f>
        <v>0</v>
      </c>
      <c r="BH1695" s="228">
        <f>IF(N1695="sníž. přenesená",J1695,0)</f>
        <v>0</v>
      </c>
      <c r="BI1695" s="228">
        <f>IF(N1695="nulová",J1695,0)</f>
        <v>0</v>
      </c>
      <c r="BJ1695" s="19" t="s">
        <v>83</v>
      </c>
      <c r="BK1695" s="228">
        <f>ROUND(I1695*H1695,2)</f>
        <v>0</v>
      </c>
      <c r="BL1695" s="19" t="s">
        <v>541</v>
      </c>
      <c r="BM1695" s="227" t="s">
        <v>2441</v>
      </c>
    </row>
    <row r="1696" s="2" customFormat="1">
      <c r="A1696" s="40"/>
      <c r="B1696" s="41"/>
      <c r="C1696" s="42"/>
      <c r="D1696" s="229" t="s">
        <v>339</v>
      </c>
      <c r="E1696" s="42"/>
      <c r="F1696" s="230" t="s">
        <v>2442</v>
      </c>
      <c r="G1696" s="42"/>
      <c r="H1696" s="42"/>
      <c r="I1696" s="231"/>
      <c r="J1696" s="42"/>
      <c r="K1696" s="42"/>
      <c r="L1696" s="46"/>
      <c r="M1696" s="232"/>
      <c r="N1696" s="233"/>
      <c r="O1696" s="86"/>
      <c r="P1696" s="86"/>
      <c r="Q1696" s="86"/>
      <c r="R1696" s="86"/>
      <c r="S1696" s="86"/>
      <c r="T1696" s="87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339</v>
      </c>
      <c r="AU1696" s="19" t="s">
        <v>85</v>
      </c>
    </row>
    <row r="1697" s="13" customFormat="1">
      <c r="A1697" s="13"/>
      <c r="B1697" s="234"/>
      <c r="C1697" s="235"/>
      <c r="D1697" s="236" t="s">
        <v>341</v>
      </c>
      <c r="E1697" s="237" t="s">
        <v>19</v>
      </c>
      <c r="F1697" s="238" t="s">
        <v>2061</v>
      </c>
      <c r="G1697" s="235"/>
      <c r="H1697" s="237" t="s">
        <v>19</v>
      </c>
      <c r="I1697" s="239"/>
      <c r="J1697" s="235"/>
      <c r="K1697" s="235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341</v>
      </c>
      <c r="AU1697" s="244" t="s">
        <v>85</v>
      </c>
      <c r="AV1697" s="13" t="s">
        <v>83</v>
      </c>
      <c r="AW1697" s="13" t="s">
        <v>35</v>
      </c>
      <c r="AX1697" s="13" t="s">
        <v>76</v>
      </c>
      <c r="AY1697" s="244" t="s">
        <v>331</v>
      </c>
    </row>
    <row r="1698" s="14" customFormat="1">
      <c r="A1698" s="14"/>
      <c r="B1698" s="245"/>
      <c r="C1698" s="246"/>
      <c r="D1698" s="236" t="s">
        <v>341</v>
      </c>
      <c r="E1698" s="247" t="s">
        <v>19</v>
      </c>
      <c r="F1698" s="248" t="s">
        <v>2062</v>
      </c>
      <c r="G1698" s="246"/>
      <c r="H1698" s="249">
        <v>80.099999999999994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341</v>
      </c>
      <c r="AU1698" s="255" t="s">
        <v>85</v>
      </c>
      <c r="AV1698" s="14" t="s">
        <v>85</v>
      </c>
      <c r="AW1698" s="14" t="s">
        <v>35</v>
      </c>
      <c r="AX1698" s="14" t="s">
        <v>76</v>
      </c>
      <c r="AY1698" s="255" t="s">
        <v>331</v>
      </c>
    </row>
    <row r="1699" s="13" customFormat="1">
      <c r="A1699" s="13"/>
      <c r="B1699" s="234"/>
      <c r="C1699" s="235"/>
      <c r="D1699" s="236" t="s">
        <v>341</v>
      </c>
      <c r="E1699" s="237" t="s">
        <v>19</v>
      </c>
      <c r="F1699" s="238" t="s">
        <v>2423</v>
      </c>
      <c r="G1699" s="235"/>
      <c r="H1699" s="237" t="s">
        <v>19</v>
      </c>
      <c r="I1699" s="239"/>
      <c r="J1699" s="235"/>
      <c r="K1699" s="235"/>
      <c r="L1699" s="240"/>
      <c r="M1699" s="241"/>
      <c r="N1699" s="242"/>
      <c r="O1699" s="242"/>
      <c r="P1699" s="242"/>
      <c r="Q1699" s="242"/>
      <c r="R1699" s="242"/>
      <c r="S1699" s="242"/>
      <c r="T1699" s="24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4" t="s">
        <v>341</v>
      </c>
      <c r="AU1699" s="244" t="s">
        <v>85</v>
      </c>
      <c r="AV1699" s="13" t="s">
        <v>83</v>
      </c>
      <c r="AW1699" s="13" t="s">
        <v>35</v>
      </c>
      <c r="AX1699" s="13" t="s">
        <v>76</v>
      </c>
      <c r="AY1699" s="244" t="s">
        <v>331</v>
      </c>
    </row>
    <row r="1700" s="14" customFormat="1">
      <c r="A1700" s="14"/>
      <c r="B1700" s="245"/>
      <c r="C1700" s="246"/>
      <c r="D1700" s="236" t="s">
        <v>341</v>
      </c>
      <c r="E1700" s="247" t="s">
        <v>19</v>
      </c>
      <c r="F1700" s="248" t="s">
        <v>2424</v>
      </c>
      <c r="G1700" s="246"/>
      <c r="H1700" s="249">
        <v>53.600000000000001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341</v>
      </c>
      <c r="AU1700" s="255" t="s">
        <v>85</v>
      </c>
      <c r="AV1700" s="14" t="s">
        <v>85</v>
      </c>
      <c r="AW1700" s="14" t="s">
        <v>35</v>
      </c>
      <c r="AX1700" s="14" t="s">
        <v>76</v>
      </c>
      <c r="AY1700" s="255" t="s">
        <v>331</v>
      </c>
    </row>
    <row r="1701" s="15" customFormat="1">
      <c r="A1701" s="15"/>
      <c r="B1701" s="256"/>
      <c r="C1701" s="257"/>
      <c r="D1701" s="236" t="s">
        <v>341</v>
      </c>
      <c r="E1701" s="258" t="s">
        <v>19</v>
      </c>
      <c r="F1701" s="259" t="s">
        <v>353</v>
      </c>
      <c r="G1701" s="257"/>
      <c r="H1701" s="260">
        <v>133.69999999999999</v>
      </c>
      <c r="I1701" s="261"/>
      <c r="J1701" s="257"/>
      <c r="K1701" s="257"/>
      <c r="L1701" s="262"/>
      <c r="M1701" s="263"/>
      <c r="N1701" s="264"/>
      <c r="O1701" s="264"/>
      <c r="P1701" s="264"/>
      <c r="Q1701" s="264"/>
      <c r="R1701" s="264"/>
      <c r="S1701" s="264"/>
      <c r="T1701" s="26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6" t="s">
        <v>341</v>
      </c>
      <c r="AU1701" s="266" t="s">
        <v>85</v>
      </c>
      <c r="AV1701" s="15" t="s">
        <v>126</v>
      </c>
      <c r="AW1701" s="15" t="s">
        <v>35</v>
      </c>
      <c r="AX1701" s="15" t="s">
        <v>83</v>
      </c>
      <c r="AY1701" s="266" t="s">
        <v>331</v>
      </c>
    </row>
    <row r="1702" s="2" customFormat="1" ht="16.5" customHeight="1">
      <c r="A1702" s="40"/>
      <c r="B1702" s="41"/>
      <c r="C1702" s="216" t="s">
        <v>2443</v>
      </c>
      <c r="D1702" s="216" t="s">
        <v>333</v>
      </c>
      <c r="E1702" s="217" t="s">
        <v>2444</v>
      </c>
      <c r="F1702" s="218" t="s">
        <v>2445</v>
      </c>
      <c r="G1702" s="219" t="s">
        <v>336</v>
      </c>
      <c r="H1702" s="220">
        <v>322.69999999999999</v>
      </c>
      <c r="I1702" s="221"/>
      <c r="J1702" s="222">
        <f>ROUND(I1702*H1702,2)</f>
        <v>0</v>
      </c>
      <c r="K1702" s="218" t="s">
        <v>337</v>
      </c>
      <c r="L1702" s="46"/>
      <c r="M1702" s="223" t="s">
        <v>19</v>
      </c>
      <c r="N1702" s="224" t="s">
        <v>47</v>
      </c>
      <c r="O1702" s="86"/>
      <c r="P1702" s="225">
        <f>O1702*H1702</f>
        <v>0</v>
      </c>
      <c r="Q1702" s="225">
        <v>0</v>
      </c>
      <c r="R1702" s="225">
        <f>Q1702*H1702</f>
        <v>0</v>
      </c>
      <c r="S1702" s="225">
        <v>0.014</v>
      </c>
      <c r="T1702" s="226">
        <f>S1702*H1702</f>
        <v>4.5178000000000003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27" t="s">
        <v>541</v>
      </c>
      <c r="AT1702" s="227" t="s">
        <v>333</v>
      </c>
      <c r="AU1702" s="227" t="s">
        <v>85</v>
      </c>
      <c r="AY1702" s="19" t="s">
        <v>331</v>
      </c>
      <c r="BE1702" s="228">
        <f>IF(N1702="základní",J1702,0)</f>
        <v>0</v>
      </c>
      <c r="BF1702" s="228">
        <f>IF(N1702="snížená",J1702,0)</f>
        <v>0</v>
      </c>
      <c r="BG1702" s="228">
        <f>IF(N1702="zákl. přenesená",J1702,0)</f>
        <v>0</v>
      </c>
      <c r="BH1702" s="228">
        <f>IF(N1702="sníž. přenesená",J1702,0)</f>
        <v>0</v>
      </c>
      <c r="BI1702" s="228">
        <f>IF(N1702="nulová",J1702,0)</f>
        <v>0</v>
      </c>
      <c r="BJ1702" s="19" t="s">
        <v>83</v>
      </c>
      <c r="BK1702" s="228">
        <f>ROUND(I1702*H1702,2)</f>
        <v>0</v>
      </c>
      <c r="BL1702" s="19" t="s">
        <v>541</v>
      </c>
      <c r="BM1702" s="227" t="s">
        <v>2446</v>
      </c>
    </row>
    <row r="1703" s="2" customFormat="1">
      <c r="A1703" s="40"/>
      <c r="B1703" s="41"/>
      <c r="C1703" s="42"/>
      <c r="D1703" s="229" t="s">
        <v>339</v>
      </c>
      <c r="E1703" s="42"/>
      <c r="F1703" s="230" t="s">
        <v>2447</v>
      </c>
      <c r="G1703" s="42"/>
      <c r="H1703" s="42"/>
      <c r="I1703" s="231"/>
      <c r="J1703" s="42"/>
      <c r="K1703" s="42"/>
      <c r="L1703" s="46"/>
      <c r="M1703" s="232"/>
      <c r="N1703" s="233"/>
      <c r="O1703" s="86"/>
      <c r="P1703" s="86"/>
      <c r="Q1703" s="86"/>
      <c r="R1703" s="86"/>
      <c r="S1703" s="86"/>
      <c r="T1703" s="87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339</v>
      </c>
      <c r="AU1703" s="19" t="s">
        <v>85</v>
      </c>
    </row>
    <row r="1704" s="14" customFormat="1">
      <c r="A1704" s="14"/>
      <c r="B1704" s="245"/>
      <c r="C1704" s="246"/>
      <c r="D1704" s="236" t="s">
        <v>341</v>
      </c>
      <c r="E1704" s="247" t="s">
        <v>19</v>
      </c>
      <c r="F1704" s="248" t="s">
        <v>2448</v>
      </c>
      <c r="G1704" s="246"/>
      <c r="H1704" s="249">
        <v>322.69999999999999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341</v>
      </c>
      <c r="AU1704" s="255" t="s">
        <v>85</v>
      </c>
      <c r="AV1704" s="14" t="s">
        <v>85</v>
      </c>
      <c r="AW1704" s="14" t="s">
        <v>35</v>
      </c>
      <c r="AX1704" s="14" t="s">
        <v>83</v>
      </c>
      <c r="AY1704" s="255" t="s">
        <v>331</v>
      </c>
    </row>
    <row r="1705" s="2" customFormat="1" ht="16.5" customHeight="1">
      <c r="A1705" s="40"/>
      <c r="B1705" s="41"/>
      <c r="C1705" s="216" t="s">
        <v>2449</v>
      </c>
      <c r="D1705" s="216" t="s">
        <v>333</v>
      </c>
      <c r="E1705" s="217" t="s">
        <v>2450</v>
      </c>
      <c r="F1705" s="218" t="s">
        <v>2451</v>
      </c>
      <c r="G1705" s="219" t="s">
        <v>376</v>
      </c>
      <c r="H1705" s="220">
        <v>538.90899999999999</v>
      </c>
      <c r="I1705" s="221"/>
      <c r="J1705" s="222">
        <f>ROUND(I1705*H1705,2)</f>
        <v>0</v>
      </c>
      <c r="K1705" s="218" t="s">
        <v>337</v>
      </c>
      <c r="L1705" s="46"/>
      <c r="M1705" s="223" t="s">
        <v>19</v>
      </c>
      <c r="N1705" s="224" t="s">
        <v>47</v>
      </c>
      <c r="O1705" s="86"/>
      <c r="P1705" s="225">
        <f>O1705*H1705</f>
        <v>0</v>
      </c>
      <c r="Q1705" s="225">
        <v>0</v>
      </c>
      <c r="R1705" s="225">
        <f>Q1705*H1705</f>
        <v>0</v>
      </c>
      <c r="S1705" s="225">
        <v>0.025000000000000001</v>
      </c>
      <c r="T1705" s="226">
        <f>S1705*H1705</f>
        <v>13.472725000000001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27" t="s">
        <v>541</v>
      </c>
      <c r="AT1705" s="227" t="s">
        <v>333</v>
      </c>
      <c r="AU1705" s="227" t="s">
        <v>85</v>
      </c>
      <c r="AY1705" s="19" t="s">
        <v>331</v>
      </c>
      <c r="BE1705" s="228">
        <f>IF(N1705="základní",J1705,0)</f>
        <v>0</v>
      </c>
      <c r="BF1705" s="228">
        <f>IF(N1705="snížená",J1705,0)</f>
        <v>0</v>
      </c>
      <c r="BG1705" s="228">
        <f>IF(N1705="zákl. přenesená",J1705,0)</f>
        <v>0</v>
      </c>
      <c r="BH1705" s="228">
        <f>IF(N1705="sníž. přenesená",J1705,0)</f>
        <v>0</v>
      </c>
      <c r="BI1705" s="228">
        <f>IF(N1705="nulová",J1705,0)</f>
        <v>0</v>
      </c>
      <c r="BJ1705" s="19" t="s">
        <v>83</v>
      </c>
      <c r="BK1705" s="228">
        <f>ROUND(I1705*H1705,2)</f>
        <v>0</v>
      </c>
      <c r="BL1705" s="19" t="s">
        <v>541</v>
      </c>
      <c r="BM1705" s="227" t="s">
        <v>2452</v>
      </c>
    </row>
    <row r="1706" s="2" customFormat="1">
      <c r="A1706" s="40"/>
      <c r="B1706" s="41"/>
      <c r="C1706" s="42"/>
      <c r="D1706" s="229" t="s">
        <v>339</v>
      </c>
      <c r="E1706" s="42"/>
      <c r="F1706" s="230" t="s">
        <v>2453</v>
      </c>
      <c r="G1706" s="42"/>
      <c r="H1706" s="42"/>
      <c r="I1706" s="231"/>
      <c r="J1706" s="42"/>
      <c r="K1706" s="42"/>
      <c r="L1706" s="46"/>
      <c r="M1706" s="232"/>
      <c r="N1706" s="233"/>
      <c r="O1706" s="86"/>
      <c r="P1706" s="86"/>
      <c r="Q1706" s="86"/>
      <c r="R1706" s="86"/>
      <c r="S1706" s="86"/>
      <c r="T1706" s="87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T1706" s="19" t="s">
        <v>339</v>
      </c>
      <c r="AU1706" s="19" t="s">
        <v>85</v>
      </c>
    </row>
    <row r="1707" s="14" customFormat="1">
      <c r="A1707" s="14"/>
      <c r="B1707" s="245"/>
      <c r="C1707" s="246"/>
      <c r="D1707" s="236" t="s">
        <v>341</v>
      </c>
      <c r="E1707" s="247" t="s">
        <v>19</v>
      </c>
      <c r="F1707" s="248" t="s">
        <v>2454</v>
      </c>
      <c r="G1707" s="246"/>
      <c r="H1707" s="249">
        <v>538.90899999999999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341</v>
      </c>
      <c r="AU1707" s="255" t="s">
        <v>85</v>
      </c>
      <c r="AV1707" s="14" t="s">
        <v>85</v>
      </c>
      <c r="AW1707" s="14" t="s">
        <v>35</v>
      </c>
      <c r="AX1707" s="14" t="s">
        <v>83</v>
      </c>
      <c r="AY1707" s="255" t="s">
        <v>331</v>
      </c>
    </row>
    <row r="1708" s="2" customFormat="1" ht="21.75" customHeight="1">
      <c r="A1708" s="40"/>
      <c r="B1708" s="41"/>
      <c r="C1708" s="216" t="s">
        <v>2455</v>
      </c>
      <c r="D1708" s="216" t="s">
        <v>333</v>
      </c>
      <c r="E1708" s="217" t="s">
        <v>2456</v>
      </c>
      <c r="F1708" s="218" t="s">
        <v>2457</v>
      </c>
      <c r="G1708" s="219" t="s">
        <v>336</v>
      </c>
      <c r="H1708" s="220">
        <v>302.89999999999998</v>
      </c>
      <c r="I1708" s="221"/>
      <c r="J1708" s="222">
        <f>ROUND(I1708*H1708,2)</f>
        <v>0</v>
      </c>
      <c r="K1708" s="218" t="s">
        <v>337</v>
      </c>
      <c r="L1708" s="46"/>
      <c r="M1708" s="223" t="s">
        <v>19</v>
      </c>
      <c r="N1708" s="224" t="s">
        <v>47</v>
      </c>
      <c r="O1708" s="86"/>
      <c r="P1708" s="225">
        <f>O1708*H1708</f>
        <v>0</v>
      </c>
      <c r="Q1708" s="225">
        <v>0</v>
      </c>
      <c r="R1708" s="225">
        <f>Q1708*H1708</f>
        <v>0</v>
      </c>
      <c r="S1708" s="225">
        <v>0.040000000000000001</v>
      </c>
      <c r="T1708" s="226">
        <f>S1708*H1708</f>
        <v>12.116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27" t="s">
        <v>541</v>
      </c>
      <c r="AT1708" s="227" t="s">
        <v>333</v>
      </c>
      <c r="AU1708" s="227" t="s">
        <v>85</v>
      </c>
      <c r="AY1708" s="19" t="s">
        <v>331</v>
      </c>
      <c r="BE1708" s="228">
        <f>IF(N1708="základní",J1708,0)</f>
        <v>0</v>
      </c>
      <c r="BF1708" s="228">
        <f>IF(N1708="snížená",J1708,0)</f>
        <v>0</v>
      </c>
      <c r="BG1708" s="228">
        <f>IF(N1708="zákl. přenesená",J1708,0)</f>
        <v>0</v>
      </c>
      <c r="BH1708" s="228">
        <f>IF(N1708="sníž. přenesená",J1708,0)</f>
        <v>0</v>
      </c>
      <c r="BI1708" s="228">
        <f>IF(N1708="nulová",J1708,0)</f>
        <v>0</v>
      </c>
      <c r="BJ1708" s="19" t="s">
        <v>83</v>
      </c>
      <c r="BK1708" s="228">
        <f>ROUND(I1708*H1708,2)</f>
        <v>0</v>
      </c>
      <c r="BL1708" s="19" t="s">
        <v>541</v>
      </c>
      <c r="BM1708" s="227" t="s">
        <v>2458</v>
      </c>
    </row>
    <row r="1709" s="2" customFormat="1">
      <c r="A1709" s="40"/>
      <c r="B1709" s="41"/>
      <c r="C1709" s="42"/>
      <c r="D1709" s="229" t="s">
        <v>339</v>
      </c>
      <c r="E1709" s="42"/>
      <c r="F1709" s="230" t="s">
        <v>2459</v>
      </c>
      <c r="G1709" s="42"/>
      <c r="H1709" s="42"/>
      <c r="I1709" s="231"/>
      <c r="J1709" s="42"/>
      <c r="K1709" s="42"/>
      <c r="L1709" s="46"/>
      <c r="M1709" s="232"/>
      <c r="N1709" s="233"/>
      <c r="O1709" s="86"/>
      <c r="P1709" s="86"/>
      <c r="Q1709" s="86"/>
      <c r="R1709" s="86"/>
      <c r="S1709" s="86"/>
      <c r="T1709" s="87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339</v>
      </c>
      <c r="AU1709" s="19" t="s">
        <v>85</v>
      </c>
    </row>
    <row r="1710" s="13" customFormat="1">
      <c r="A1710" s="13"/>
      <c r="B1710" s="234"/>
      <c r="C1710" s="235"/>
      <c r="D1710" s="236" t="s">
        <v>341</v>
      </c>
      <c r="E1710" s="237" t="s">
        <v>19</v>
      </c>
      <c r="F1710" s="238" t="s">
        <v>905</v>
      </c>
      <c r="G1710" s="235"/>
      <c r="H1710" s="237" t="s">
        <v>19</v>
      </c>
      <c r="I1710" s="239"/>
      <c r="J1710" s="235"/>
      <c r="K1710" s="235"/>
      <c r="L1710" s="240"/>
      <c r="M1710" s="241"/>
      <c r="N1710" s="242"/>
      <c r="O1710" s="242"/>
      <c r="P1710" s="242"/>
      <c r="Q1710" s="242"/>
      <c r="R1710" s="242"/>
      <c r="S1710" s="242"/>
      <c r="T1710" s="24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4" t="s">
        <v>341</v>
      </c>
      <c r="AU1710" s="244" t="s">
        <v>85</v>
      </c>
      <c r="AV1710" s="13" t="s">
        <v>83</v>
      </c>
      <c r="AW1710" s="13" t="s">
        <v>35</v>
      </c>
      <c r="AX1710" s="13" t="s">
        <v>76</v>
      </c>
      <c r="AY1710" s="244" t="s">
        <v>331</v>
      </c>
    </row>
    <row r="1711" s="14" customFormat="1">
      <c r="A1711" s="14"/>
      <c r="B1711" s="245"/>
      <c r="C1711" s="246"/>
      <c r="D1711" s="236" t="s">
        <v>341</v>
      </c>
      <c r="E1711" s="247" t="s">
        <v>19</v>
      </c>
      <c r="F1711" s="248" t="s">
        <v>2460</v>
      </c>
      <c r="G1711" s="246"/>
      <c r="H1711" s="249">
        <v>302.89999999999998</v>
      </c>
      <c r="I1711" s="250"/>
      <c r="J1711" s="246"/>
      <c r="K1711" s="246"/>
      <c r="L1711" s="251"/>
      <c r="M1711" s="252"/>
      <c r="N1711" s="253"/>
      <c r="O1711" s="253"/>
      <c r="P1711" s="253"/>
      <c r="Q1711" s="253"/>
      <c r="R1711" s="253"/>
      <c r="S1711" s="253"/>
      <c r="T1711" s="25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5" t="s">
        <v>341</v>
      </c>
      <c r="AU1711" s="255" t="s">
        <v>85</v>
      </c>
      <c r="AV1711" s="14" t="s">
        <v>85</v>
      </c>
      <c r="AW1711" s="14" t="s">
        <v>35</v>
      </c>
      <c r="AX1711" s="14" t="s">
        <v>76</v>
      </c>
      <c r="AY1711" s="255" t="s">
        <v>331</v>
      </c>
    </row>
    <row r="1712" s="15" customFormat="1">
      <c r="A1712" s="15"/>
      <c r="B1712" s="256"/>
      <c r="C1712" s="257"/>
      <c r="D1712" s="236" t="s">
        <v>341</v>
      </c>
      <c r="E1712" s="258" t="s">
        <v>19</v>
      </c>
      <c r="F1712" s="259" t="s">
        <v>353</v>
      </c>
      <c r="G1712" s="257"/>
      <c r="H1712" s="260">
        <v>302.89999999999998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6" t="s">
        <v>341</v>
      </c>
      <c r="AU1712" s="266" t="s">
        <v>85</v>
      </c>
      <c r="AV1712" s="15" t="s">
        <v>126</v>
      </c>
      <c r="AW1712" s="15" t="s">
        <v>35</v>
      </c>
      <c r="AX1712" s="15" t="s">
        <v>83</v>
      </c>
      <c r="AY1712" s="266" t="s">
        <v>331</v>
      </c>
    </row>
    <row r="1713" s="12" customFormat="1" ht="22.8" customHeight="1">
      <c r="A1713" s="12"/>
      <c r="B1713" s="200"/>
      <c r="C1713" s="201"/>
      <c r="D1713" s="202" t="s">
        <v>75</v>
      </c>
      <c r="E1713" s="214" t="s">
        <v>2461</v>
      </c>
      <c r="F1713" s="214" t="s">
        <v>2462</v>
      </c>
      <c r="G1713" s="201"/>
      <c r="H1713" s="201"/>
      <c r="I1713" s="204"/>
      <c r="J1713" s="215">
        <f>BK1713</f>
        <v>0</v>
      </c>
      <c r="K1713" s="201"/>
      <c r="L1713" s="206"/>
      <c r="M1713" s="207"/>
      <c r="N1713" s="208"/>
      <c r="O1713" s="208"/>
      <c r="P1713" s="209">
        <f>SUM(P1714:P1896)</f>
        <v>0</v>
      </c>
      <c r="Q1713" s="208"/>
      <c r="R1713" s="209">
        <f>SUM(R1714:R1896)</f>
        <v>22.942060495507796</v>
      </c>
      <c r="S1713" s="208"/>
      <c r="T1713" s="210">
        <f>SUM(T1714:T1896)</f>
        <v>0</v>
      </c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R1713" s="211" t="s">
        <v>85</v>
      </c>
      <c r="AT1713" s="212" t="s">
        <v>75</v>
      </c>
      <c r="AU1713" s="212" t="s">
        <v>83</v>
      </c>
      <c r="AY1713" s="211" t="s">
        <v>331</v>
      </c>
      <c r="BK1713" s="213">
        <f>SUM(BK1714:BK1896)</f>
        <v>0</v>
      </c>
    </row>
    <row r="1714" s="2" customFormat="1" ht="33" customHeight="1">
      <c r="A1714" s="40"/>
      <c r="B1714" s="41"/>
      <c r="C1714" s="216" t="s">
        <v>2463</v>
      </c>
      <c r="D1714" s="216" t="s">
        <v>333</v>
      </c>
      <c r="E1714" s="217" t="s">
        <v>2464</v>
      </c>
      <c r="F1714" s="218" t="s">
        <v>2465</v>
      </c>
      <c r="G1714" s="219" t="s">
        <v>336</v>
      </c>
      <c r="H1714" s="220">
        <v>7.4720000000000004</v>
      </c>
      <c r="I1714" s="221"/>
      <c r="J1714" s="222">
        <f>ROUND(I1714*H1714,2)</f>
        <v>0</v>
      </c>
      <c r="K1714" s="218" t="s">
        <v>337</v>
      </c>
      <c r="L1714" s="46"/>
      <c r="M1714" s="223" t="s">
        <v>19</v>
      </c>
      <c r="N1714" s="224" t="s">
        <v>47</v>
      </c>
      <c r="O1714" s="86"/>
      <c r="P1714" s="225">
        <f>O1714*H1714</f>
        <v>0</v>
      </c>
      <c r="Q1714" s="225">
        <v>0.053407099999999999</v>
      </c>
      <c r="R1714" s="225">
        <f>Q1714*H1714</f>
        <v>0.39905785120000004</v>
      </c>
      <c r="S1714" s="225">
        <v>0</v>
      </c>
      <c r="T1714" s="226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27" t="s">
        <v>541</v>
      </c>
      <c r="AT1714" s="227" t="s">
        <v>333</v>
      </c>
      <c r="AU1714" s="227" t="s">
        <v>85</v>
      </c>
      <c r="AY1714" s="19" t="s">
        <v>331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19" t="s">
        <v>83</v>
      </c>
      <c r="BK1714" s="228">
        <f>ROUND(I1714*H1714,2)</f>
        <v>0</v>
      </c>
      <c r="BL1714" s="19" t="s">
        <v>541</v>
      </c>
      <c r="BM1714" s="227" t="s">
        <v>2466</v>
      </c>
    </row>
    <row r="1715" s="2" customFormat="1">
      <c r="A1715" s="40"/>
      <c r="B1715" s="41"/>
      <c r="C1715" s="42"/>
      <c r="D1715" s="229" t="s">
        <v>339</v>
      </c>
      <c r="E1715" s="42"/>
      <c r="F1715" s="230" t="s">
        <v>2467</v>
      </c>
      <c r="G1715" s="42"/>
      <c r="H1715" s="42"/>
      <c r="I1715" s="231"/>
      <c r="J1715" s="42"/>
      <c r="K1715" s="42"/>
      <c r="L1715" s="46"/>
      <c r="M1715" s="232"/>
      <c r="N1715" s="233"/>
      <c r="O1715" s="86"/>
      <c r="P1715" s="86"/>
      <c r="Q1715" s="86"/>
      <c r="R1715" s="86"/>
      <c r="S1715" s="86"/>
      <c r="T1715" s="87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339</v>
      </c>
      <c r="AU1715" s="19" t="s">
        <v>85</v>
      </c>
    </row>
    <row r="1716" s="13" customFormat="1">
      <c r="A1716" s="13"/>
      <c r="B1716" s="234"/>
      <c r="C1716" s="235"/>
      <c r="D1716" s="236" t="s">
        <v>341</v>
      </c>
      <c r="E1716" s="237" t="s">
        <v>19</v>
      </c>
      <c r="F1716" s="238" t="s">
        <v>1928</v>
      </c>
      <c r="G1716" s="235"/>
      <c r="H1716" s="237" t="s">
        <v>19</v>
      </c>
      <c r="I1716" s="239"/>
      <c r="J1716" s="235"/>
      <c r="K1716" s="235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341</v>
      </c>
      <c r="AU1716" s="244" t="s">
        <v>85</v>
      </c>
      <c r="AV1716" s="13" t="s">
        <v>83</v>
      </c>
      <c r="AW1716" s="13" t="s">
        <v>35</v>
      </c>
      <c r="AX1716" s="13" t="s">
        <v>76</v>
      </c>
      <c r="AY1716" s="244" t="s">
        <v>331</v>
      </c>
    </row>
    <row r="1717" s="14" customFormat="1">
      <c r="A1717" s="14"/>
      <c r="B1717" s="245"/>
      <c r="C1717" s="246"/>
      <c r="D1717" s="236" t="s">
        <v>341</v>
      </c>
      <c r="E1717" s="247" t="s">
        <v>19</v>
      </c>
      <c r="F1717" s="248" t="s">
        <v>2468</v>
      </c>
      <c r="G1717" s="246"/>
      <c r="H1717" s="249">
        <v>7.4720000000000004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341</v>
      </c>
      <c r="AU1717" s="255" t="s">
        <v>85</v>
      </c>
      <c r="AV1717" s="14" t="s">
        <v>85</v>
      </c>
      <c r="AW1717" s="14" t="s">
        <v>35</v>
      </c>
      <c r="AX1717" s="14" t="s">
        <v>83</v>
      </c>
      <c r="AY1717" s="255" t="s">
        <v>331</v>
      </c>
    </row>
    <row r="1718" s="2" customFormat="1" ht="37.8" customHeight="1">
      <c r="A1718" s="40"/>
      <c r="B1718" s="41"/>
      <c r="C1718" s="216" t="s">
        <v>2469</v>
      </c>
      <c r="D1718" s="216" t="s">
        <v>333</v>
      </c>
      <c r="E1718" s="217" t="s">
        <v>2470</v>
      </c>
      <c r="F1718" s="218" t="s">
        <v>2471</v>
      </c>
      <c r="G1718" s="219" t="s">
        <v>336</v>
      </c>
      <c r="H1718" s="220">
        <v>130.46100000000001</v>
      </c>
      <c r="I1718" s="221"/>
      <c r="J1718" s="222">
        <f>ROUND(I1718*H1718,2)</f>
        <v>0</v>
      </c>
      <c r="K1718" s="218" t="s">
        <v>337</v>
      </c>
      <c r="L1718" s="46"/>
      <c r="M1718" s="223" t="s">
        <v>19</v>
      </c>
      <c r="N1718" s="224" t="s">
        <v>47</v>
      </c>
      <c r="O1718" s="86"/>
      <c r="P1718" s="225">
        <f>O1718*H1718</f>
        <v>0</v>
      </c>
      <c r="Q1718" s="225">
        <v>0.045543599999999997</v>
      </c>
      <c r="R1718" s="225">
        <f>Q1718*H1718</f>
        <v>5.9416635996</v>
      </c>
      <c r="S1718" s="225">
        <v>0</v>
      </c>
      <c r="T1718" s="226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7" t="s">
        <v>541</v>
      </c>
      <c r="AT1718" s="227" t="s">
        <v>333</v>
      </c>
      <c r="AU1718" s="227" t="s">
        <v>85</v>
      </c>
      <c r="AY1718" s="19" t="s">
        <v>331</v>
      </c>
      <c r="BE1718" s="228">
        <f>IF(N1718="základní",J1718,0)</f>
        <v>0</v>
      </c>
      <c r="BF1718" s="228">
        <f>IF(N1718="snížená",J1718,0)</f>
        <v>0</v>
      </c>
      <c r="BG1718" s="228">
        <f>IF(N1718="zákl. přenesená",J1718,0)</f>
        <v>0</v>
      </c>
      <c r="BH1718" s="228">
        <f>IF(N1718="sníž. přenesená",J1718,0)</f>
        <v>0</v>
      </c>
      <c r="BI1718" s="228">
        <f>IF(N1718="nulová",J1718,0)</f>
        <v>0</v>
      </c>
      <c r="BJ1718" s="19" t="s">
        <v>83</v>
      </c>
      <c r="BK1718" s="228">
        <f>ROUND(I1718*H1718,2)</f>
        <v>0</v>
      </c>
      <c r="BL1718" s="19" t="s">
        <v>541</v>
      </c>
      <c r="BM1718" s="227" t="s">
        <v>2472</v>
      </c>
    </row>
    <row r="1719" s="2" customFormat="1">
      <c r="A1719" s="40"/>
      <c r="B1719" s="41"/>
      <c r="C1719" s="42"/>
      <c r="D1719" s="229" t="s">
        <v>339</v>
      </c>
      <c r="E1719" s="42"/>
      <c r="F1719" s="230" t="s">
        <v>2473</v>
      </c>
      <c r="G1719" s="42"/>
      <c r="H1719" s="42"/>
      <c r="I1719" s="231"/>
      <c r="J1719" s="42"/>
      <c r="K1719" s="42"/>
      <c r="L1719" s="46"/>
      <c r="M1719" s="232"/>
      <c r="N1719" s="233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339</v>
      </c>
      <c r="AU1719" s="19" t="s">
        <v>85</v>
      </c>
    </row>
    <row r="1720" s="13" customFormat="1">
      <c r="A1720" s="13"/>
      <c r="B1720" s="234"/>
      <c r="C1720" s="235"/>
      <c r="D1720" s="236" t="s">
        <v>341</v>
      </c>
      <c r="E1720" s="237" t="s">
        <v>19</v>
      </c>
      <c r="F1720" s="238" t="s">
        <v>2474</v>
      </c>
      <c r="G1720" s="235"/>
      <c r="H1720" s="237" t="s">
        <v>19</v>
      </c>
      <c r="I1720" s="239"/>
      <c r="J1720" s="235"/>
      <c r="K1720" s="235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341</v>
      </c>
      <c r="AU1720" s="244" t="s">
        <v>85</v>
      </c>
      <c r="AV1720" s="13" t="s">
        <v>83</v>
      </c>
      <c r="AW1720" s="13" t="s">
        <v>35</v>
      </c>
      <c r="AX1720" s="13" t="s">
        <v>76</v>
      </c>
      <c r="AY1720" s="244" t="s">
        <v>331</v>
      </c>
    </row>
    <row r="1721" s="13" customFormat="1">
      <c r="A1721" s="13"/>
      <c r="B1721" s="234"/>
      <c r="C1721" s="235"/>
      <c r="D1721" s="236" t="s">
        <v>341</v>
      </c>
      <c r="E1721" s="237" t="s">
        <v>19</v>
      </c>
      <c r="F1721" s="238" t="s">
        <v>1917</v>
      </c>
      <c r="G1721" s="235"/>
      <c r="H1721" s="237" t="s">
        <v>19</v>
      </c>
      <c r="I1721" s="239"/>
      <c r="J1721" s="235"/>
      <c r="K1721" s="235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341</v>
      </c>
      <c r="AU1721" s="244" t="s">
        <v>85</v>
      </c>
      <c r="AV1721" s="13" t="s">
        <v>83</v>
      </c>
      <c r="AW1721" s="13" t="s">
        <v>35</v>
      </c>
      <c r="AX1721" s="13" t="s">
        <v>76</v>
      </c>
      <c r="AY1721" s="244" t="s">
        <v>331</v>
      </c>
    </row>
    <row r="1722" s="14" customFormat="1">
      <c r="A1722" s="14"/>
      <c r="B1722" s="245"/>
      <c r="C1722" s="246"/>
      <c r="D1722" s="236" t="s">
        <v>341</v>
      </c>
      <c r="E1722" s="247" t="s">
        <v>19</v>
      </c>
      <c r="F1722" s="248" t="s">
        <v>2475</v>
      </c>
      <c r="G1722" s="246"/>
      <c r="H1722" s="249">
        <v>18.172999999999998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341</v>
      </c>
      <c r="AU1722" s="255" t="s">
        <v>85</v>
      </c>
      <c r="AV1722" s="14" t="s">
        <v>85</v>
      </c>
      <c r="AW1722" s="14" t="s">
        <v>35</v>
      </c>
      <c r="AX1722" s="14" t="s">
        <v>76</v>
      </c>
      <c r="AY1722" s="255" t="s">
        <v>331</v>
      </c>
    </row>
    <row r="1723" s="13" customFormat="1">
      <c r="A1723" s="13"/>
      <c r="B1723" s="234"/>
      <c r="C1723" s="235"/>
      <c r="D1723" s="236" t="s">
        <v>341</v>
      </c>
      <c r="E1723" s="237" t="s">
        <v>19</v>
      </c>
      <c r="F1723" s="238" t="s">
        <v>1919</v>
      </c>
      <c r="G1723" s="235"/>
      <c r="H1723" s="237" t="s">
        <v>19</v>
      </c>
      <c r="I1723" s="239"/>
      <c r="J1723" s="235"/>
      <c r="K1723" s="235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341</v>
      </c>
      <c r="AU1723" s="244" t="s">
        <v>85</v>
      </c>
      <c r="AV1723" s="13" t="s">
        <v>83</v>
      </c>
      <c r="AW1723" s="13" t="s">
        <v>35</v>
      </c>
      <c r="AX1723" s="13" t="s">
        <v>76</v>
      </c>
      <c r="AY1723" s="244" t="s">
        <v>331</v>
      </c>
    </row>
    <row r="1724" s="14" customFormat="1">
      <c r="A1724" s="14"/>
      <c r="B1724" s="245"/>
      <c r="C1724" s="246"/>
      <c r="D1724" s="236" t="s">
        <v>341</v>
      </c>
      <c r="E1724" s="247" t="s">
        <v>19</v>
      </c>
      <c r="F1724" s="248" t="s">
        <v>2476</v>
      </c>
      <c r="G1724" s="246"/>
      <c r="H1724" s="249">
        <v>13.507999999999999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341</v>
      </c>
      <c r="AU1724" s="255" t="s">
        <v>85</v>
      </c>
      <c r="AV1724" s="14" t="s">
        <v>85</v>
      </c>
      <c r="AW1724" s="14" t="s">
        <v>35</v>
      </c>
      <c r="AX1724" s="14" t="s">
        <v>76</v>
      </c>
      <c r="AY1724" s="255" t="s">
        <v>331</v>
      </c>
    </row>
    <row r="1725" s="13" customFormat="1">
      <c r="A1725" s="13"/>
      <c r="B1725" s="234"/>
      <c r="C1725" s="235"/>
      <c r="D1725" s="236" t="s">
        <v>341</v>
      </c>
      <c r="E1725" s="237" t="s">
        <v>19</v>
      </c>
      <c r="F1725" s="238" t="s">
        <v>1923</v>
      </c>
      <c r="G1725" s="235"/>
      <c r="H1725" s="237" t="s">
        <v>19</v>
      </c>
      <c r="I1725" s="239"/>
      <c r="J1725" s="235"/>
      <c r="K1725" s="235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341</v>
      </c>
      <c r="AU1725" s="244" t="s">
        <v>85</v>
      </c>
      <c r="AV1725" s="13" t="s">
        <v>83</v>
      </c>
      <c r="AW1725" s="13" t="s">
        <v>35</v>
      </c>
      <c r="AX1725" s="13" t="s">
        <v>76</v>
      </c>
      <c r="AY1725" s="244" t="s">
        <v>331</v>
      </c>
    </row>
    <row r="1726" s="14" customFormat="1">
      <c r="A1726" s="14"/>
      <c r="B1726" s="245"/>
      <c r="C1726" s="246"/>
      <c r="D1726" s="236" t="s">
        <v>341</v>
      </c>
      <c r="E1726" s="247" t="s">
        <v>19</v>
      </c>
      <c r="F1726" s="248" t="s">
        <v>2477</v>
      </c>
      <c r="G1726" s="246"/>
      <c r="H1726" s="249">
        <v>14.865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341</v>
      </c>
      <c r="AU1726" s="255" t="s">
        <v>85</v>
      </c>
      <c r="AV1726" s="14" t="s">
        <v>85</v>
      </c>
      <c r="AW1726" s="14" t="s">
        <v>35</v>
      </c>
      <c r="AX1726" s="14" t="s">
        <v>76</v>
      </c>
      <c r="AY1726" s="255" t="s">
        <v>331</v>
      </c>
    </row>
    <row r="1727" s="13" customFormat="1">
      <c r="A1727" s="13"/>
      <c r="B1727" s="234"/>
      <c r="C1727" s="235"/>
      <c r="D1727" s="236" t="s">
        <v>341</v>
      </c>
      <c r="E1727" s="237" t="s">
        <v>19</v>
      </c>
      <c r="F1727" s="238" t="s">
        <v>1925</v>
      </c>
      <c r="G1727" s="235"/>
      <c r="H1727" s="237" t="s">
        <v>19</v>
      </c>
      <c r="I1727" s="239"/>
      <c r="J1727" s="235"/>
      <c r="K1727" s="235"/>
      <c r="L1727" s="240"/>
      <c r="M1727" s="241"/>
      <c r="N1727" s="242"/>
      <c r="O1727" s="242"/>
      <c r="P1727" s="242"/>
      <c r="Q1727" s="242"/>
      <c r="R1727" s="242"/>
      <c r="S1727" s="242"/>
      <c r="T1727" s="24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4" t="s">
        <v>341</v>
      </c>
      <c r="AU1727" s="244" t="s">
        <v>85</v>
      </c>
      <c r="AV1727" s="13" t="s">
        <v>83</v>
      </c>
      <c r="AW1727" s="13" t="s">
        <v>35</v>
      </c>
      <c r="AX1727" s="13" t="s">
        <v>76</v>
      </c>
      <c r="AY1727" s="244" t="s">
        <v>331</v>
      </c>
    </row>
    <row r="1728" s="14" customFormat="1">
      <c r="A1728" s="14"/>
      <c r="B1728" s="245"/>
      <c r="C1728" s="246"/>
      <c r="D1728" s="236" t="s">
        <v>341</v>
      </c>
      <c r="E1728" s="247" t="s">
        <v>19</v>
      </c>
      <c r="F1728" s="248" t="s">
        <v>2478</v>
      </c>
      <c r="G1728" s="246"/>
      <c r="H1728" s="249">
        <v>5.9340000000000002</v>
      </c>
      <c r="I1728" s="250"/>
      <c r="J1728" s="246"/>
      <c r="K1728" s="246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341</v>
      </c>
      <c r="AU1728" s="255" t="s">
        <v>85</v>
      </c>
      <c r="AV1728" s="14" t="s">
        <v>85</v>
      </c>
      <c r="AW1728" s="14" t="s">
        <v>35</v>
      </c>
      <c r="AX1728" s="14" t="s">
        <v>76</v>
      </c>
      <c r="AY1728" s="255" t="s">
        <v>331</v>
      </c>
    </row>
    <row r="1729" s="13" customFormat="1">
      <c r="A1729" s="13"/>
      <c r="B1729" s="234"/>
      <c r="C1729" s="235"/>
      <c r="D1729" s="236" t="s">
        <v>341</v>
      </c>
      <c r="E1729" s="237" t="s">
        <v>19</v>
      </c>
      <c r="F1729" s="238" t="s">
        <v>1909</v>
      </c>
      <c r="G1729" s="235"/>
      <c r="H1729" s="237" t="s">
        <v>19</v>
      </c>
      <c r="I1729" s="239"/>
      <c r="J1729" s="235"/>
      <c r="K1729" s="235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341</v>
      </c>
      <c r="AU1729" s="244" t="s">
        <v>85</v>
      </c>
      <c r="AV1729" s="13" t="s">
        <v>83</v>
      </c>
      <c r="AW1729" s="13" t="s">
        <v>35</v>
      </c>
      <c r="AX1729" s="13" t="s">
        <v>76</v>
      </c>
      <c r="AY1729" s="244" t="s">
        <v>331</v>
      </c>
    </row>
    <row r="1730" s="14" customFormat="1">
      <c r="A1730" s="14"/>
      <c r="B1730" s="245"/>
      <c r="C1730" s="246"/>
      <c r="D1730" s="236" t="s">
        <v>341</v>
      </c>
      <c r="E1730" s="247" t="s">
        <v>19</v>
      </c>
      <c r="F1730" s="248" t="s">
        <v>2479</v>
      </c>
      <c r="G1730" s="246"/>
      <c r="H1730" s="249">
        <v>3.1880000000000002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341</v>
      </c>
      <c r="AU1730" s="255" t="s">
        <v>85</v>
      </c>
      <c r="AV1730" s="14" t="s">
        <v>85</v>
      </c>
      <c r="AW1730" s="14" t="s">
        <v>35</v>
      </c>
      <c r="AX1730" s="14" t="s">
        <v>76</v>
      </c>
      <c r="AY1730" s="255" t="s">
        <v>331</v>
      </c>
    </row>
    <row r="1731" s="13" customFormat="1">
      <c r="A1731" s="13"/>
      <c r="B1731" s="234"/>
      <c r="C1731" s="235"/>
      <c r="D1731" s="236" t="s">
        <v>341</v>
      </c>
      <c r="E1731" s="237" t="s">
        <v>19</v>
      </c>
      <c r="F1731" s="238" t="s">
        <v>1915</v>
      </c>
      <c r="G1731" s="235"/>
      <c r="H1731" s="237" t="s">
        <v>19</v>
      </c>
      <c r="I1731" s="239"/>
      <c r="J1731" s="235"/>
      <c r="K1731" s="235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341</v>
      </c>
      <c r="AU1731" s="244" t="s">
        <v>85</v>
      </c>
      <c r="AV1731" s="13" t="s">
        <v>83</v>
      </c>
      <c r="AW1731" s="13" t="s">
        <v>35</v>
      </c>
      <c r="AX1731" s="13" t="s">
        <v>76</v>
      </c>
      <c r="AY1731" s="244" t="s">
        <v>331</v>
      </c>
    </row>
    <row r="1732" s="14" customFormat="1">
      <c r="A1732" s="14"/>
      <c r="B1732" s="245"/>
      <c r="C1732" s="246"/>
      <c r="D1732" s="236" t="s">
        <v>341</v>
      </c>
      <c r="E1732" s="247" t="s">
        <v>19</v>
      </c>
      <c r="F1732" s="248" t="s">
        <v>2480</v>
      </c>
      <c r="G1732" s="246"/>
      <c r="H1732" s="249">
        <v>15.837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341</v>
      </c>
      <c r="AU1732" s="255" t="s">
        <v>85</v>
      </c>
      <c r="AV1732" s="14" t="s">
        <v>85</v>
      </c>
      <c r="AW1732" s="14" t="s">
        <v>35</v>
      </c>
      <c r="AX1732" s="14" t="s">
        <v>76</v>
      </c>
      <c r="AY1732" s="255" t="s">
        <v>331</v>
      </c>
    </row>
    <row r="1733" s="13" customFormat="1">
      <c r="A1733" s="13"/>
      <c r="B1733" s="234"/>
      <c r="C1733" s="235"/>
      <c r="D1733" s="236" t="s">
        <v>341</v>
      </c>
      <c r="E1733" s="237" t="s">
        <v>19</v>
      </c>
      <c r="F1733" s="238" t="s">
        <v>2481</v>
      </c>
      <c r="G1733" s="235"/>
      <c r="H1733" s="237" t="s">
        <v>19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341</v>
      </c>
      <c r="AU1733" s="244" t="s">
        <v>85</v>
      </c>
      <c r="AV1733" s="13" t="s">
        <v>83</v>
      </c>
      <c r="AW1733" s="13" t="s">
        <v>35</v>
      </c>
      <c r="AX1733" s="13" t="s">
        <v>76</v>
      </c>
      <c r="AY1733" s="244" t="s">
        <v>331</v>
      </c>
    </row>
    <row r="1734" s="14" customFormat="1">
      <c r="A1734" s="14"/>
      <c r="B1734" s="245"/>
      <c r="C1734" s="246"/>
      <c r="D1734" s="236" t="s">
        <v>341</v>
      </c>
      <c r="E1734" s="247" t="s">
        <v>19</v>
      </c>
      <c r="F1734" s="248" t="s">
        <v>2482</v>
      </c>
      <c r="G1734" s="246"/>
      <c r="H1734" s="249">
        <v>7.6950000000000003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341</v>
      </c>
      <c r="AU1734" s="255" t="s">
        <v>85</v>
      </c>
      <c r="AV1734" s="14" t="s">
        <v>85</v>
      </c>
      <c r="AW1734" s="14" t="s">
        <v>35</v>
      </c>
      <c r="AX1734" s="14" t="s">
        <v>76</v>
      </c>
      <c r="AY1734" s="255" t="s">
        <v>331</v>
      </c>
    </row>
    <row r="1735" s="13" customFormat="1">
      <c r="A1735" s="13"/>
      <c r="B1735" s="234"/>
      <c r="C1735" s="235"/>
      <c r="D1735" s="236" t="s">
        <v>341</v>
      </c>
      <c r="E1735" s="237" t="s">
        <v>19</v>
      </c>
      <c r="F1735" s="238" t="s">
        <v>1911</v>
      </c>
      <c r="G1735" s="235"/>
      <c r="H1735" s="237" t="s">
        <v>19</v>
      </c>
      <c r="I1735" s="239"/>
      <c r="J1735" s="235"/>
      <c r="K1735" s="235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341</v>
      </c>
      <c r="AU1735" s="244" t="s">
        <v>85</v>
      </c>
      <c r="AV1735" s="13" t="s">
        <v>83</v>
      </c>
      <c r="AW1735" s="13" t="s">
        <v>35</v>
      </c>
      <c r="AX1735" s="13" t="s">
        <v>76</v>
      </c>
      <c r="AY1735" s="244" t="s">
        <v>331</v>
      </c>
    </row>
    <row r="1736" s="14" customFormat="1">
      <c r="A1736" s="14"/>
      <c r="B1736" s="245"/>
      <c r="C1736" s="246"/>
      <c r="D1736" s="236" t="s">
        <v>341</v>
      </c>
      <c r="E1736" s="247" t="s">
        <v>19</v>
      </c>
      <c r="F1736" s="248" t="s">
        <v>2483</v>
      </c>
      <c r="G1736" s="246"/>
      <c r="H1736" s="249">
        <v>15.33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341</v>
      </c>
      <c r="AU1736" s="255" t="s">
        <v>85</v>
      </c>
      <c r="AV1736" s="14" t="s">
        <v>85</v>
      </c>
      <c r="AW1736" s="14" t="s">
        <v>35</v>
      </c>
      <c r="AX1736" s="14" t="s">
        <v>76</v>
      </c>
      <c r="AY1736" s="255" t="s">
        <v>331</v>
      </c>
    </row>
    <row r="1737" s="13" customFormat="1">
      <c r="A1737" s="13"/>
      <c r="B1737" s="234"/>
      <c r="C1737" s="235"/>
      <c r="D1737" s="236" t="s">
        <v>341</v>
      </c>
      <c r="E1737" s="237" t="s">
        <v>19</v>
      </c>
      <c r="F1737" s="238" t="s">
        <v>2484</v>
      </c>
      <c r="G1737" s="235"/>
      <c r="H1737" s="237" t="s">
        <v>19</v>
      </c>
      <c r="I1737" s="239"/>
      <c r="J1737" s="235"/>
      <c r="K1737" s="235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341</v>
      </c>
      <c r="AU1737" s="244" t="s">
        <v>85</v>
      </c>
      <c r="AV1737" s="13" t="s">
        <v>83</v>
      </c>
      <c r="AW1737" s="13" t="s">
        <v>35</v>
      </c>
      <c r="AX1737" s="13" t="s">
        <v>76</v>
      </c>
      <c r="AY1737" s="244" t="s">
        <v>331</v>
      </c>
    </row>
    <row r="1738" s="14" customFormat="1">
      <c r="A1738" s="14"/>
      <c r="B1738" s="245"/>
      <c r="C1738" s="246"/>
      <c r="D1738" s="236" t="s">
        <v>341</v>
      </c>
      <c r="E1738" s="247" t="s">
        <v>19</v>
      </c>
      <c r="F1738" s="248" t="s">
        <v>2485</v>
      </c>
      <c r="G1738" s="246"/>
      <c r="H1738" s="249">
        <v>35.930999999999997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341</v>
      </c>
      <c r="AU1738" s="255" t="s">
        <v>85</v>
      </c>
      <c r="AV1738" s="14" t="s">
        <v>85</v>
      </c>
      <c r="AW1738" s="14" t="s">
        <v>35</v>
      </c>
      <c r="AX1738" s="14" t="s">
        <v>76</v>
      </c>
      <c r="AY1738" s="255" t="s">
        <v>331</v>
      </c>
    </row>
    <row r="1739" s="15" customFormat="1">
      <c r="A1739" s="15"/>
      <c r="B1739" s="256"/>
      <c r="C1739" s="257"/>
      <c r="D1739" s="236" t="s">
        <v>341</v>
      </c>
      <c r="E1739" s="258" t="s">
        <v>19</v>
      </c>
      <c r="F1739" s="259" t="s">
        <v>353</v>
      </c>
      <c r="G1739" s="257"/>
      <c r="H1739" s="260">
        <v>130.46100000000001</v>
      </c>
      <c r="I1739" s="261"/>
      <c r="J1739" s="257"/>
      <c r="K1739" s="257"/>
      <c r="L1739" s="262"/>
      <c r="M1739" s="263"/>
      <c r="N1739" s="264"/>
      <c r="O1739" s="264"/>
      <c r="P1739" s="264"/>
      <c r="Q1739" s="264"/>
      <c r="R1739" s="264"/>
      <c r="S1739" s="264"/>
      <c r="T1739" s="26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66" t="s">
        <v>341</v>
      </c>
      <c r="AU1739" s="266" t="s">
        <v>85</v>
      </c>
      <c r="AV1739" s="15" t="s">
        <v>126</v>
      </c>
      <c r="AW1739" s="15" t="s">
        <v>35</v>
      </c>
      <c r="AX1739" s="15" t="s">
        <v>83</v>
      </c>
      <c r="AY1739" s="266" t="s">
        <v>331</v>
      </c>
    </row>
    <row r="1740" s="2" customFormat="1" ht="37.8" customHeight="1">
      <c r="A1740" s="40"/>
      <c r="B1740" s="41"/>
      <c r="C1740" s="216" t="s">
        <v>2486</v>
      </c>
      <c r="D1740" s="216" t="s">
        <v>333</v>
      </c>
      <c r="E1740" s="217" t="s">
        <v>2487</v>
      </c>
      <c r="F1740" s="218" t="s">
        <v>2488</v>
      </c>
      <c r="G1740" s="219" t="s">
        <v>336</v>
      </c>
      <c r="H1740" s="220">
        <v>8.3030000000000008</v>
      </c>
      <c r="I1740" s="221"/>
      <c r="J1740" s="222">
        <f>ROUND(I1740*H1740,2)</f>
        <v>0</v>
      </c>
      <c r="K1740" s="218" t="s">
        <v>19</v>
      </c>
      <c r="L1740" s="46"/>
      <c r="M1740" s="223" t="s">
        <v>19</v>
      </c>
      <c r="N1740" s="224" t="s">
        <v>47</v>
      </c>
      <c r="O1740" s="86"/>
      <c r="P1740" s="225">
        <f>O1740*H1740</f>
        <v>0</v>
      </c>
      <c r="Q1740" s="225">
        <v>0.046960000000000002</v>
      </c>
      <c r="R1740" s="225">
        <f>Q1740*H1740</f>
        <v>0.38990888000000007</v>
      </c>
      <c r="S1740" s="225">
        <v>0</v>
      </c>
      <c r="T1740" s="226">
        <f>S1740*H1740</f>
        <v>0</v>
      </c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R1740" s="227" t="s">
        <v>541</v>
      </c>
      <c r="AT1740" s="227" t="s">
        <v>333</v>
      </c>
      <c r="AU1740" s="227" t="s">
        <v>85</v>
      </c>
      <c r="AY1740" s="19" t="s">
        <v>331</v>
      </c>
      <c r="BE1740" s="228">
        <f>IF(N1740="základní",J1740,0)</f>
        <v>0</v>
      </c>
      <c r="BF1740" s="228">
        <f>IF(N1740="snížená",J1740,0)</f>
        <v>0</v>
      </c>
      <c r="BG1740" s="228">
        <f>IF(N1740="zákl. přenesená",J1740,0)</f>
        <v>0</v>
      </c>
      <c r="BH1740" s="228">
        <f>IF(N1740="sníž. přenesená",J1740,0)</f>
        <v>0</v>
      </c>
      <c r="BI1740" s="228">
        <f>IF(N1740="nulová",J1740,0)</f>
        <v>0</v>
      </c>
      <c r="BJ1740" s="19" t="s">
        <v>83</v>
      </c>
      <c r="BK1740" s="228">
        <f>ROUND(I1740*H1740,2)</f>
        <v>0</v>
      </c>
      <c r="BL1740" s="19" t="s">
        <v>541</v>
      </c>
      <c r="BM1740" s="227" t="s">
        <v>2489</v>
      </c>
    </row>
    <row r="1741" s="13" customFormat="1">
      <c r="A1741" s="13"/>
      <c r="B1741" s="234"/>
      <c r="C1741" s="235"/>
      <c r="D1741" s="236" t="s">
        <v>341</v>
      </c>
      <c r="E1741" s="237" t="s">
        <v>19</v>
      </c>
      <c r="F1741" s="238" t="s">
        <v>2490</v>
      </c>
      <c r="G1741" s="235"/>
      <c r="H1741" s="237" t="s">
        <v>19</v>
      </c>
      <c r="I1741" s="239"/>
      <c r="J1741" s="235"/>
      <c r="K1741" s="235"/>
      <c r="L1741" s="240"/>
      <c r="M1741" s="241"/>
      <c r="N1741" s="242"/>
      <c r="O1741" s="242"/>
      <c r="P1741" s="242"/>
      <c r="Q1741" s="242"/>
      <c r="R1741" s="242"/>
      <c r="S1741" s="242"/>
      <c r="T1741" s="24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4" t="s">
        <v>341</v>
      </c>
      <c r="AU1741" s="244" t="s">
        <v>85</v>
      </c>
      <c r="AV1741" s="13" t="s">
        <v>83</v>
      </c>
      <c r="AW1741" s="13" t="s">
        <v>35</v>
      </c>
      <c r="AX1741" s="13" t="s">
        <v>76</v>
      </c>
      <c r="AY1741" s="244" t="s">
        <v>331</v>
      </c>
    </row>
    <row r="1742" s="14" customFormat="1">
      <c r="A1742" s="14"/>
      <c r="B1742" s="245"/>
      <c r="C1742" s="246"/>
      <c r="D1742" s="236" t="s">
        <v>341</v>
      </c>
      <c r="E1742" s="247" t="s">
        <v>19</v>
      </c>
      <c r="F1742" s="248" t="s">
        <v>2491</v>
      </c>
      <c r="G1742" s="246"/>
      <c r="H1742" s="249">
        <v>8.3030000000000008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341</v>
      </c>
      <c r="AU1742" s="255" t="s">
        <v>85</v>
      </c>
      <c r="AV1742" s="14" t="s">
        <v>85</v>
      </c>
      <c r="AW1742" s="14" t="s">
        <v>35</v>
      </c>
      <c r="AX1742" s="14" t="s">
        <v>83</v>
      </c>
      <c r="AY1742" s="255" t="s">
        <v>331</v>
      </c>
    </row>
    <row r="1743" s="2" customFormat="1" ht="37.8" customHeight="1">
      <c r="A1743" s="40"/>
      <c r="B1743" s="41"/>
      <c r="C1743" s="216" t="s">
        <v>2492</v>
      </c>
      <c r="D1743" s="216" t="s">
        <v>333</v>
      </c>
      <c r="E1743" s="217" t="s">
        <v>2493</v>
      </c>
      <c r="F1743" s="218" t="s">
        <v>2494</v>
      </c>
      <c r="G1743" s="219" t="s">
        <v>336</v>
      </c>
      <c r="H1743" s="220">
        <v>93.759</v>
      </c>
      <c r="I1743" s="221"/>
      <c r="J1743" s="222">
        <f>ROUND(I1743*H1743,2)</f>
        <v>0</v>
      </c>
      <c r="K1743" s="218" t="s">
        <v>337</v>
      </c>
      <c r="L1743" s="46"/>
      <c r="M1743" s="223" t="s">
        <v>19</v>
      </c>
      <c r="N1743" s="224" t="s">
        <v>47</v>
      </c>
      <c r="O1743" s="86"/>
      <c r="P1743" s="225">
        <f>O1743*H1743</f>
        <v>0</v>
      </c>
      <c r="Q1743" s="225">
        <v>0.046963999999999999</v>
      </c>
      <c r="R1743" s="225">
        <f>Q1743*H1743</f>
        <v>4.4032976760000002</v>
      </c>
      <c r="S1743" s="225">
        <v>0</v>
      </c>
      <c r="T1743" s="226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27" t="s">
        <v>541</v>
      </c>
      <c r="AT1743" s="227" t="s">
        <v>333</v>
      </c>
      <c r="AU1743" s="227" t="s">
        <v>85</v>
      </c>
      <c r="AY1743" s="19" t="s">
        <v>331</v>
      </c>
      <c r="BE1743" s="228">
        <f>IF(N1743="základní",J1743,0)</f>
        <v>0</v>
      </c>
      <c r="BF1743" s="228">
        <f>IF(N1743="snížená",J1743,0)</f>
        <v>0</v>
      </c>
      <c r="BG1743" s="228">
        <f>IF(N1743="zákl. přenesená",J1743,0)</f>
        <v>0</v>
      </c>
      <c r="BH1743" s="228">
        <f>IF(N1743="sníž. přenesená",J1743,0)</f>
        <v>0</v>
      </c>
      <c r="BI1743" s="228">
        <f>IF(N1743="nulová",J1743,0)</f>
        <v>0</v>
      </c>
      <c r="BJ1743" s="19" t="s">
        <v>83</v>
      </c>
      <c r="BK1743" s="228">
        <f>ROUND(I1743*H1743,2)</f>
        <v>0</v>
      </c>
      <c r="BL1743" s="19" t="s">
        <v>541</v>
      </c>
      <c r="BM1743" s="227" t="s">
        <v>2495</v>
      </c>
    </row>
    <row r="1744" s="2" customFormat="1">
      <c r="A1744" s="40"/>
      <c r="B1744" s="41"/>
      <c r="C1744" s="42"/>
      <c r="D1744" s="229" t="s">
        <v>339</v>
      </c>
      <c r="E1744" s="42"/>
      <c r="F1744" s="230" t="s">
        <v>2496</v>
      </c>
      <c r="G1744" s="42"/>
      <c r="H1744" s="42"/>
      <c r="I1744" s="231"/>
      <c r="J1744" s="42"/>
      <c r="K1744" s="42"/>
      <c r="L1744" s="46"/>
      <c r="M1744" s="232"/>
      <c r="N1744" s="233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339</v>
      </c>
      <c r="AU1744" s="19" t="s">
        <v>85</v>
      </c>
    </row>
    <row r="1745" s="13" customFormat="1">
      <c r="A1745" s="13"/>
      <c r="B1745" s="234"/>
      <c r="C1745" s="235"/>
      <c r="D1745" s="236" t="s">
        <v>341</v>
      </c>
      <c r="E1745" s="237" t="s">
        <v>19</v>
      </c>
      <c r="F1745" s="238" t="s">
        <v>2497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341</v>
      </c>
      <c r="AU1745" s="244" t="s">
        <v>85</v>
      </c>
      <c r="AV1745" s="13" t="s">
        <v>83</v>
      </c>
      <c r="AW1745" s="13" t="s">
        <v>35</v>
      </c>
      <c r="AX1745" s="13" t="s">
        <v>76</v>
      </c>
      <c r="AY1745" s="244" t="s">
        <v>331</v>
      </c>
    </row>
    <row r="1746" s="13" customFormat="1">
      <c r="A1746" s="13"/>
      <c r="B1746" s="234"/>
      <c r="C1746" s="235"/>
      <c r="D1746" s="236" t="s">
        <v>341</v>
      </c>
      <c r="E1746" s="237" t="s">
        <v>19</v>
      </c>
      <c r="F1746" s="238" t="s">
        <v>1917</v>
      </c>
      <c r="G1746" s="235"/>
      <c r="H1746" s="237" t="s">
        <v>19</v>
      </c>
      <c r="I1746" s="239"/>
      <c r="J1746" s="235"/>
      <c r="K1746" s="235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341</v>
      </c>
      <c r="AU1746" s="244" t="s">
        <v>85</v>
      </c>
      <c r="AV1746" s="13" t="s">
        <v>83</v>
      </c>
      <c r="AW1746" s="13" t="s">
        <v>35</v>
      </c>
      <c r="AX1746" s="13" t="s">
        <v>76</v>
      </c>
      <c r="AY1746" s="244" t="s">
        <v>331</v>
      </c>
    </row>
    <row r="1747" s="14" customFormat="1">
      <c r="A1747" s="14"/>
      <c r="B1747" s="245"/>
      <c r="C1747" s="246"/>
      <c r="D1747" s="236" t="s">
        <v>341</v>
      </c>
      <c r="E1747" s="247" t="s">
        <v>19</v>
      </c>
      <c r="F1747" s="248" t="s">
        <v>2498</v>
      </c>
      <c r="G1747" s="246"/>
      <c r="H1747" s="249">
        <v>4.6580000000000004</v>
      </c>
      <c r="I1747" s="250"/>
      <c r="J1747" s="246"/>
      <c r="K1747" s="246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341</v>
      </c>
      <c r="AU1747" s="255" t="s">
        <v>85</v>
      </c>
      <c r="AV1747" s="14" t="s">
        <v>85</v>
      </c>
      <c r="AW1747" s="14" t="s">
        <v>35</v>
      </c>
      <c r="AX1747" s="14" t="s">
        <v>76</v>
      </c>
      <c r="AY1747" s="255" t="s">
        <v>331</v>
      </c>
    </row>
    <row r="1748" s="13" customFormat="1">
      <c r="A1748" s="13"/>
      <c r="B1748" s="234"/>
      <c r="C1748" s="235"/>
      <c r="D1748" s="236" t="s">
        <v>341</v>
      </c>
      <c r="E1748" s="237" t="s">
        <v>19</v>
      </c>
      <c r="F1748" s="238" t="s">
        <v>1919</v>
      </c>
      <c r="G1748" s="235"/>
      <c r="H1748" s="237" t="s">
        <v>19</v>
      </c>
      <c r="I1748" s="239"/>
      <c r="J1748" s="235"/>
      <c r="K1748" s="235"/>
      <c r="L1748" s="240"/>
      <c r="M1748" s="241"/>
      <c r="N1748" s="242"/>
      <c r="O1748" s="242"/>
      <c r="P1748" s="242"/>
      <c r="Q1748" s="242"/>
      <c r="R1748" s="242"/>
      <c r="S1748" s="242"/>
      <c r="T1748" s="24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4" t="s">
        <v>341</v>
      </c>
      <c r="AU1748" s="244" t="s">
        <v>85</v>
      </c>
      <c r="AV1748" s="13" t="s">
        <v>83</v>
      </c>
      <c r="AW1748" s="13" t="s">
        <v>35</v>
      </c>
      <c r="AX1748" s="13" t="s">
        <v>76</v>
      </c>
      <c r="AY1748" s="244" t="s">
        <v>331</v>
      </c>
    </row>
    <row r="1749" s="14" customFormat="1">
      <c r="A1749" s="14"/>
      <c r="B1749" s="245"/>
      <c r="C1749" s="246"/>
      <c r="D1749" s="236" t="s">
        <v>341</v>
      </c>
      <c r="E1749" s="247" t="s">
        <v>19</v>
      </c>
      <c r="F1749" s="248" t="s">
        <v>2499</v>
      </c>
      <c r="G1749" s="246"/>
      <c r="H1749" s="249">
        <v>29.565000000000001</v>
      </c>
      <c r="I1749" s="250"/>
      <c r="J1749" s="246"/>
      <c r="K1749" s="246"/>
      <c r="L1749" s="251"/>
      <c r="M1749" s="252"/>
      <c r="N1749" s="253"/>
      <c r="O1749" s="253"/>
      <c r="P1749" s="253"/>
      <c r="Q1749" s="253"/>
      <c r="R1749" s="253"/>
      <c r="S1749" s="253"/>
      <c r="T1749" s="25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5" t="s">
        <v>341</v>
      </c>
      <c r="AU1749" s="255" t="s">
        <v>85</v>
      </c>
      <c r="AV1749" s="14" t="s">
        <v>85</v>
      </c>
      <c r="AW1749" s="14" t="s">
        <v>35</v>
      </c>
      <c r="AX1749" s="14" t="s">
        <v>76</v>
      </c>
      <c r="AY1749" s="255" t="s">
        <v>331</v>
      </c>
    </row>
    <row r="1750" s="13" customFormat="1">
      <c r="A1750" s="13"/>
      <c r="B1750" s="234"/>
      <c r="C1750" s="235"/>
      <c r="D1750" s="236" t="s">
        <v>341</v>
      </c>
      <c r="E1750" s="237" t="s">
        <v>19</v>
      </c>
      <c r="F1750" s="238" t="s">
        <v>1911</v>
      </c>
      <c r="G1750" s="235"/>
      <c r="H1750" s="237" t="s">
        <v>19</v>
      </c>
      <c r="I1750" s="239"/>
      <c r="J1750" s="235"/>
      <c r="K1750" s="235"/>
      <c r="L1750" s="240"/>
      <c r="M1750" s="241"/>
      <c r="N1750" s="242"/>
      <c r="O1750" s="242"/>
      <c r="P1750" s="242"/>
      <c r="Q1750" s="242"/>
      <c r="R1750" s="242"/>
      <c r="S1750" s="242"/>
      <c r="T1750" s="24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4" t="s">
        <v>341</v>
      </c>
      <c r="AU1750" s="244" t="s">
        <v>85</v>
      </c>
      <c r="AV1750" s="13" t="s">
        <v>83</v>
      </c>
      <c r="AW1750" s="13" t="s">
        <v>35</v>
      </c>
      <c r="AX1750" s="13" t="s">
        <v>76</v>
      </c>
      <c r="AY1750" s="244" t="s">
        <v>331</v>
      </c>
    </row>
    <row r="1751" s="14" customFormat="1">
      <c r="A1751" s="14"/>
      <c r="B1751" s="245"/>
      <c r="C1751" s="246"/>
      <c r="D1751" s="236" t="s">
        <v>341</v>
      </c>
      <c r="E1751" s="247" t="s">
        <v>19</v>
      </c>
      <c r="F1751" s="248" t="s">
        <v>2500</v>
      </c>
      <c r="G1751" s="246"/>
      <c r="H1751" s="249">
        <v>42.728000000000002</v>
      </c>
      <c r="I1751" s="250"/>
      <c r="J1751" s="246"/>
      <c r="K1751" s="246"/>
      <c r="L1751" s="251"/>
      <c r="M1751" s="252"/>
      <c r="N1751" s="253"/>
      <c r="O1751" s="253"/>
      <c r="P1751" s="253"/>
      <c r="Q1751" s="253"/>
      <c r="R1751" s="253"/>
      <c r="S1751" s="253"/>
      <c r="T1751" s="25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5" t="s">
        <v>341</v>
      </c>
      <c r="AU1751" s="255" t="s">
        <v>85</v>
      </c>
      <c r="AV1751" s="14" t="s">
        <v>85</v>
      </c>
      <c r="AW1751" s="14" t="s">
        <v>35</v>
      </c>
      <c r="AX1751" s="14" t="s">
        <v>76</v>
      </c>
      <c r="AY1751" s="255" t="s">
        <v>331</v>
      </c>
    </row>
    <row r="1752" s="13" customFormat="1">
      <c r="A1752" s="13"/>
      <c r="B1752" s="234"/>
      <c r="C1752" s="235"/>
      <c r="D1752" s="236" t="s">
        <v>341</v>
      </c>
      <c r="E1752" s="237" t="s">
        <v>19</v>
      </c>
      <c r="F1752" s="238" t="s">
        <v>2501</v>
      </c>
      <c r="G1752" s="235"/>
      <c r="H1752" s="237" t="s">
        <v>19</v>
      </c>
      <c r="I1752" s="239"/>
      <c r="J1752" s="235"/>
      <c r="K1752" s="235"/>
      <c r="L1752" s="240"/>
      <c r="M1752" s="241"/>
      <c r="N1752" s="242"/>
      <c r="O1752" s="242"/>
      <c r="P1752" s="242"/>
      <c r="Q1752" s="242"/>
      <c r="R1752" s="242"/>
      <c r="S1752" s="242"/>
      <c r="T1752" s="24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4" t="s">
        <v>341</v>
      </c>
      <c r="AU1752" s="244" t="s">
        <v>85</v>
      </c>
      <c r="AV1752" s="13" t="s">
        <v>83</v>
      </c>
      <c r="AW1752" s="13" t="s">
        <v>35</v>
      </c>
      <c r="AX1752" s="13" t="s">
        <v>76</v>
      </c>
      <c r="AY1752" s="244" t="s">
        <v>331</v>
      </c>
    </row>
    <row r="1753" s="14" customFormat="1">
      <c r="A1753" s="14"/>
      <c r="B1753" s="245"/>
      <c r="C1753" s="246"/>
      <c r="D1753" s="236" t="s">
        <v>341</v>
      </c>
      <c r="E1753" s="247" t="s">
        <v>19</v>
      </c>
      <c r="F1753" s="248" t="s">
        <v>2502</v>
      </c>
      <c r="G1753" s="246"/>
      <c r="H1753" s="249">
        <v>16.808</v>
      </c>
      <c r="I1753" s="250"/>
      <c r="J1753" s="246"/>
      <c r="K1753" s="246"/>
      <c r="L1753" s="251"/>
      <c r="M1753" s="252"/>
      <c r="N1753" s="253"/>
      <c r="O1753" s="253"/>
      <c r="P1753" s="253"/>
      <c r="Q1753" s="253"/>
      <c r="R1753" s="253"/>
      <c r="S1753" s="253"/>
      <c r="T1753" s="25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5" t="s">
        <v>341</v>
      </c>
      <c r="AU1753" s="255" t="s">
        <v>85</v>
      </c>
      <c r="AV1753" s="14" t="s">
        <v>85</v>
      </c>
      <c r="AW1753" s="14" t="s">
        <v>35</v>
      </c>
      <c r="AX1753" s="14" t="s">
        <v>76</v>
      </c>
      <c r="AY1753" s="255" t="s">
        <v>331</v>
      </c>
    </row>
    <row r="1754" s="15" customFormat="1">
      <c r="A1754" s="15"/>
      <c r="B1754" s="256"/>
      <c r="C1754" s="257"/>
      <c r="D1754" s="236" t="s">
        <v>341</v>
      </c>
      <c r="E1754" s="258" t="s">
        <v>19</v>
      </c>
      <c r="F1754" s="259" t="s">
        <v>353</v>
      </c>
      <c r="G1754" s="257"/>
      <c r="H1754" s="260">
        <v>93.759</v>
      </c>
      <c r="I1754" s="261"/>
      <c r="J1754" s="257"/>
      <c r="K1754" s="257"/>
      <c r="L1754" s="262"/>
      <c r="M1754" s="263"/>
      <c r="N1754" s="264"/>
      <c r="O1754" s="264"/>
      <c r="P1754" s="264"/>
      <c r="Q1754" s="264"/>
      <c r="R1754" s="264"/>
      <c r="S1754" s="264"/>
      <c r="T1754" s="26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6" t="s">
        <v>341</v>
      </c>
      <c r="AU1754" s="266" t="s">
        <v>85</v>
      </c>
      <c r="AV1754" s="15" t="s">
        <v>126</v>
      </c>
      <c r="AW1754" s="15" t="s">
        <v>35</v>
      </c>
      <c r="AX1754" s="15" t="s">
        <v>83</v>
      </c>
      <c r="AY1754" s="266" t="s">
        <v>331</v>
      </c>
    </row>
    <row r="1755" s="2" customFormat="1" ht="37.8" customHeight="1">
      <c r="A1755" s="40"/>
      <c r="B1755" s="41"/>
      <c r="C1755" s="216" t="s">
        <v>2503</v>
      </c>
      <c r="D1755" s="216" t="s">
        <v>333</v>
      </c>
      <c r="E1755" s="217" t="s">
        <v>2493</v>
      </c>
      <c r="F1755" s="218" t="s">
        <v>2494</v>
      </c>
      <c r="G1755" s="219" t="s">
        <v>336</v>
      </c>
      <c r="H1755" s="220">
        <v>32.725000000000001</v>
      </c>
      <c r="I1755" s="221"/>
      <c r="J1755" s="222">
        <f>ROUND(I1755*H1755,2)</f>
        <v>0</v>
      </c>
      <c r="K1755" s="218" t="s">
        <v>337</v>
      </c>
      <c r="L1755" s="46"/>
      <c r="M1755" s="223" t="s">
        <v>19</v>
      </c>
      <c r="N1755" s="224" t="s">
        <v>47</v>
      </c>
      <c r="O1755" s="86"/>
      <c r="P1755" s="225">
        <f>O1755*H1755</f>
        <v>0</v>
      </c>
      <c r="Q1755" s="225">
        <v>0.046963999999999999</v>
      </c>
      <c r="R1755" s="225">
        <f>Q1755*H1755</f>
        <v>1.5368969000000001</v>
      </c>
      <c r="S1755" s="225">
        <v>0</v>
      </c>
      <c r="T1755" s="226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27" t="s">
        <v>541</v>
      </c>
      <c r="AT1755" s="227" t="s">
        <v>333</v>
      </c>
      <c r="AU1755" s="227" t="s">
        <v>85</v>
      </c>
      <c r="AY1755" s="19" t="s">
        <v>331</v>
      </c>
      <c r="BE1755" s="228">
        <f>IF(N1755="základní",J1755,0)</f>
        <v>0</v>
      </c>
      <c r="BF1755" s="228">
        <f>IF(N1755="snížená",J1755,0)</f>
        <v>0</v>
      </c>
      <c r="BG1755" s="228">
        <f>IF(N1755="zákl. přenesená",J1755,0)</f>
        <v>0</v>
      </c>
      <c r="BH1755" s="228">
        <f>IF(N1755="sníž. přenesená",J1755,0)</f>
        <v>0</v>
      </c>
      <c r="BI1755" s="228">
        <f>IF(N1755="nulová",J1755,0)</f>
        <v>0</v>
      </c>
      <c r="BJ1755" s="19" t="s">
        <v>83</v>
      </c>
      <c r="BK1755" s="228">
        <f>ROUND(I1755*H1755,2)</f>
        <v>0</v>
      </c>
      <c r="BL1755" s="19" t="s">
        <v>541</v>
      </c>
      <c r="BM1755" s="227" t="s">
        <v>2504</v>
      </c>
    </row>
    <row r="1756" s="2" customFormat="1">
      <c r="A1756" s="40"/>
      <c r="B1756" s="41"/>
      <c r="C1756" s="42"/>
      <c r="D1756" s="229" t="s">
        <v>339</v>
      </c>
      <c r="E1756" s="42"/>
      <c r="F1756" s="230" t="s">
        <v>2496</v>
      </c>
      <c r="G1756" s="42"/>
      <c r="H1756" s="42"/>
      <c r="I1756" s="231"/>
      <c r="J1756" s="42"/>
      <c r="K1756" s="42"/>
      <c r="L1756" s="46"/>
      <c r="M1756" s="232"/>
      <c r="N1756" s="233"/>
      <c r="O1756" s="86"/>
      <c r="P1756" s="86"/>
      <c r="Q1756" s="86"/>
      <c r="R1756" s="86"/>
      <c r="S1756" s="86"/>
      <c r="T1756" s="87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T1756" s="19" t="s">
        <v>339</v>
      </c>
      <c r="AU1756" s="19" t="s">
        <v>85</v>
      </c>
    </row>
    <row r="1757" s="13" customFormat="1">
      <c r="A1757" s="13"/>
      <c r="B1757" s="234"/>
      <c r="C1757" s="235"/>
      <c r="D1757" s="236" t="s">
        <v>341</v>
      </c>
      <c r="E1757" s="237" t="s">
        <v>19</v>
      </c>
      <c r="F1757" s="238" t="s">
        <v>2505</v>
      </c>
      <c r="G1757" s="235"/>
      <c r="H1757" s="237" t="s">
        <v>19</v>
      </c>
      <c r="I1757" s="239"/>
      <c r="J1757" s="235"/>
      <c r="K1757" s="235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341</v>
      </c>
      <c r="AU1757" s="244" t="s">
        <v>85</v>
      </c>
      <c r="AV1757" s="13" t="s">
        <v>83</v>
      </c>
      <c r="AW1757" s="13" t="s">
        <v>35</v>
      </c>
      <c r="AX1757" s="13" t="s">
        <v>76</v>
      </c>
      <c r="AY1757" s="244" t="s">
        <v>331</v>
      </c>
    </row>
    <row r="1758" s="13" customFormat="1">
      <c r="A1758" s="13"/>
      <c r="B1758" s="234"/>
      <c r="C1758" s="235"/>
      <c r="D1758" s="236" t="s">
        <v>341</v>
      </c>
      <c r="E1758" s="237" t="s">
        <v>19</v>
      </c>
      <c r="F1758" s="238" t="s">
        <v>2481</v>
      </c>
      <c r="G1758" s="235"/>
      <c r="H1758" s="237" t="s">
        <v>19</v>
      </c>
      <c r="I1758" s="239"/>
      <c r="J1758" s="235"/>
      <c r="K1758" s="235"/>
      <c r="L1758" s="240"/>
      <c r="M1758" s="241"/>
      <c r="N1758" s="242"/>
      <c r="O1758" s="242"/>
      <c r="P1758" s="242"/>
      <c r="Q1758" s="242"/>
      <c r="R1758" s="242"/>
      <c r="S1758" s="242"/>
      <c r="T1758" s="24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4" t="s">
        <v>341</v>
      </c>
      <c r="AU1758" s="244" t="s">
        <v>85</v>
      </c>
      <c r="AV1758" s="13" t="s">
        <v>83</v>
      </c>
      <c r="AW1758" s="13" t="s">
        <v>35</v>
      </c>
      <c r="AX1758" s="13" t="s">
        <v>76</v>
      </c>
      <c r="AY1758" s="244" t="s">
        <v>331</v>
      </c>
    </row>
    <row r="1759" s="14" customFormat="1">
      <c r="A1759" s="14"/>
      <c r="B1759" s="245"/>
      <c r="C1759" s="246"/>
      <c r="D1759" s="236" t="s">
        <v>341</v>
      </c>
      <c r="E1759" s="247" t="s">
        <v>19</v>
      </c>
      <c r="F1759" s="248" t="s">
        <v>2482</v>
      </c>
      <c r="G1759" s="246"/>
      <c r="H1759" s="249">
        <v>7.6950000000000003</v>
      </c>
      <c r="I1759" s="250"/>
      <c r="J1759" s="246"/>
      <c r="K1759" s="246"/>
      <c r="L1759" s="251"/>
      <c r="M1759" s="252"/>
      <c r="N1759" s="253"/>
      <c r="O1759" s="253"/>
      <c r="P1759" s="253"/>
      <c r="Q1759" s="253"/>
      <c r="R1759" s="253"/>
      <c r="S1759" s="253"/>
      <c r="T1759" s="25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5" t="s">
        <v>341</v>
      </c>
      <c r="AU1759" s="255" t="s">
        <v>85</v>
      </c>
      <c r="AV1759" s="14" t="s">
        <v>85</v>
      </c>
      <c r="AW1759" s="14" t="s">
        <v>35</v>
      </c>
      <c r="AX1759" s="14" t="s">
        <v>76</v>
      </c>
      <c r="AY1759" s="255" t="s">
        <v>331</v>
      </c>
    </row>
    <row r="1760" s="13" customFormat="1">
      <c r="A1760" s="13"/>
      <c r="B1760" s="234"/>
      <c r="C1760" s="235"/>
      <c r="D1760" s="236" t="s">
        <v>341</v>
      </c>
      <c r="E1760" s="237" t="s">
        <v>19</v>
      </c>
      <c r="F1760" s="238" t="s">
        <v>2506</v>
      </c>
      <c r="G1760" s="235"/>
      <c r="H1760" s="237" t="s">
        <v>19</v>
      </c>
      <c r="I1760" s="239"/>
      <c r="J1760" s="235"/>
      <c r="K1760" s="235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341</v>
      </c>
      <c r="AU1760" s="244" t="s">
        <v>85</v>
      </c>
      <c r="AV1760" s="13" t="s">
        <v>83</v>
      </c>
      <c r="AW1760" s="13" t="s">
        <v>35</v>
      </c>
      <c r="AX1760" s="13" t="s">
        <v>76</v>
      </c>
      <c r="AY1760" s="244" t="s">
        <v>331</v>
      </c>
    </row>
    <row r="1761" s="14" customFormat="1">
      <c r="A1761" s="14"/>
      <c r="B1761" s="245"/>
      <c r="C1761" s="246"/>
      <c r="D1761" s="236" t="s">
        <v>341</v>
      </c>
      <c r="E1761" s="247" t="s">
        <v>19</v>
      </c>
      <c r="F1761" s="248" t="s">
        <v>2507</v>
      </c>
      <c r="G1761" s="246"/>
      <c r="H1761" s="249">
        <v>7.0069999999999997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341</v>
      </c>
      <c r="AU1761" s="255" t="s">
        <v>85</v>
      </c>
      <c r="AV1761" s="14" t="s">
        <v>85</v>
      </c>
      <c r="AW1761" s="14" t="s">
        <v>35</v>
      </c>
      <c r="AX1761" s="14" t="s">
        <v>76</v>
      </c>
      <c r="AY1761" s="255" t="s">
        <v>331</v>
      </c>
    </row>
    <row r="1762" s="13" customFormat="1">
      <c r="A1762" s="13"/>
      <c r="B1762" s="234"/>
      <c r="C1762" s="235"/>
      <c r="D1762" s="236" t="s">
        <v>341</v>
      </c>
      <c r="E1762" s="237" t="s">
        <v>19</v>
      </c>
      <c r="F1762" s="238" t="s">
        <v>2508</v>
      </c>
      <c r="G1762" s="235"/>
      <c r="H1762" s="237" t="s">
        <v>19</v>
      </c>
      <c r="I1762" s="239"/>
      <c r="J1762" s="235"/>
      <c r="K1762" s="235"/>
      <c r="L1762" s="240"/>
      <c r="M1762" s="241"/>
      <c r="N1762" s="242"/>
      <c r="O1762" s="242"/>
      <c r="P1762" s="242"/>
      <c r="Q1762" s="242"/>
      <c r="R1762" s="242"/>
      <c r="S1762" s="242"/>
      <c r="T1762" s="24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44" t="s">
        <v>341</v>
      </c>
      <c r="AU1762" s="244" t="s">
        <v>85</v>
      </c>
      <c r="AV1762" s="13" t="s">
        <v>83</v>
      </c>
      <c r="AW1762" s="13" t="s">
        <v>35</v>
      </c>
      <c r="AX1762" s="13" t="s">
        <v>76</v>
      </c>
      <c r="AY1762" s="244" t="s">
        <v>331</v>
      </c>
    </row>
    <row r="1763" s="14" customFormat="1">
      <c r="A1763" s="14"/>
      <c r="B1763" s="245"/>
      <c r="C1763" s="246"/>
      <c r="D1763" s="236" t="s">
        <v>341</v>
      </c>
      <c r="E1763" s="247" t="s">
        <v>19</v>
      </c>
      <c r="F1763" s="248" t="s">
        <v>2509</v>
      </c>
      <c r="G1763" s="246"/>
      <c r="H1763" s="249">
        <v>18.023</v>
      </c>
      <c r="I1763" s="250"/>
      <c r="J1763" s="246"/>
      <c r="K1763" s="246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341</v>
      </c>
      <c r="AU1763" s="255" t="s">
        <v>85</v>
      </c>
      <c r="AV1763" s="14" t="s">
        <v>85</v>
      </c>
      <c r="AW1763" s="14" t="s">
        <v>35</v>
      </c>
      <c r="AX1763" s="14" t="s">
        <v>76</v>
      </c>
      <c r="AY1763" s="255" t="s">
        <v>331</v>
      </c>
    </row>
    <row r="1764" s="15" customFormat="1">
      <c r="A1764" s="15"/>
      <c r="B1764" s="256"/>
      <c r="C1764" s="257"/>
      <c r="D1764" s="236" t="s">
        <v>341</v>
      </c>
      <c r="E1764" s="258" t="s">
        <v>19</v>
      </c>
      <c r="F1764" s="259" t="s">
        <v>353</v>
      </c>
      <c r="G1764" s="257"/>
      <c r="H1764" s="260">
        <v>32.725000000000001</v>
      </c>
      <c r="I1764" s="261"/>
      <c r="J1764" s="257"/>
      <c r="K1764" s="257"/>
      <c r="L1764" s="262"/>
      <c r="M1764" s="263"/>
      <c r="N1764" s="264"/>
      <c r="O1764" s="264"/>
      <c r="P1764" s="264"/>
      <c r="Q1764" s="264"/>
      <c r="R1764" s="264"/>
      <c r="S1764" s="264"/>
      <c r="T1764" s="26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66" t="s">
        <v>341</v>
      </c>
      <c r="AU1764" s="266" t="s">
        <v>85</v>
      </c>
      <c r="AV1764" s="15" t="s">
        <v>126</v>
      </c>
      <c r="AW1764" s="15" t="s">
        <v>35</v>
      </c>
      <c r="AX1764" s="15" t="s">
        <v>83</v>
      </c>
      <c r="AY1764" s="266" t="s">
        <v>331</v>
      </c>
    </row>
    <row r="1765" s="2" customFormat="1" ht="37.8" customHeight="1">
      <c r="A1765" s="40"/>
      <c r="B1765" s="41"/>
      <c r="C1765" s="216" t="s">
        <v>2510</v>
      </c>
      <c r="D1765" s="216" t="s">
        <v>333</v>
      </c>
      <c r="E1765" s="217" t="s">
        <v>2511</v>
      </c>
      <c r="F1765" s="218" t="s">
        <v>2512</v>
      </c>
      <c r="G1765" s="219" t="s">
        <v>336</v>
      </c>
      <c r="H1765" s="220">
        <v>17.978000000000002</v>
      </c>
      <c r="I1765" s="221"/>
      <c r="J1765" s="222">
        <f>ROUND(I1765*H1765,2)</f>
        <v>0</v>
      </c>
      <c r="K1765" s="218" t="s">
        <v>337</v>
      </c>
      <c r="L1765" s="46"/>
      <c r="M1765" s="223" t="s">
        <v>19</v>
      </c>
      <c r="N1765" s="224" t="s">
        <v>47</v>
      </c>
      <c r="O1765" s="86"/>
      <c r="P1765" s="225">
        <f>O1765*H1765</f>
        <v>0</v>
      </c>
      <c r="Q1765" s="225">
        <v>0.0502557</v>
      </c>
      <c r="R1765" s="225">
        <f>Q1765*H1765</f>
        <v>0.90349697460000011</v>
      </c>
      <c r="S1765" s="225">
        <v>0</v>
      </c>
      <c r="T1765" s="226">
        <f>S1765*H1765</f>
        <v>0</v>
      </c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R1765" s="227" t="s">
        <v>541</v>
      </c>
      <c r="AT1765" s="227" t="s">
        <v>333</v>
      </c>
      <c r="AU1765" s="227" t="s">
        <v>85</v>
      </c>
      <c r="AY1765" s="19" t="s">
        <v>331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19" t="s">
        <v>83</v>
      </c>
      <c r="BK1765" s="228">
        <f>ROUND(I1765*H1765,2)</f>
        <v>0</v>
      </c>
      <c r="BL1765" s="19" t="s">
        <v>541</v>
      </c>
      <c r="BM1765" s="227" t="s">
        <v>2513</v>
      </c>
    </row>
    <row r="1766" s="2" customFormat="1">
      <c r="A1766" s="40"/>
      <c r="B1766" s="41"/>
      <c r="C1766" s="42"/>
      <c r="D1766" s="229" t="s">
        <v>339</v>
      </c>
      <c r="E1766" s="42"/>
      <c r="F1766" s="230" t="s">
        <v>2514</v>
      </c>
      <c r="G1766" s="42"/>
      <c r="H1766" s="42"/>
      <c r="I1766" s="231"/>
      <c r="J1766" s="42"/>
      <c r="K1766" s="42"/>
      <c r="L1766" s="46"/>
      <c r="M1766" s="232"/>
      <c r="N1766" s="233"/>
      <c r="O1766" s="86"/>
      <c r="P1766" s="86"/>
      <c r="Q1766" s="86"/>
      <c r="R1766" s="86"/>
      <c r="S1766" s="86"/>
      <c r="T1766" s="87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T1766" s="19" t="s">
        <v>339</v>
      </c>
      <c r="AU1766" s="19" t="s">
        <v>85</v>
      </c>
    </row>
    <row r="1767" s="13" customFormat="1">
      <c r="A1767" s="13"/>
      <c r="B1767" s="234"/>
      <c r="C1767" s="235"/>
      <c r="D1767" s="236" t="s">
        <v>341</v>
      </c>
      <c r="E1767" s="237" t="s">
        <v>19</v>
      </c>
      <c r="F1767" s="238" t="s">
        <v>2474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341</v>
      </c>
      <c r="AU1767" s="244" t="s">
        <v>85</v>
      </c>
      <c r="AV1767" s="13" t="s">
        <v>83</v>
      </c>
      <c r="AW1767" s="13" t="s">
        <v>35</v>
      </c>
      <c r="AX1767" s="13" t="s">
        <v>76</v>
      </c>
      <c r="AY1767" s="244" t="s">
        <v>331</v>
      </c>
    </row>
    <row r="1768" s="13" customFormat="1">
      <c r="A1768" s="13"/>
      <c r="B1768" s="234"/>
      <c r="C1768" s="235"/>
      <c r="D1768" s="236" t="s">
        <v>341</v>
      </c>
      <c r="E1768" s="237" t="s">
        <v>19</v>
      </c>
      <c r="F1768" s="238" t="s">
        <v>2515</v>
      </c>
      <c r="G1768" s="235"/>
      <c r="H1768" s="237" t="s">
        <v>19</v>
      </c>
      <c r="I1768" s="239"/>
      <c r="J1768" s="235"/>
      <c r="K1768" s="235"/>
      <c r="L1768" s="240"/>
      <c r="M1768" s="241"/>
      <c r="N1768" s="242"/>
      <c r="O1768" s="242"/>
      <c r="P1768" s="242"/>
      <c r="Q1768" s="242"/>
      <c r="R1768" s="242"/>
      <c r="S1768" s="242"/>
      <c r="T1768" s="24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4" t="s">
        <v>341</v>
      </c>
      <c r="AU1768" s="244" t="s">
        <v>85</v>
      </c>
      <c r="AV1768" s="13" t="s">
        <v>83</v>
      </c>
      <c r="AW1768" s="13" t="s">
        <v>35</v>
      </c>
      <c r="AX1768" s="13" t="s">
        <v>76</v>
      </c>
      <c r="AY1768" s="244" t="s">
        <v>331</v>
      </c>
    </row>
    <row r="1769" s="14" customFormat="1">
      <c r="A1769" s="14"/>
      <c r="B1769" s="245"/>
      <c r="C1769" s="246"/>
      <c r="D1769" s="236" t="s">
        <v>341</v>
      </c>
      <c r="E1769" s="247" t="s">
        <v>19</v>
      </c>
      <c r="F1769" s="248" t="s">
        <v>2516</v>
      </c>
      <c r="G1769" s="246"/>
      <c r="H1769" s="249">
        <v>4.6100000000000003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341</v>
      </c>
      <c r="AU1769" s="255" t="s">
        <v>85</v>
      </c>
      <c r="AV1769" s="14" t="s">
        <v>85</v>
      </c>
      <c r="AW1769" s="14" t="s">
        <v>35</v>
      </c>
      <c r="AX1769" s="14" t="s">
        <v>76</v>
      </c>
      <c r="AY1769" s="255" t="s">
        <v>331</v>
      </c>
    </row>
    <row r="1770" s="13" customFormat="1">
      <c r="A1770" s="13"/>
      <c r="B1770" s="234"/>
      <c r="C1770" s="235"/>
      <c r="D1770" s="236" t="s">
        <v>341</v>
      </c>
      <c r="E1770" s="237" t="s">
        <v>19</v>
      </c>
      <c r="F1770" s="238" t="s">
        <v>2517</v>
      </c>
      <c r="G1770" s="235"/>
      <c r="H1770" s="237" t="s">
        <v>19</v>
      </c>
      <c r="I1770" s="239"/>
      <c r="J1770" s="235"/>
      <c r="K1770" s="235"/>
      <c r="L1770" s="240"/>
      <c r="M1770" s="241"/>
      <c r="N1770" s="242"/>
      <c r="O1770" s="242"/>
      <c r="P1770" s="242"/>
      <c r="Q1770" s="242"/>
      <c r="R1770" s="242"/>
      <c r="S1770" s="242"/>
      <c r="T1770" s="24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4" t="s">
        <v>341</v>
      </c>
      <c r="AU1770" s="244" t="s">
        <v>85</v>
      </c>
      <c r="AV1770" s="13" t="s">
        <v>83</v>
      </c>
      <c r="AW1770" s="13" t="s">
        <v>35</v>
      </c>
      <c r="AX1770" s="13" t="s">
        <v>76</v>
      </c>
      <c r="AY1770" s="244" t="s">
        <v>331</v>
      </c>
    </row>
    <row r="1771" s="14" customFormat="1">
      <c r="A1771" s="14"/>
      <c r="B1771" s="245"/>
      <c r="C1771" s="246"/>
      <c r="D1771" s="236" t="s">
        <v>341</v>
      </c>
      <c r="E1771" s="247" t="s">
        <v>19</v>
      </c>
      <c r="F1771" s="248" t="s">
        <v>2518</v>
      </c>
      <c r="G1771" s="246"/>
      <c r="H1771" s="249">
        <v>4.5899999999999999</v>
      </c>
      <c r="I1771" s="250"/>
      <c r="J1771" s="246"/>
      <c r="K1771" s="246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341</v>
      </c>
      <c r="AU1771" s="255" t="s">
        <v>85</v>
      </c>
      <c r="AV1771" s="14" t="s">
        <v>85</v>
      </c>
      <c r="AW1771" s="14" t="s">
        <v>35</v>
      </c>
      <c r="AX1771" s="14" t="s">
        <v>76</v>
      </c>
      <c r="AY1771" s="255" t="s">
        <v>331</v>
      </c>
    </row>
    <row r="1772" s="13" customFormat="1">
      <c r="A1772" s="13"/>
      <c r="B1772" s="234"/>
      <c r="C1772" s="235"/>
      <c r="D1772" s="236" t="s">
        <v>341</v>
      </c>
      <c r="E1772" s="237" t="s">
        <v>19</v>
      </c>
      <c r="F1772" s="238" t="s">
        <v>2519</v>
      </c>
      <c r="G1772" s="235"/>
      <c r="H1772" s="237" t="s">
        <v>19</v>
      </c>
      <c r="I1772" s="239"/>
      <c r="J1772" s="235"/>
      <c r="K1772" s="235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341</v>
      </c>
      <c r="AU1772" s="244" t="s">
        <v>85</v>
      </c>
      <c r="AV1772" s="13" t="s">
        <v>83</v>
      </c>
      <c r="AW1772" s="13" t="s">
        <v>35</v>
      </c>
      <c r="AX1772" s="13" t="s">
        <v>76</v>
      </c>
      <c r="AY1772" s="244" t="s">
        <v>331</v>
      </c>
    </row>
    <row r="1773" s="14" customFormat="1">
      <c r="A1773" s="14"/>
      <c r="B1773" s="245"/>
      <c r="C1773" s="246"/>
      <c r="D1773" s="236" t="s">
        <v>341</v>
      </c>
      <c r="E1773" s="247" t="s">
        <v>19</v>
      </c>
      <c r="F1773" s="248" t="s">
        <v>2516</v>
      </c>
      <c r="G1773" s="246"/>
      <c r="H1773" s="249">
        <v>4.6100000000000003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341</v>
      </c>
      <c r="AU1773" s="255" t="s">
        <v>85</v>
      </c>
      <c r="AV1773" s="14" t="s">
        <v>85</v>
      </c>
      <c r="AW1773" s="14" t="s">
        <v>35</v>
      </c>
      <c r="AX1773" s="14" t="s">
        <v>76</v>
      </c>
      <c r="AY1773" s="255" t="s">
        <v>331</v>
      </c>
    </row>
    <row r="1774" s="13" customFormat="1">
      <c r="A1774" s="13"/>
      <c r="B1774" s="234"/>
      <c r="C1774" s="235"/>
      <c r="D1774" s="236" t="s">
        <v>341</v>
      </c>
      <c r="E1774" s="237" t="s">
        <v>19</v>
      </c>
      <c r="F1774" s="238" t="s">
        <v>2520</v>
      </c>
      <c r="G1774" s="235"/>
      <c r="H1774" s="237" t="s">
        <v>19</v>
      </c>
      <c r="I1774" s="239"/>
      <c r="J1774" s="235"/>
      <c r="K1774" s="235"/>
      <c r="L1774" s="240"/>
      <c r="M1774" s="241"/>
      <c r="N1774" s="242"/>
      <c r="O1774" s="242"/>
      <c r="P1774" s="242"/>
      <c r="Q1774" s="242"/>
      <c r="R1774" s="242"/>
      <c r="S1774" s="242"/>
      <c r="T1774" s="24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4" t="s">
        <v>341</v>
      </c>
      <c r="AU1774" s="244" t="s">
        <v>85</v>
      </c>
      <c r="AV1774" s="13" t="s">
        <v>83</v>
      </c>
      <c r="AW1774" s="13" t="s">
        <v>35</v>
      </c>
      <c r="AX1774" s="13" t="s">
        <v>76</v>
      </c>
      <c r="AY1774" s="244" t="s">
        <v>331</v>
      </c>
    </row>
    <row r="1775" s="14" customFormat="1">
      <c r="A1775" s="14"/>
      <c r="B1775" s="245"/>
      <c r="C1775" s="246"/>
      <c r="D1775" s="236" t="s">
        <v>341</v>
      </c>
      <c r="E1775" s="247" t="s">
        <v>19</v>
      </c>
      <c r="F1775" s="248" t="s">
        <v>2521</v>
      </c>
      <c r="G1775" s="246"/>
      <c r="H1775" s="249">
        <v>4.1680000000000001</v>
      </c>
      <c r="I1775" s="250"/>
      <c r="J1775" s="246"/>
      <c r="K1775" s="246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341</v>
      </c>
      <c r="AU1775" s="255" t="s">
        <v>85</v>
      </c>
      <c r="AV1775" s="14" t="s">
        <v>85</v>
      </c>
      <c r="AW1775" s="14" t="s">
        <v>35</v>
      </c>
      <c r="AX1775" s="14" t="s">
        <v>76</v>
      </c>
      <c r="AY1775" s="255" t="s">
        <v>331</v>
      </c>
    </row>
    <row r="1776" s="15" customFormat="1">
      <c r="A1776" s="15"/>
      <c r="B1776" s="256"/>
      <c r="C1776" s="257"/>
      <c r="D1776" s="236" t="s">
        <v>341</v>
      </c>
      <c r="E1776" s="258" t="s">
        <v>19</v>
      </c>
      <c r="F1776" s="259" t="s">
        <v>353</v>
      </c>
      <c r="G1776" s="257"/>
      <c r="H1776" s="260">
        <v>17.978000000000002</v>
      </c>
      <c r="I1776" s="261"/>
      <c r="J1776" s="257"/>
      <c r="K1776" s="257"/>
      <c r="L1776" s="262"/>
      <c r="M1776" s="263"/>
      <c r="N1776" s="264"/>
      <c r="O1776" s="264"/>
      <c r="P1776" s="264"/>
      <c r="Q1776" s="264"/>
      <c r="R1776" s="264"/>
      <c r="S1776" s="264"/>
      <c r="T1776" s="26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6" t="s">
        <v>341</v>
      </c>
      <c r="AU1776" s="266" t="s">
        <v>85</v>
      </c>
      <c r="AV1776" s="15" t="s">
        <v>126</v>
      </c>
      <c r="AW1776" s="15" t="s">
        <v>35</v>
      </c>
      <c r="AX1776" s="15" t="s">
        <v>83</v>
      </c>
      <c r="AY1776" s="266" t="s">
        <v>331</v>
      </c>
    </row>
    <row r="1777" s="2" customFormat="1" ht="37.8" customHeight="1">
      <c r="A1777" s="40"/>
      <c r="B1777" s="41"/>
      <c r="C1777" s="216" t="s">
        <v>681</v>
      </c>
      <c r="D1777" s="216" t="s">
        <v>333</v>
      </c>
      <c r="E1777" s="217" t="s">
        <v>2522</v>
      </c>
      <c r="F1777" s="218" t="s">
        <v>2523</v>
      </c>
      <c r="G1777" s="219" t="s">
        <v>336</v>
      </c>
      <c r="H1777" s="220">
        <v>18.023</v>
      </c>
      <c r="I1777" s="221"/>
      <c r="J1777" s="222">
        <f>ROUND(I1777*H1777,2)</f>
        <v>0</v>
      </c>
      <c r="K1777" s="218" t="s">
        <v>337</v>
      </c>
      <c r="L1777" s="46"/>
      <c r="M1777" s="223" t="s">
        <v>19</v>
      </c>
      <c r="N1777" s="224" t="s">
        <v>47</v>
      </c>
      <c r="O1777" s="86"/>
      <c r="P1777" s="225">
        <f>O1777*H1777</f>
        <v>0</v>
      </c>
      <c r="Q1777" s="225">
        <v>0.052758899999999997</v>
      </c>
      <c r="R1777" s="225">
        <f>Q1777*H1777</f>
        <v>0.95087365469999996</v>
      </c>
      <c r="S1777" s="225">
        <v>0</v>
      </c>
      <c r="T1777" s="226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27" t="s">
        <v>541</v>
      </c>
      <c r="AT1777" s="227" t="s">
        <v>333</v>
      </c>
      <c r="AU1777" s="227" t="s">
        <v>85</v>
      </c>
      <c r="AY1777" s="19" t="s">
        <v>331</v>
      </c>
      <c r="BE1777" s="228">
        <f>IF(N1777="základní",J1777,0)</f>
        <v>0</v>
      </c>
      <c r="BF1777" s="228">
        <f>IF(N1777="snížená",J1777,0)</f>
        <v>0</v>
      </c>
      <c r="BG1777" s="228">
        <f>IF(N1777="zákl. přenesená",J1777,0)</f>
        <v>0</v>
      </c>
      <c r="BH1777" s="228">
        <f>IF(N1777="sníž. přenesená",J1777,0)</f>
        <v>0</v>
      </c>
      <c r="BI1777" s="228">
        <f>IF(N1777="nulová",J1777,0)</f>
        <v>0</v>
      </c>
      <c r="BJ1777" s="19" t="s">
        <v>83</v>
      </c>
      <c r="BK1777" s="228">
        <f>ROUND(I1777*H1777,2)</f>
        <v>0</v>
      </c>
      <c r="BL1777" s="19" t="s">
        <v>541</v>
      </c>
      <c r="BM1777" s="227" t="s">
        <v>2524</v>
      </c>
    </row>
    <row r="1778" s="2" customFormat="1">
      <c r="A1778" s="40"/>
      <c r="B1778" s="41"/>
      <c r="C1778" s="42"/>
      <c r="D1778" s="229" t="s">
        <v>339</v>
      </c>
      <c r="E1778" s="42"/>
      <c r="F1778" s="230" t="s">
        <v>2525</v>
      </c>
      <c r="G1778" s="42"/>
      <c r="H1778" s="42"/>
      <c r="I1778" s="231"/>
      <c r="J1778" s="42"/>
      <c r="K1778" s="42"/>
      <c r="L1778" s="46"/>
      <c r="M1778" s="232"/>
      <c r="N1778" s="233"/>
      <c r="O1778" s="86"/>
      <c r="P1778" s="86"/>
      <c r="Q1778" s="86"/>
      <c r="R1778" s="86"/>
      <c r="S1778" s="86"/>
      <c r="T1778" s="87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T1778" s="19" t="s">
        <v>339</v>
      </c>
      <c r="AU1778" s="19" t="s">
        <v>85</v>
      </c>
    </row>
    <row r="1779" s="13" customFormat="1">
      <c r="A1779" s="13"/>
      <c r="B1779" s="234"/>
      <c r="C1779" s="235"/>
      <c r="D1779" s="236" t="s">
        <v>341</v>
      </c>
      <c r="E1779" s="237" t="s">
        <v>19</v>
      </c>
      <c r="F1779" s="238" t="s">
        <v>2526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341</v>
      </c>
      <c r="AU1779" s="244" t="s">
        <v>85</v>
      </c>
      <c r="AV1779" s="13" t="s">
        <v>83</v>
      </c>
      <c r="AW1779" s="13" t="s">
        <v>35</v>
      </c>
      <c r="AX1779" s="13" t="s">
        <v>76</v>
      </c>
      <c r="AY1779" s="244" t="s">
        <v>331</v>
      </c>
    </row>
    <row r="1780" s="13" customFormat="1">
      <c r="A1780" s="13"/>
      <c r="B1780" s="234"/>
      <c r="C1780" s="235"/>
      <c r="D1780" s="236" t="s">
        <v>341</v>
      </c>
      <c r="E1780" s="237" t="s">
        <v>19</v>
      </c>
      <c r="F1780" s="238" t="s">
        <v>2527</v>
      </c>
      <c r="G1780" s="235"/>
      <c r="H1780" s="237" t="s">
        <v>19</v>
      </c>
      <c r="I1780" s="239"/>
      <c r="J1780" s="235"/>
      <c r="K1780" s="235"/>
      <c r="L1780" s="240"/>
      <c r="M1780" s="241"/>
      <c r="N1780" s="242"/>
      <c r="O1780" s="242"/>
      <c r="P1780" s="242"/>
      <c r="Q1780" s="242"/>
      <c r="R1780" s="242"/>
      <c r="S1780" s="242"/>
      <c r="T1780" s="24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4" t="s">
        <v>341</v>
      </c>
      <c r="AU1780" s="244" t="s">
        <v>85</v>
      </c>
      <c r="AV1780" s="13" t="s">
        <v>83</v>
      </c>
      <c r="AW1780" s="13" t="s">
        <v>35</v>
      </c>
      <c r="AX1780" s="13" t="s">
        <v>76</v>
      </c>
      <c r="AY1780" s="244" t="s">
        <v>331</v>
      </c>
    </row>
    <row r="1781" s="14" customFormat="1">
      <c r="A1781" s="14"/>
      <c r="B1781" s="245"/>
      <c r="C1781" s="246"/>
      <c r="D1781" s="236" t="s">
        <v>341</v>
      </c>
      <c r="E1781" s="247" t="s">
        <v>19</v>
      </c>
      <c r="F1781" s="248" t="s">
        <v>2528</v>
      </c>
      <c r="G1781" s="246"/>
      <c r="H1781" s="249">
        <v>10.327999999999999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5" t="s">
        <v>341</v>
      </c>
      <c r="AU1781" s="255" t="s">
        <v>85</v>
      </c>
      <c r="AV1781" s="14" t="s">
        <v>85</v>
      </c>
      <c r="AW1781" s="14" t="s">
        <v>35</v>
      </c>
      <c r="AX1781" s="14" t="s">
        <v>76</v>
      </c>
      <c r="AY1781" s="255" t="s">
        <v>331</v>
      </c>
    </row>
    <row r="1782" s="13" customFormat="1">
      <c r="A1782" s="13"/>
      <c r="B1782" s="234"/>
      <c r="C1782" s="235"/>
      <c r="D1782" s="236" t="s">
        <v>341</v>
      </c>
      <c r="E1782" s="237" t="s">
        <v>19</v>
      </c>
      <c r="F1782" s="238" t="s">
        <v>2529</v>
      </c>
      <c r="G1782" s="235"/>
      <c r="H1782" s="237" t="s">
        <v>19</v>
      </c>
      <c r="I1782" s="239"/>
      <c r="J1782" s="235"/>
      <c r="K1782" s="235"/>
      <c r="L1782" s="240"/>
      <c r="M1782" s="241"/>
      <c r="N1782" s="242"/>
      <c r="O1782" s="242"/>
      <c r="P1782" s="242"/>
      <c r="Q1782" s="242"/>
      <c r="R1782" s="242"/>
      <c r="S1782" s="242"/>
      <c r="T1782" s="24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4" t="s">
        <v>341</v>
      </c>
      <c r="AU1782" s="244" t="s">
        <v>85</v>
      </c>
      <c r="AV1782" s="13" t="s">
        <v>83</v>
      </c>
      <c r="AW1782" s="13" t="s">
        <v>35</v>
      </c>
      <c r="AX1782" s="13" t="s">
        <v>76</v>
      </c>
      <c r="AY1782" s="244" t="s">
        <v>331</v>
      </c>
    </row>
    <row r="1783" s="14" customFormat="1">
      <c r="A1783" s="14"/>
      <c r="B1783" s="245"/>
      <c r="C1783" s="246"/>
      <c r="D1783" s="236" t="s">
        <v>341</v>
      </c>
      <c r="E1783" s="247" t="s">
        <v>19</v>
      </c>
      <c r="F1783" s="248" t="s">
        <v>2482</v>
      </c>
      <c r="G1783" s="246"/>
      <c r="H1783" s="249">
        <v>7.6950000000000003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341</v>
      </c>
      <c r="AU1783" s="255" t="s">
        <v>85</v>
      </c>
      <c r="AV1783" s="14" t="s">
        <v>85</v>
      </c>
      <c r="AW1783" s="14" t="s">
        <v>35</v>
      </c>
      <c r="AX1783" s="14" t="s">
        <v>76</v>
      </c>
      <c r="AY1783" s="255" t="s">
        <v>331</v>
      </c>
    </row>
    <row r="1784" s="15" customFormat="1">
      <c r="A1784" s="15"/>
      <c r="B1784" s="256"/>
      <c r="C1784" s="257"/>
      <c r="D1784" s="236" t="s">
        <v>341</v>
      </c>
      <c r="E1784" s="258" t="s">
        <v>19</v>
      </c>
      <c r="F1784" s="259" t="s">
        <v>353</v>
      </c>
      <c r="G1784" s="257"/>
      <c r="H1784" s="260">
        <v>18.023</v>
      </c>
      <c r="I1784" s="261"/>
      <c r="J1784" s="257"/>
      <c r="K1784" s="257"/>
      <c r="L1784" s="262"/>
      <c r="M1784" s="263"/>
      <c r="N1784" s="264"/>
      <c r="O1784" s="264"/>
      <c r="P1784" s="264"/>
      <c r="Q1784" s="264"/>
      <c r="R1784" s="264"/>
      <c r="S1784" s="264"/>
      <c r="T1784" s="26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66" t="s">
        <v>341</v>
      </c>
      <c r="AU1784" s="266" t="s">
        <v>85</v>
      </c>
      <c r="AV1784" s="15" t="s">
        <v>126</v>
      </c>
      <c r="AW1784" s="15" t="s">
        <v>35</v>
      </c>
      <c r="AX1784" s="15" t="s">
        <v>83</v>
      </c>
      <c r="AY1784" s="266" t="s">
        <v>331</v>
      </c>
    </row>
    <row r="1785" s="2" customFormat="1" ht="37.8" customHeight="1">
      <c r="A1785" s="40"/>
      <c r="B1785" s="41"/>
      <c r="C1785" s="216" t="s">
        <v>2530</v>
      </c>
      <c r="D1785" s="216" t="s">
        <v>333</v>
      </c>
      <c r="E1785" s="217" t="s">
        <v>2531</v>
      </c>
      <c r="F1785" s="218" t="s">
        <v>2532</v>
      </c>
      <c r="G1785" s="219" t="s">
        <v>336</v>
      </c>
      <c r="H1785" s="220">
        <v>8.4700000000000006</v>
      </c>
      <c r="I1785" s="221"/>
      <c r="J1785" s="222">
        <f>ROUND(I1785*H1785,2)</f>
        <v>0</v>
      </c>
      <c r="K1785" s="218" t="s">
        <v>19</v>
      </c>
      <c r="L1785" s="46"/>
      <c r="M1785" s="223" t="s">
        <v>19</v>
      </c>
      <c r="N1785" s="224" t="s">
        <v>47</v>
      </c>
      <c r="O1785" s="86"/>
      <c r="P1785" s="225">
        <f>O1785*H1785</f>
        <v>0</v>
      </c>
      <c r="Q1785" s="225">
        <v>0.052760000000000001</v>
      </c>
      <c r="R1785" s="225">
        <f>Q1785*H1785</f>
        <v>0.44687720000000003</v>
      </c>
      <c r="S1785" s="225">
        <v>0</v>
      </c>
      <c r="T1785" s="226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27" t="s">
        <v>541</v>
      </c>
      <c r="AT1785" s="227" t="s">
        <v>333</v>
      </c>
      <c r="AU1785" s="227" t="s">
        <v>85</v>
      </c>
      <c r="AY1785" s="19" t="s">
        <v>331</v>
      </c>
      <c r="BE1785" s="228">
        <f>IF(N1785="základní",J1785,0)</f>
        <v>0</v>
      </c>
      <c r="BF1785" s="228">
        <f>IF(N1785="snížená",J1785,0)</f>
        <v>0</v>
      </c>
      <c r="BG1785" s="228">
        <f>IF(N1785="zákl. přenesená",J1785,0)</f>
        <v>0</v>
      </c>
      <c r="BH1785" s="228">
        <f>IF(N1785="sníž. přenesená",J1785,0)</f>
        <v>0</v>
      </c>
      <c r="BI1785" s="228">
        <f>IF(N1785="nulová",J1785,0)</f>
        <v>0</v>
      </c>
      <c r="BJ1785" s="19" t="s">
        <v>83</v>
      </c>
      <c r="BK1785" s="228">
        <f>ROUND(I1785*H1785,2)</f>
        <v>0</v>
      </c>
      <c r="BL1785" s="19" t="s">
        <v>541</v>
      </c>
      <c r="BM1785" s="227" t="s">
        <v>2533</v>
      </c>
    </row>
    <row r="1786" s="13" customFormat="1">
      <c r="A1786" s="13"/>
      <c r="B1786" s="234"/>
      <c r="C1786" s="235"/>
      <c r="D1786" s="236" t="s">
        <v>341</v>
      </c>
      <c r="E1786" s="237" t="s">
        <v>19</v>
      </c>
      <c r="F1786" s="238" t="s">
        <v>1930</v>
      </c>
      <c r="G1786" s="235"/>
      <c r="H1786" s="237" t="s">
        <v>19</v>
      </c>
      <c r="I1786" s="239"/>
      <c r="J1786" s="235"/>
      <c r="K1786" s="235"/>
      <c r="L1786" s="240"/>
      <c r="M1786" s="241"/>
      <c r="N1786" s="242"/>
      <c r="O1786" s="242"/>
      <c r="P1786" s="242"/>
      <c r="Q1786" s="242"/>
      <c r="R1786" s="242"/>
      <c r="S1786" s="242"/>
      <c r="T1786" s="24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4" t="s">
        <v>341</v>
      </c>
      <c r="AU1786" s="244" t="s">
        <v>85</v>
      </c>
      <c r="AV1786" s="13" t="s">
        <v>83</v>
      </c>
      <c r="AW1786" s="13" t="s">
        <v>35</v>
      </c>
      <c r="AX1786" s="13" t="s">
        <v>76</v>
      </c>
      <c r="AY1786" s="244" t="s">
        <v>331</v>
      </c>
    </row>
    <row r="1787" s="14" customFormat="1">
      <c r="A1787" s="14"/>
      <c r="B1787" s="245"/>
      <c r="C1787" s="246"/>
      <c r="D1787" s="236" t="s">
        <v>341</v>
      </c>
      <c r="E1787" s="247" t="s">
        <v>19</v>
      </c>
      <c r="F1787" s="248" t="s">
        <v>2534</v>
      </c>
      <c r="G1787" s="246"/>
      <c r="H1787" s="249">
        <v>8.4700000000000006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341</v>
      </c>
      <c r="AU1787" s="255" t="s">
        <v>85</v>
      </c>
      <c r="AV1787" s="14" t="s">
        <v>85</v>
      </c>
      <c r="AW1787" s="14" t="s">
        <v>35</v>
      </c>
      <c r="AX1787" s="14" t="s">
        <v>83</v>
      </c>
      <c r="AY1787" s="255" t="s">
        <v>331</v>
      </c>
    </row>
    <row r="1788" s="2" customFormat="1" ht="37.8" customHeight="1">
      <c r="A1788" s="40"/>
      <c r="B1788" s="41"/>
      <c r="C1788" s="216" t="s">
        <v>2294</v>
      </c>
      <c r="D1788" s="216" t="s">
        <v>333</v>
      </c>
      <c r="E1788" s="217" t="s">
        <v>2535</v>
      </c>
      <c r="F1788" s="218" t="s">
        <v>2536</v>
      </c>
      <c r="G1788" s="219" t="s">
        <v>336</v>
      </c>
      <c r="H1788" s="220">
        <v>4.4660000000000002</v>
      </c>
      <c r="I1788" s="221"/>
      <c r="J1788" s="222">
        <f>ROUND(I1788*H1788,2)</f>
        <v>0</v>
      </c>
      <c r="K1788" s="218" t="s">
        <v>19</v>
      </c>
      <c r="L1788" s="46"/>
      <c r="M1788" s="223" t="s">
        <v>19</v>
      </c>
      <c r="N1788" s="224" t="s">
        <v>47</v>
      </c>
      <c r="O1788" s="86"/>
      <c r="P1788" s="225">
        <f>O1788*H1788</f>
        <v>0</v>
      </c>
      <c r="Q1788" s="225">
        <v>0.052760000000000001</v>
      </c>
      <c r="R1788" s="225">
        <f>Q1788*H1788</f>
        <v>0.23562616000000003</v>
      </c>
      <c r="S1788" s="225">
        <v>0</v>
      </c>
      <c r="T1788" s="226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7" t="s">
        <v>541</v>
      </c>
      <c r="AT1788" s="227" t="s">
        <v>333</v>
      </c>
      <c r="AU1788" s="227" t="s">
        <v>85</v>
      </c>
      <c r="AY1788" s="19" t="s">
        <v>331</v>
      </c>
      <c r="BE1788" s="228">
        <f>IF(N1788="základní",J1788,0)</f>
        <v>0</v>
      </c>
      <c r="BF1788" s="228">
        <f>IF(N1788="snížená",J1788,0)</f>
        <v>0</v>
      </c>
      <c r="BG1788" s="228">
        <f>IF(N1788="zákl. přenesená",J1788,0)</f>
        <v>0</v>
      </c>
      <c r="BH1788" s="228">
        <f>IF(N1788="sníž. přenesená",J1788,0)</f>
        <v>0</v>
      </c>
      <c r="BI1788" s="228">
        <f>IF(N1788="nulová",J1788,0)</f>
        <v>0</v>
      </c>
      <c r="BJ1788" s="19" t="s">
        <v>83</v>
      </c>
      <c r="BK1788" s="228">
        <f>ROUND(I1788*H1788,2)</f>
        <v>0</v>
      </c>
      <c r="BL1788" s="19" t="s">
        <v>541</v>
      </c>
      <c r="BM1788" s="227" t="s">
        <v>2537</v>
      </c>
    </row>
    <row r="1789" s="13" customFormat="1">
      <c r="A1789" s="13"/>
      <c r="B1789" s="234"/>
      <c r="C1789" s="235"/>
      <c r="D1789" s="236" t="s">
        <v>341</v>
      </c>
      <c r="E1789" s="237" t="s">
        <v>19</v>
      </c>
      <c r="F1789" s="238" t="s">
        <v>1932</v>
      </c>
      <c r="G1789" s="235"/>
      <c r="H1789" s="237" t="s">
        <v>19</v>
      </c>
      <c r="I1789" s="239"/>
      <c r="J1789" s="235"/>
      <c r="K1789" s="235"/>
      <c r="L1789" s="240"/>
      <c r="M1789" s="241"/>
      <c r="N1789" s="242"/>
      <c r="O1789" s="242"/>
      <c r="P1789" s="242"/>
      <c r="Q1789" s="242"/>
      <c r="R1789" s="242"/>
      <c r="S1789" s="242"/>
      <c r="T1789" s="24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4" t="s">
        <v>341</v>
      </c>
      <c r="AU1789" s="244" t="s">
        <v>85</v>
      </c>
      <c r="AV1789" s="13" t="s">
        <v>83</v>
      </c>
      <c r="AW1789" s="13" t="s">
        <v>35</v>
      </c>
      <c r="AX1789" s="13" t="s">
        <v>76</v>
      </c>
      <c r="AY1789" s="244" t="s">
        <v>331</v>
      </c>
    </row>
    <row r="1790" s="14" customFormat="1">
      <c r="A1790" s="14"/>
      <c r="B1790" s="245"/>
      <c r="C1790" s="246"/>
      <c r="D1790" s="236" t="s">
        <v>341</v>
      </c>
      <c r="E1790" s="247" t="s">
        <v>19</v>
      </c>
      <c r="F1790" s="248" t="s">
        <v>2538</v>
      </c>
      <c r="G1790" s="246"/>
      <c r="H1790" s="249">
        <v>4.4660000000000002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341</v>
      </c>
      <c r="AU1790" s="255" t="s">
        <v>85</v>
      </c>
      <c r="AV1790" s="14" t="s">
        <v>85</v>
      </c>
      <c r="AW1790" s="14" t="s">
        <v>35</v>
      </c>
      <c r="AX1790" s="14" t="s">
        <v>83</v>
      </c>
      <c r="AY1790" s="255" t="s">
        <v>331</v>
      </c>
    </row>
    <row r="1791" s="2" customFormat="1" ht="24.15" customHeight="1">
      <c r="A1791" s="40"/>
      <c r="B1791" s="41"/>
      <c r="C1791" s="216" t="s">
        <v>2539</v>
      </c>
      <c r="D1791" s="216" t="s">
        <v>333</v>
      </c>
      <c r="E1791" s="217" t="s">
        <v>2540</v>
      </c>
      <c r="F1791" s="218" t="s">
        <v>2541</v>
      </c>
      <c r="G1791" s="219" t="s">
        <v>336</v>
      </c>
      <c r="H1791" s="220">
        <v>99.296999999999997</v>
      </c>
      <c r="I1791" s="221"/>
      <c r="J1791" s="222">
        <f>ROUND(I1791*H1791,2)</f>
        <v>0</v>
      </c>
      <c r="K1791" s="218" t="s">
        <v>337</v>
      </c>
      <c r="L1791" s="46"/>
      <c r="M1791" s="223" t="s">
        <v>19</v>
      </c>
      <c r="N1791" s="224" t="s">
        <v>47</v>
      </c>
      <c r="O1791" s="86"/>
      <c r="P1791" s="225">
        <f>O1791*H1791</f>
        <v>0</v>
      </c>
      <c r="Q1791" s="225">
        <v>0</v>
      </c>
      <c r="R1791" s="225">
        <f>Q1791*H1791</f>
        <v>0</v>
      </c>
      <c r="S1791" s="225">
        <v>0</v>
      </c>
      <c r="T1791" s="226">
        <f>S1791*H1791</f>
        <v>0</v>
      </c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R1791" s="227" t="s">
        <v>541</v>
      </c>
      <c r="AT1791" s="227" t="s">
        <v>333</v>
      </c>
      <c r="AU1791" s="227" t="s">
        <v>85</v>
      </c>
      <c r="AY1791" s="19" t="s">
        <v>331</v>
      </c>
      <c r="BE1791" s="228">
        <f>IF(N1791="základní",J1791,0)</f>
        <v>0</v>
      </c>
      <c r="BF1791" s="228">
        <f>IF(N1791="snížená",J1791,0)</f>
        <v>0</v>
      </c>
      <c r="BG1791" s="228">
        <f>IF(N1791="zákl. přenesená",J1791,0)</f>
        <v>0</v>
      </c>
      <c r="BH1791" s="228">
        <f>IF(N1791="sníž. přenesená",J1791,0)</f>
        <v>0</v>
      </c>
      <c r="BI1791" s="228">
        <f>IF(N1791="nulová",J1791,0)</f>
        <v>0</v>
      </c>
      <c r="BJ1791" s="19" t="s">
        <v>83</v>
      </c>
      <c r="BK1791" s="228">
        <f>ROUND(I1791*H1791,2)</f>
        <v>0</v>
      </c>
      <c r="BL1791" s="19" t="s">
        <v>541</v>
      </c>
      <c r="BM1791" s="227" t="s">
        <v>2542</v>
      </c>
    </row>
    <row r="1792" s="2" customFormat="1">
      <c r="A1792" s="40"/>
      <c r="B1792" s="41"/>
      <c r="C1792" s="42"/>
      <c r="D1792" s="229" t="s">
        <v>339</v>
      </c>
      <c r="E1792" s="42"/>
      <c r="F1792" s="230" t="s">
        <v>2543</v>
      </c>
      <c r="G1792" s="42"/>
      <c r="H1792" s="42"/>
      <c r="I1792" s="231"/>
      <c r="J1792" s="42"/>
      <c r="K1792" s="42"/>
      <c r="L1792" s="46"/>
      <c r="M1792" s="232"/>
      <c r="N1792" s="233"/>
      <c r="O1792" s="86"/>
      <c r="P1792" s="86"/>
      <c r="Q1792" s="86"/>
      <c r="R1792" s="86"/>
      <c r="S1792" s="86"/>
      <c r="T1792" s="87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T1792" s="19" t="s">
        <v>339</v>
      </c>
      <c r="AU1792" s="19" t="s">
        <v>85</v>
      </c>
    </row>
    <row r="1793" s="13" customFormat="1">
      <c r="A1793" s="13"/>
      <c r="B1793" s="234"/>
      <c r="C1793" s="235"/>
      <c r="D1793" s="236" t="s">
        <v>341</v>
      </c>
      <c r="E1793" s="237" t="s">
        <v>19</v>
      </c>
      <c r="F1793" s="238" t="s">
        <v>2127</v>
      </c>
      <c r="G1793" s="235"/>
      <c r="H1793" s="237" t="s">
        <v>19</v>
      </c>
      <c r="I1793" s="239"/>
      <c r="J1793" s="235"/>
      <c r="K1793" s="235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341</v>
      </c>
      <c r="AU1793" s="244" t="s">
        <v>85</v>
      </c>
      <c r="AV1793" s="13" t="s">
        <v>83</v>
      </c>
      <c r="AW1793" s="13" t="s">
        <v>35</v>
      </c>
      <c r="AX1793" s="13" t="s">
        <v>76</v>
      </c>
      <c r="AY1793" s="244" t="s">
        <v>331</v>
      </c>
    </row>
    <row r="1794" s="13" customFormat="1">
      <c r="A1794" s="13"/>
      <c r="B1794" s="234"/>
      <c r="C1794" s="235"/>
      <c r="D1794" s="236" t="s">
        <v>341</v>
      </c>
      <c r="E1794" s="237" t="s">
        <v>19</v>
      </c>
      <c r="F1794" s="238" t="s">
        <v>2128</v>
      </c>
      <c r="G1794" s="235"/>
      <c r="H1794" s="237" t="s">
        <v>19</v>
      </c>
      <c r="I1794" s="239"/>
      <c r="J1794" s="235"/>
      <c r="K1794" s="235"/>
      <c r="L1794" s="240"/>
      <c r="M1794" s="241"/>
      <c r="N1794" s="242"/>
      <c r="O1794" s="242"/>
      <c r="P1794" s="242"/>
      <c r="Q1794" s="242"/>
      <c r="R1794" s="242"/>
      <c r="S1794" s="242"/>
      <c r="T1794" s="24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4" t="s">
        <v>341</v>
      </c>
      <c r="AU1794" s="244" t="s">
        <v>85</v>
      </c>
      <c r="AV1794" s="13" t="s">
        <v>83</v>
      </c>
      <c r="AW1794" s="13" t="s">
        <v>35</v>
      </c>
      <c r="AX1794" s="13" t="s">
        <v>76</v>
      </c>
      <c r="AY1794" s="244" t="s">
        <v>331</v>
      </c>
    </row>
    <row r="1795" s="14" customFormat="1">
      <c r="A1795" s="14"/>
      <c r="B1795" s="245"/>
      <c r="C1795" s="246"/>
      <c r="D1795" s="236" t="s">
        <v>341</v>
      </c>
      <c r="E1795" s="247" t="s">
        <v>19</v>
      </c>
      <c r="F1795" s="248" t="s">
        <v>2129</v>
      </c>
      <c r="G1795" s="246"/>
      <c r="H1795" s="249">
        <v>32.985999999999997</v>
      </c>
      <c r="I1795" s="250"/>
      <c r="J1795" s="246"/>
      <c r="K1795" s="246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341</v>
      </c>
      <c r="AU1795" s="255" t="s">
        <v>85</v>
      </c>
      <c r="AV1795" s="14" t="s">
        <v>85</v>
      </c>
      <c r="AW1795" s="14" t="s">
        <v>35</v>
      </c>
      <c r="AX1795" s="14" t="s">
        <v>76</v>
      </c>
      <c r="AY1795" s="255" t="s">
        <v>331</v>
      </c>
    </row>
    <row r="1796" s="13" customFormat="1">
      <c r="A1796" s="13"/>
      <c r="B1796" s="234"/>
      <c r="C1796" s="235"/>
      <c r="D1796" s="236" t="s">
        <v>341</v>
      </c>
      <c r="E1796" s="237" t="s">
        <v>19</v>
      </c>
      <c r="F1796" s="238" t="s">
        <v>2130</v>
      </c>
      <c r="G1796" s="235"/>
      <c r="H1796" s="237" t="s">
        <v>19</v>
      </c>
      <c r="I1796" s="239"/>
      <c r="J1796" s="235"/>
      <c r="K1796" s="235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341</v>
      </c>
      <c r="AU1796" s="244" t="s">
        <v>85</v>
      </c>
      <c r="AV1796" s="13" t="s">
        <v>83</v>
      </c>
      <c r="AW1796" s="13" t="s">
        <v>35</v>
      </c>
      <c r="AX1796" s="13" t="s">
        <v>76</v>
      </c>
      <c r="AY1796" s="244" t="s">
        <v>331</v>
      </c>
    </row>
    <row r="1797" s="14" customFormat="1">
      <c r="A1797" s="14"/>
      <c r="B1797" s="245"/>
      <c r="C1797" s="246"/>
      <c r="D1797" s="236" t="s">
        <v>341</v>
      </c>
      <c r="E1797" s="247" t="s">
        <v>19</v>
      </c>
      <c r="F1797" s="248" t="s">
        <v>2131</v>
      </c>
      <c r="G1797" s="246"/>
      <c r="H1797" s="249">
        <v>33.366</v>
      </c>
      <c r="I1797" s="250"/>
      <c r="J1797" s="246"/>
      <c r="K1797" s="246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341</v>
      </c>
      <c r="AU1797" s="255" t="s">
        <v>85</v>
      </c>
      <c r="AV1797" s="14" t="s">
        <v>85</v>
      </c>
      <c r="AW1797" s="14" t="s">
        <v>35</v>
      </c>
      <c r="AX1797" s="14" t="s">
        <v>76</v>
      </c>
      <c r="AY1797" s="255" t="s">
        <v>331</v>
      </c>
    </row>
    <row r="1798" s="13" customFormat="1">
      <c r="A1798" s="13"/>
      <c r="B1798" s="234"/>
      <c r="C1798" s="235"/>
      <c r="D1798" s="236" t="s">
        <v>341</v>
      </c>
      <c r="E1798" s="237" t="s">
        <v>19</v>
      </c>
      <c r="F1798" s="238" t="s">
        <v>2132</v>
      </c>
      <c r="G1798" s="235"/>
      <c r="H1798" s="237" t="s">
        <v>19</v>
      </c>
      <c r="I1798" s="239"/>
      <c r="J1798" s="235"/>
      <c r="K1798" s="235"/>
      <c r="L1798" s="240"/>
      <c r="M1798" s="241"/>
      <c r="N1798" s="242"/>
      <c r="O1798" s="242"/>
      <c r="P1798" s="242"/>
      <c r="Q1798" s="242"/>
      <c r="R1798" s="242"/>
      <c r="S1798" s="242"/>
      <c r="T1798" s="24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4" t="s">
        <v>341</v>
      </c>
      <c r="AU1798" s="244" t="s">
        <v>85</v>
      </c>
      <c r="AV1798" s="13" t="s">
        <v>83</v>
      </c>
      <c r="AW1798" s="13" t="s">
        <v>35</v>
      </c>
      <c r="AX1798" s="13" t="s">
        <v>76</v>
      </c>
      <c r="AY1798" s="244" t="s">
        <v>331</v>
      </c>
    </row>
    <row r="1799" s="14" customFormat="1">
      <c r="A1799" s="14"/>
      <c r="B1799" s="245"/>
      <c r="C1799" s="246"/>
      <c r="D1799" s="236" t="s">
        <v>341</v>
      </c>
      <c r="E1799" s="247" t="s">
        <v>19</v>
      </c>
      <c r="F1799" s="248" t="s">
        <v>2133</v>
      </c>
      <c r="G1799" s="246"/>
      <c r="H1799" s="249">
        <v>15.6</v>
      </c>
      <c r="I1799" s="250"/>
      <c r="J1799" s="246"/>
      <c r="K1799" s="246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341</v>
      </c>
      <c r="AU1799" s="255" t="s">
        <v>85</v>
      </c>
      <c r="AV1799" s="14" t="s">
        <v>85</v>
      </c>
      <c r="AW1799" s="14" t="s">
        <v>35</v>
      </c>
      <c r="AX1799" s="14" t="s">
        <v>76</v>
      </c>
      <c r="AY1799" s="255" t="s">
        <v>331</v>
      </c>
    </row>
    <row r="1800" s="13" customFormat="1">
      <c r="A1800" s="13"/>
      <c r="B1800" s="234"/>
      <c r="C1800" s="235"/>
      <c r="D1800" s="236" t="s">
        <v>341</v>
      </c>
      <c r="E1800" s="237" t="s">
        <v>19</v>
      </c>
      <c r="F1800" s="238" t="s">
        <v>2134</v>
      </c>
      <c r="G1800" s="235"/>
      <c r="H1800" s="237" t="s">
        <v>19</v>
      </c>
      <c r="I1800" s="239"/>
      <c r="J1800" s="235"/>
      <c r="K1800" s="235"/>
      <c r="L1800" s="240"/>
      <c r="M1800" s="241"/>
      <c r="N1800" s="242"/>
      <c r="O1800" s="242"/>
      <c r="P1800" s="242"/>
      <c r="Q1800" s="242"/>
      <c r="R1800" s="242"/>
      <c r="S1800" s="242"/>
      <c r="T1800" s="24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4" t="s">
        <v>341</v>
      </c>
      <c r="AU1800" s="244" t="s">
        <v>85</v>
      </c>
      <c r="AV1800" s="13" t="s">
        <v>83</v>
      </c>
      <c r="AW1800" s="13" t="s">
        <v>35</v>
      </c>
      <c r="AX1800" s="13" t="s">
        <v>76</v>
      </c>
      <c r="AY1800" s="244" t="s">
        <v>331</v>
      </c>
    </row>
    <row r="1801" s="14" customFormat="1">
      <c r="A1801" s="14"/>
      <c r="B1801" s="245"/>
      <c r="C1801" s="246"/>
      <c r="D1801" s="236" t="s">
        <v>341</v>
      </c>
      <c r="E1801" s="247" t="s">
        <v>19</v>
      </c>
      <c r="F1801" s="248" t="s">
        <v>2544</v>
      </c>
      <c r="G1801" s="246"/>
      <c r="H1801" s="249">
        <v>17.344999999999999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341</v>
      </c>
      <c r="AU1801" s="255" t="s">
        <v>85</v>
      </c>
      <c r="AV1801" s="14" t="s">
        <v>85</v>
      </c>
      <c r="AW1801" s="14" t="s">
        <v>35</v>
      </c>
      <c r="AX1801" s="14" t="s">
        <v>76</v>
      </c>
      <c r="AY1801" s="255" t="s">
        <v>331</v>
      </c>
    </row>
    <row r="1802" s="15" customFormat="1">
      <c r="A1802" s="15"/>
      <c r="B1802" s="256"/>
      <c r="C1802" s="257"/>
      <c r="D1802" s="236" t="s">
        <v>341</v>
      </c>
      <c r="E1802" s="258" t="s">
        <v>19</v>
      </c>
      <c r="F1802" s="259" t="s">
        <v>353</v>
      </c>
      <c r="G1802" s="257"/>
      <c r="H1802" s="260">
        <v>99.296999999999997</v>
      </c>
      <c r="I1802" s="261"/>
      <c r="J1802" s="257"/>
      <c r="K1802" s="257"/>
      <c r="L1802" s="262"/>
      <c r="M1802" s="263"/>
      <c r="N1802" s="264"/>
      <c r="O1802" s="264"/>
      <c r="P1802" s="264"/>
      <c r="Q1802" s="264"/>
      <c r="R1802" s="264"/>
      <c r="S1802" s="264"/>
      <c r="T1802" s="26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6" t="s">
        <v>341</v>
      </c>
      <c r="AU1802" s="266" t="s">
        <v>85</v>
      </c>
      <c r="AV1802" s="15" t="s">
        <v>126</v>
      </c>
      <c r="AW1802" s="15" t="s">
        <v>35</v>
      </c>
      <c r="AX1802" s="15" t="s">
        <v>83</v>
      </c>
      <c r="AY1802" s="266" t="s">
        <v>331</v>
      </c>
    </row>
    <row r="1803" s="2" customFormat="1" ht="16.5" customHeight="1">
      <c r="A1803" s="40"/>
      <c r="B1803" s="41"/>
      <c r="C1803" s="284" t="s">
        <v>2545</v>
      </c>
      <c r="D1803" s="284" t="s">
        <v>968</v>
      </c>
      <c r="E1803" s="285" t="s">
        <v>2546</v>
      </c>
      <c r="F1803" s="286" t="s">
        <v>2547</v>
      </c>
      <c r="G1803" s="287" t="s">
        <v>336</v>
      </c>
      <c r="H1803" s="288">
        <v>114.19199999999999</v>
      </c>
      <c r="I1803" s="289"/>
      <c r="J1803" s="290">
        <f>ROUND(I1803*H1803,2)</f>
        <v>0</v>
      </c>
      <c r="K1803" s="286" t="s">
        <v>337</v>
      </c>
      <c r="L1803" s="291"/>
      <c r="M1803" s="292" t="s">
        <v>19</v>
      </c>
      <c r="N1803" s="293" t="s">
        <v>47</v>
      </c>
      <c r="O1803" s="86"/>
      <c r="P1803" s="225">
        <f>O1803*H1803</f>
        <v>0</v>
      </c>
      <c r="Q1803" s="225">
        <v>0.00013999999999999999</v>
      </c>
      <c r="R1803" s="225">
        <f>Q1803*H1803</f>
        <v>0.015986879999999998</v>
      </c>
      <c r="S1803" s="225">
        <v>0</v>
      </c>
      <c r="T1803" s="226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27" t="s">
        <v>624</v>
      </c>
      <c r="AT1803" s="227" t="s">
        <v>968</v>
      </c>
      <c r="AU1803" s="227" t="s">
        <v>85</v>
      </c>
      <c r="AY1803" s="19" t="s">
        <v>331</v>
      </c>
      <c r="BE1803" s="228">
        <f>IF(N1803="základní",J1803,0)</f>
        <v>0</v>
      </c>
      <c r="BF1803" s="228">
        <f>IF(N1803="snížená",J1803,0)</f>
        <v>0</v>
      </c>
      <c r="BG1803" s="228">
        <f>IF(N1803="zákl. přenesená",J1803,0)</f>
        <v>0</v>
      </c>
      <c r="BH1803" s="228">
        <f>IF(N1803="sníž. přenesená",J1803,0)</f>
        <v>0</v>
      </c>
      <c r="BI1803" s="228">
        <f>IF(N1803="nulová",J1803,0)</f>
        <v>0</v>
      </c>
      <c r="BJ1803" s="19" t="s">
        <v>83</v>
      </c>
      <c r="BK1803" s="228">
        <f>ROUND(I1803*H1803,2)</f>
        <v>0</v>
      </c>
      <c r="BL1803" s="19" t="s">
        <v>541</v>
      </c>
      <c r="BM1803" s="227" t="s">
        <v>2548</v>
      </c>
    </row>
    <row r="1804" s="14" customFormat="1">
      <c r="A1804" s="14"/>
      <c r="B1804" s="245"/>
      <c r="C1804" s="246"/>
      <c r="D1804" s="236" t="s">
        <v>341</v>
      </c>
      <c r="E1804" s="247" t="s">
        <v>19</v>
      </c>
      <c r="F1804" s="248" t="s">
        <v>2549</v>
      </c>
      <c r="G1804" s="246"/>
      <c r="H1804" s="249">
        <v>114.19199999999999</v>
      </c>
      <c r="I1804" s="250"/>
      <c r="J1804" s="246"/>
      <c r="K1804" s="246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341</v>
      </c>
      <c r="AU1804" s="255" t="s">
        <v>85</v>
      </c>
      <c r="AV1804" s="14" t="s">
        <v>85</v>
      </c>
      <c r="AW1804" s="14" t="s">
        <v>35</v>
      </c>
      <c r="AX1804" s="14" t="s">
        <v>83</v>
      </c>
      <c r="AY1804" s="255" t="s">
        <v>331</v>
      </c>
    </row>
    <row r="1805" s="2" customFormat="1" ht="33" customHeight="1">
      <c r="A1805" s="40"/>
      <c r="B1805" s="41"/>
      <c r="C1805" s="216" t="s">
        <v>2550</v>
      </c>
      <c r="D1805" s="216" t="s">
        <v>333</v>
      </c>
      <c r="E1805" s="217" t="s">
        <v>2551</v>
      </c>
      <c r="F1805" s="218" t="s">
        <v>2552</v>
      </c>
      <c r="G1805" s="219" t="s">
        <v>336</v>
      </c>
      <c r="H1805" s="220">
        <v>4.4550000000000001</v>
      </c>
      <c r="I1805" s="221"/>
      <c r="J1805" s="222">
        <f>ROUND(I1805*H1805,2)</f>
        <v>0</v>
      </c>
      <c r="K1805" s="218" t="s">
        <v>337</v>
      </c>
      <c r="L1805" s="46"/>
      <c r="M1805" s="223" t="s">
        <v>19</v>
      </c>
      <c r="N1805" s="224" t="s">
        <v>47</v>
      </c>
      <c r="O1805" s="86"/>
      <c r="P1805" s="225">
        <f>O1805*H1805</f>
        <v>0</v>
      </c>
      <c r="Q1805" s="225">
        <v>0.025558600000000001</v>
      </c>
      <c r="R1805" s="225">
        <f>Q1805*H1805</f>
        <v>0.113863563</v>
      </c>
      <c r="S1805" s="225">
        <v>0</v>
      </c>
      <c r="T1805" s="226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27" t="s">
        <v>541</v>
      </c>
      <c r="AT1805" s="227" t="s">
        <v>333</v>
      </c>
      <c r="AU1805" s="227" t="s">
        <v>85</v>
      </c>
      <c r="AY1805" s="19" t="s">
        <v>331</v>
      </c>
      <c r="BE1805" s="228">
        <f>IF(N1805="základní",J1805,0)</f>
        <v>0</v>
      </c>
      <c r="BF1805" s="228">
        <f>IF(N1805="snížená",J1805,0)</f>
        <v>0</v>
      </c>
      <c r="BG1805" s="228">
        <f>IF(N1805="zákl. přenesená",J1805,0)</f>
        <v>0</v>
      </c>
      <c r="BH1805" s="228">
        <f>IF(N1805="sníž. přenesená",J1805,0)</f>
        <v>0</v>
      </c>
      <c r="BI1805" s="228">
        <f>IF(N1805="nulová",J1805,0)</f>
        <v>0</v>
      </c>
      <c r="BJ1805" s="19" t="s">
        <v>83</v>
      </c>
      <c r="BK1805" s="228">
        <f>ROUND(I1805*H1805,2)</f>
        <v>0</v>
      </c>
      <c r="BL1805" s="19" t="s">
        <v>541</v>
      </c>
      <c r="BM1805" s="227" t="s">
        <v>2553</v>
      </c>
    </row>
    <row r="1806" s="2" customFormat="1">
      <c r="A1806" s="40"/>
      <c r="B1806" s="41"/>
      <c r="C1806" s="42"/>
      <c r="D1806" s="229" t="s">
        <v>339</v>
      </c>
      <c r="E1806" s="42"/>
      <c r="F1806" s="230" t="s">
        <v>2554</v>
      </c>
      <c r="G1806" s="42"/>
      <c r="H1806" s="42"/>
      <c r="I1806" s="231"/>
      <c r="J1806" s="42"/>
      <c r="K1806" s="42"/>
      <c r="L1806" s="46"/>
      <c r="M1806" s="232"/>
      <c r="N1806" s="233"/>
      <c r="O1806" s="86"/>
      <c r="P1806" s="86"/>
      <c r="Q1806" s="86"/>
      <c r="R1806" s="86"/>
      <c r="S1806" s="86"/>
      <c r="T1806" s="87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T1806" s="19" t="s">
        <v>339</v>
      </c>
      <c r="AU1806" s="19" t="s">
        <v>85</v>
      </c>
    </row>
    <row r="1807" s="13" customFormat="1">
      <c r="A1807" s="13"/>
      <c r="B1807" s="234"/>
      <c r="C1807" s="235"/>
      <c r="D1807" s="236" t="s">
        <v>341</v>
      </c>
      <c r="E1807" s="237" t="s">
        <v>19</v>
      </c>
      <c r="F1807" s="238" t="s">
        <v>1095</v>
      </c>
      <c r="G1807" s="235"/>
      <c r="H1807" s="237" t="s">
        <v>19</v>
      </c>
      <c r="I1807" s="239"/>
      <c r="J1807" s="235"/>
      <c r="K1807" s="235"/>
      <c r="L1807" s="240"/>
      <c r="M1807" s="241"/>
      <c r="N1807" s="242"/>
      <c r="O1807" s="242"/>
      <c r="P1807" s="242"/>
      <c r="Q1807" s="242"/>
      <c r="R1807" s="242"/>
      <c r="S1807" s="242"/>
      <c r="T1807" s="24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4" t="s">
        <v>341</v>
      </c>
      <c r="AU1807" s="244" t="s">
        <v>85</v>
      </c>
      <c r="AV1807" s="13" t="s">
        <v>83</v>
      </c>
      <c r="AW1807" s="13" t="s">
        <v>35</v>
      </c>
      <c r="AX1807" s="13" t="s">
        <v>76</v>
      </c>
      <c r="AY1807" s="244" t="s">
        <v>331</v>
      </c>
    </row>
    <row r="1808" s="14" customFormat="1">
      <c r="A1808" s="14"/>
      <c r="B1808" s="245"/>
      <c r="C1808" s="246"/>
      <c r="D1808" s="236" t="s">
        <v>341</v>
      </c>
      <c r="E1808" s="247" t="s">
        <v>19</v>
      </c>
      <c r="F1808" s="248" t="s">
        <v>2555</v>
      </c>
      <c r="G1808" s="246"/>
      <c r="H1808" s="249">
        <v>4.4550000000000001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341</v>
      </c>
      <c r="AU1808" s="255" t="s">
        <v>85</v>
      </c>
      <c r="AV1808" s="14" t="s">
        <v>85</v>
      </c>
      <c r="AW1808" s="14" t="s">
        <v>35</v>
      </c>
      <c r="AX1808" s="14" t="s">
        <v>83</v>
      </c>
      <c r="AY1808" s="255" t="s">
        <v>331</v>
      </c>
    </row>
    <row r="1809" s="2" customFormat="1" ht="37.8" customHeight="1">
      <c r="A1809" s="40"/>
      <c r="B1809" s="41"/>
      <c r="C1809" s="216" t="s">
        <v>2556</v>
      </c>
      <c r="D1809" s="216" t="s">
        <v>333</v>
      </c>
      <c r="E1809" s="217" t="s">
        <v>2557</v>
      </c>
      <c r="F1809" s="218" t="s">
        <v>2558</v>
      </c>
      <c r="G1809" s="219" t="s">
        <v>336</v>
      </c>
      <c r="H1809" s="220">
        <v>36.613999999999997</v>
      </c>
      <c r="I1809" s="221"/>
      <c r="J1809" s="222">
        <f>ROUND(I1809*H1809,2)</f>
        <v>0</v>
      </c>
      <c r="K1809" s="218" t="s">
        <v>337</v>
      </c>
      <c r="L1809" s="46"/>
      <c r="M1809" s="223" t="s">
        <v>19</v>
      </c>
      <c r="N1809" s="224" t="s">
        <v>47</v>
      </c>
      <c r="O1809" s="86"/>
      <c r="P1809" s="225">
        <f>O1809*H1809</f>
        <v>0</v>
      </c>
      <c r="Q1809" s="225">
        <v>0.0271992</v>
      </c>
      <c r="R1809" s="225">
        <f>Q1809*H1809</f>
        <v>0.99587150879999986</v>
      </c>
      <c r="S1809" s="225">
        <v>0</v>
      </c>
      <c r="T1809" s="226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27" t="s">
        <v>541</v>
      </c>
      <c r="AT1809" s="227" t="s">
        <v>333</v>
      </c>
      <c r="AU1809" s="227" t="s">
        <v>85</v>
      </c>
      <c r="AY1809" s="19" t="s">
        <v>331</v>
      </c>
      <c r="BE1809" s="228">
        <f>IF(N1809="základní",J1809,0)</f>
        <v>0</v>
      </c>
      <c r="BF1809" s="228">
        <f>IF(N1809="snížená",J1809,0)</f>
        <v>0</v>
      </c>
      <c r="BG1809" s="228">
        <f>IF(N1809="zákl. přenesená",J1809,0)</f>
        <v>0</v>
      </c>
      <c r="BH1809" s="228">
        <f>IF(N1809="sníž. přenesená",J1809,0)</f>
        <v>0</v>
      </c>
      <c r="BI1809" s="228">
        <f>IF(N1809="nulová",J1809,0)</f>
        <v>0</v>
      </c>
      <c r="BJ1809" s="19" t="s">
        <v>83</v>
      </c>
      <c r="BK1809" s="228">
        <f>ROUND(I1809*H1809,2)</f>
        <v>0</v>
      </c>
      <c r="BL1809" s="19" t="s">
        <v>541</v>
      </c>
      <c r="BM1809" s="227" t="s">
        <v>2559</v>
      </c>
    </row>
    <row r="1810" s="2" customFormat="1">
      <c r="A1810" s="40"/>
      <c r="B1810" s="41"/>
      <c r="C1810" s="42"/>
      <c r="D1810" s="229" t="s">
        <v>339</v>
      </c>
      <c r="E1810" s="42"/>
      <c r="F1810" s="230" t="s">
        <v>2560</v>
      </c>
      <c r="G1810" s="42"/>
      <c r="H1810" s="42"/>
      <c r="I1810" s="231"/>
      <c r="J1810" s="42"/>
      <c r="K1810" s="42"/>
      <c r="L1810" s="46"/>
      <c r="M1810" s="232"/>
      <c r="N1810" s="233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339</v>
      </c>
      <c r="AU1810" s="19" t="s">
        <v>85</v>
      </c>
    </row>
    <row r="1811" s="13" customFormat="1">
      <c r="A1811" s="13"/>
      <c r="B1811" s="234"/>
      <c r="C1811" s="235"/>
      <c r="D1811" s="236" t="s">
        <v>341</v>
      </c>
      <c r="E1811" s="237" t="s">
        <v>19</v>
      </c>
      <c r="F1811" s="238" t="s">
        <v>1185</v>
      </c>
      <c r="G1811" s="235"/>
      <c r="H1811" s="237" t="s">
        <v>19</v>
      </c>
      <c r="I1811" s="239"/>
      <c r="J1811" s="235"/>
      <c r="K1811" s="235"/>
      <c r="L1811" s="240"/>
      <c r="M1811" s="241"/>
      <c r="N1811" s="242"/>
      <c r="O1811" s="242"/>
      <c r="P1811" s="242"/>
      <c r="Q1811" s="242"/>
      <c r="R1811" s="242"/>
      <c r="S1811" s="242"/>
      <c r="T1811" s="24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4" t="s">
        <v>341</v>
      </c>
      <c r="AU1811" s="244" t="s">
        <v>85</v>
      </c>
      <c r="AV1811" s="13" t="s">
        <v>83</v>
      </c>
      <c r="AW1811" s="13" t="s">
        <v>35</v>
      </c>
      <c r="AX1811" s="13" t="s">
        <v>76</v>
      </c>
      <c r="AY1811" s="244" t="s">
        <v>331</v>
      </c>
    </row>
    <row r="1812" s="14" customFormat="1">
      <c r="A1812" s="14"/>
      <c r="B1812" s="245"/>
      <c r="C1812" s="246"/>
      <c r="D1812" s="236" t="s">
        <v>341</v>
      </c>
      <c r="E1812" s="247" t="s">
        <v>19</v>
      </c>
      <c r="F1812" s="248" t="s">
        <v>2561</v>
      </c>
      <c r="G1812" s="246"/>
      <c r="H1812" s="249">
        <v>9.8179999999999996</v>
      </c>
      <c r="I1812" s="250"/>
      <c r="J1812" s="246"/>
      <c r="K1812" s="246"/>
      <c r="L1812" s="251"/>
      <c r="M1812" s="252"/>
      <c r="N1812" s="253"/>
      <c r="O1812" s="253"/>
      <c r="P1812" s="253"/>
      <c r="Q1812" s="253"/>
      <c r="R1812" s="253"/>
      <c r="S1812" s="253"/>
      <c r="T1812" s="25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5" t="s">
        <v>341</v>
      </c>
      <c r="AU1812" s="255" t="s">
        <v>85</v>
      </c>
      <c r="AV1812" s="14" t="s">
        <v>85</v>
      </c>
      <c r="AW1812" s="14" t="s">
        <v>35</v>
      </c>
      <c r="AX1812" s="14" t="s">
        <v>76</v>
      </c>
      <c r="AY1812" s="255" t="s">
        <v>331</v>
      </c>
    </row>
    <row r="1813" s="13" customFormat="1">
      <c r="A1813" s="13"/>
      <c r="B1813" s="234"/>
      <c r="C1813" s="235"/>
      <c r="D1813" s="236" t="s">
        <v>341</v>
      </c>
      <c r="E1813" s="237" t="s">
        <v>19</v>
      </c>
      <c r="F1813" s="238" t="s">
        <v>2562</v>
      </c>
      <c r="G1813" s="235"/>
      <c r="H1813" s="237" t="s">
        <v>19</v>
      </c>
      <c r="I1813" s="239"/>
      <c r="J1813" s="235"/>
      <c r="K1813" s="235"/>
      <c r="L1813" s="240"/>
      <c r="M1813" s="241"/>
      <c r="N1813" s="242"/>
      <c r="O1813" s="242"/>
      <c r="P1813" s="242"/>
      <c r="Q1813" s="242"/>
      <c r="R1813" s="242"/>
      <c r="S1813" s="242"/>
      <c r="T1813" s="24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4" t="s">
        <v>341</v>
      </c>
      <c r="AU1813" s="244" t="s">
        <v>85</v>
      </c>
      <c r="AV1813" s="13" t="s">
        <v>83</v>
      </c>
      <c r="AW1813" s="13" t="s">
        <v>35</v>
      </c>
      <c r="AX1813" s="13" t="s">
        <v>76</v>
      </c>
      <c r="AY1813" s="244" t="s">
        <v>331</v>
      </c>
    </row>
    <row r="1814" s="14" customFormat="1">
      <c r="A1814" s="14"/>
      <c r="B1814" s="245"/>
      <c r="C1814" s="246"/>
      <c r="D1814" s="236" t="s">
        <v>341</v>
      </c>
      <c r="E1814" s="247" t="s">
        <v>19</v>
      </c>
      <c r="F1814" s="248" t="s">
        <v>2563</v>
      </c>
      <c r="G1814" s="246"/>
      <c r="H1814" s="249">
        <v>26.795999999999999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341</v>
      </c>
      <c r="AU1814" s="255" t="s">
        <v>85</v>
      </c>
      <c r="AV1814" s="14" t="s">
        <v>85</v>
      </c>
      <c r="AW1814" s="14" t="s">
        <v>35</v>
      </c>
      <c r="AX1814" s="14" t="s">
        <v>76</v>
      </c>
      <c r="AY1814" s="255" t="s">
        <v>331</v>
      </c>
    </row>
    <row r="1815" s="15" customFormat="1">
      <c r="A1815" s="15"/>
      <c r="B1815" s="256"/>
      <c r="C1815" s="257"/>
      <c r="D1815" s="236" t="s">
        <v>341</v>
      </c>
      <c r="E1815" s="258" t="s">
        <v>19</v>
      </c>
      <c r="F1815" s="259" t="s">
        <v>353</v>
      </c>
      <c r="G1815" s="257"/>
      <c r="H1815" s="260">
        <v>36.613999999999997</v>
      </c>
      <c r="I1815" s="261"/>
      <c r="J1815" s="257"/>
      <c r="K1815" s="257"/>
      <c r="L1815" s="262"/>
      <c r="M1815" s="263"/>
      <c r="N1815" s="264"/>
      <c r="O1815" s="264"/>
      <c r="P1815" s="264"/>
      <c r="Q1815" s="264"/>
      <c r="R1815" s="264"/>
      <c r="S1815" s="264"/>
      <c r="T1815" s="26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66" t="s">
        <v>341</v>
      </c>
      <c r="AU1815" s="266" t="s">
        <v>85</v>
      </c>
      <c r="AV1815" s="15" t="s">
        <v>126</v>
      </c>
      <c r="AW1815" s="15" t="s">
        <v>35</v>
      </c>
      <c r="AX1815" s="15" t="s">
        <v>83</v>
      </c>
      <c r="AY1815" s="266" t="s">
        <v>331</v>
      </c>
    </row>
    <row r="1816" s="2" customFormat="1" ht="37.8" customHeight="1">
      <c r="A1816" s="40"/>
      <c r="B1816" s="41"/>
      <c r="C1816" s="216" t="s">
        <v>2564</v>
      </c>
      <c r="D1816" s="216" t="s">
        <v>333</v>
      </c>
      <c r="E1816" s="217" t="s">
        <v>2565</v>
      </c>
      <c r="F1816" s="218" t="s">
        <v>2566</v>
      </c>
      <c r="G1816" s="219" t="s">
        <v>336</v>
      </c>
      <c r="H1816" s="220">
        <v>59.046999999999997</v>
      </c>
      <c r="I1816" s="221"/>
      <c r="J1816" s="222">
        <f>ROUND(I1816*H1816,2)</f>
        <v>0</v>
      </c>
      <c r="K1816" s="218" t="s">
        <v>337</v>
      </c>
      <c r="L1816" s="46"/>
      <c r="M1816" s="223" t="s">
        <v>19</v>
      </c>
      <c r="N1816" s="224" t="s">
        <v>47</v>
      </c>
      <c r="O1816" s="86"/>
      <c r="P1816" s="225">
        <f>O1816*H1816</f>
        <v>0</v>
      </c>
      <c r="Q1816" s="225">
        <v>0.0285486</v>
      </c>
      <c r="R1816" s="225">
        <f>Q1816*H1816</f>
        <v>1.6857091842</v>
      </c>
      <c r="S1816" s="225">
        <v>0</v>
      </c>
      <c r="T1816" s="226">
        <f>S1816*H1816</f>
        <v>0</v>
      </c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R1816" s="227" t="s">
        <v>541</v>
      </c>
      <c r="AT1816" s="227" t="s">
        <v>333</v>
      </c>
      <c r="AU1816" s="227" t="s">
        <v>85</v>
      </c>
      <c r="AY1816" s="19" t="s">
        <v>331</v>
      </c>
      <c r="BE1816" s="228">
        <f>IF(N1816="základní",J1816,0)</f>
        <v>0</v>
      </c>
      <c r="BF1816" s="228">
        <f>IF(N1816="snížená",J1816,0)</f>
        <v>0</v>
      </c>
      <c r="BG1816" s="228">
        <f>IF(N1816="zákl. přenesená",J1816,0)</f>
        <v>0</v>
      </c>
      <c r="BH1816" s="228">
        <f>IF(N1816="sníž. přenesená",J1816,0)</f>
        <v>0</v>
      </c>
      <c r="BI1816" s="228">
        <f>IF(N1816="nulová",J1816,0)</f>
        <v>0</v>
      </c>
      <c r="BJ1816" s="19" t="s">
        <v>83</v>
      </c>
      <c r="BK1816" s="228">
        <f>ROUND(I1816*H1816,2)</f>
        <v>0</v>
      </c>
      <c r="BL1816" s="19" t="s">
        <v>541</v>
      </c>
      <c r="BM1816" s="227" t="s">
        <v>2567</v>
      </c>
    </row>
    <row r="1817" s="2" customFormat="1">
      <c r="A1817" s="40"/>
      <c r="B1817" s="41"/>
      <c r="C1817" s="42"/>
      <c r="D1817" s="229" t="s">
        <v>339</v>
      </c>
      <c r="E1817" s="42"/>
      <c r="F1817" s="230" t="s">
        <v>2568</v>
      </c>
      <c r="G1817" s="42"/>
      <c r="H1817" s="42"/>
      <c r="I1817" s="231"/>
      <c r="J1817" s="42"/>
      <c r="K1817" s="42"/>
      <c r="L1817" s="46"/>
      <c r="M1817" s="232"/>
      <c r="N1817" s="233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339</v>
      </c>
      <c r="AU1817" s="19" t="s">
        <v>85</v>
      </c>
    </row>
    <row r="1818" s="13" customFormat="1">
      <c r="A1818" s="13"/>
      <c r="B1818" s="234"/>
      <c r="C1818" s="235"/>
      <c r="D1818" s="236" t="s">
        <v>341</v>
      </c>
      <c r="E1818" s="237" t="s">
        <v>19</v>
      </c>
      <c r="F1818" s="238" t="s">
        <v>2569</v>
      </c>
      <c r="G1818" s="235"/>
      <c r="H1818" s="237" t="s">
        <v>19</v>
      </c>
      <c r="I1818" s="239"/>
      <c r="J1818" s="235"/>
      <c r="K1818" s="235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341</v>
      </c>
      <c r="AU1818" s="244" t="s">
        <v>85</v>
      </c>
      <c r="AV1818" s="13" t="s">
        <v>83</v>
      </c>
      <c r="AW1818" s="13" t="s">
        <v>35</v>
      </c>
      <c r="AX1818" s="13" t="s">
        <v>76</v>
      </c>
      <c r="AY1818" s="244" t="s">
        <v>331</v>
      </c>
    </row>
    <row r="1819" s="13" customFormat="1">
      <c r="A1819" s="13"/>
      <c r="B1819" s="234"/>
      <c r="C1819" s="235"/>
      <c r="D1819" s="236" t="s">
        <v>341</v>
      </c>
      <c r="E1819" s="237" t="s">
        <v>19</v>
      </c>
      <c r="F1819" s="238" t="s">
        <v>1913</v>
      </c>
      <c r="G1819" s="235"/>
      <c r="H1819" s="237" t="s">
        <v>19</v>
      </c>
      <c r="I1819" s="239"/>
      <c r="J1819" s="235"/>
      <c r="K1819" s="235"/>
      <c r="L1819" s="240"/>
      <c r="M1819" s="241"/>
      <c r="N1819" s="242"/>
      <c r="O1819" s="242"/>
      <c r="P1819" s="242"/>
      <c r="Q1819" s="242"/>
      <c r="R1819" s="242"/>
      <c r="S1819" s="242"/>
      <c r="T1819" s="24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4" t="s">
        <v>341</v>
      </c>
      <c r="AU1819" s="244" t="s">
        <v>85</v>
      </c>
      <c r="AV1819" s="13" t="s">
        <v>83</v>
      </c>
      <c r="AW1819" s="13" t="s">
        <v>35</v>
      </c>
      <c r="AX1819" s="13" t="s">
        <v>76</v>
      </c>
      <c r="AY1819" s="244" t="s">
        <v>331</v>
      </c>
    </row>
    <row r="1820" s="14" customFormat="1">
      <c r="A1820" s="14"/>
      <c r="B1820" s="245"/>
      <c r="C1820" s="246"/>
      <c r="D1820" s="236" t="s">
        <v>341</v>
      </c>
      <c r="E1820" s="247" t="s">
        <v>19</v>
      </c>
      <c r="F1820" s="248" t="s">
        <v>2482</v>
      </c>
      <c r="G1820" s="246"/>
      <c r="H1820" s="249">
        <v>7.6950000000000003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341</v>
      </c>
      <c r="AU1820" s="255" t="s">
        <v>85</v>
      </c>
      <c r="AV1820" s="14" t="s">
        <v>85</v>
      </c>
      <c r="AW1820" s="14" t="s">
        <v>35</v>
      </c>
      <c r="AX1820" s="14" t="s">
        <v>76</v>
      </c>
      <c r="AY1820" s="255" t="s">
        <v>331</v>
      </c>
    </row>
    <row r="1821" s="13" customFormat="1">
      <c r="A1821" s="13"/>
      <c r="B1821" s="234"/>
      <c r="C1821" s="235"/>
      <c r="D1821" s="236" t="s">
        <v>341</v>
      </c>
      <c r="E1821" s="237" t="s">
        <v>19</v>
      </c>
      <c r="F1821" s="238" t="s">
        <v>2570</v>
      </c>
      <c r="G1821" s="235"/>
      <c r="H1821" s="237" t="s">
        <v>19</v>
      </c>
      <c r="I1821" s="239"/>
      <c r="J1821" s="235"/>
      <c r="K1821" s="235"/>
      <c r="L1821" s="240"/>
      <c r="M1821" s="241"/>
      <c r="N1821" s="242"/>
      <c r="O1821" s="242"/>
      <c r="P1821" s="242"/>
      <c r="Q1821" s="242"/>
      <c r="R1821" s="242"/>
      <c r="S1821" s="242"/>
      <c r="T1821" s="24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4" t="s">
        <v>341</v>
      </c>
      <c r="AU1821" s="244" t="s">
        <v>85</v>
      </c>
      <c r="AV1821" s="13" t="s">
        <v>83</v>
      </c>
      <c r="AW1821" s="13" t="s">
        <v>35</v>
      </c>
      <c r="AX1821" s="13" t="s">
        <v>76</v>
      </c>
      <c r="AY1821" s="244" t="s">
        <v>331</v>
      </c>
    </row>
    <row r="1822" s="14" customFormat="1">
      <c r="A1822" s="14"/>
      <c r="B1822" s="245"/>
      <c r="C1822" s="246"/>
      <c r="D1822" s="236" t="s">
        <v>341</v>
      </c>
      <c r="E1822" s="247" t="s">
        <v>19</v>
      </c>
      <c r="F1822" s="248" t="s">
        <v>2571</v>
      </c>
      <c r="G1822" s="246"/>
      <c r="H1822" s="249">
        <v>25.486000000000001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341</v>
      </c>
      <c r="AU1822" s="255" t="s">
        <v>85</v>
      </c>
      <c r="AV1822" s="14" t="s">
        <v>85</v>
      </c>
      <c r="AW1822" s="14" t="s">
        <v>35</v>
      </c>
      <c r="AX1822" s="14" t="s">
        <v>76</v>
      </c>
      <c r="AY1822" s="255" t="s">
        <v>331</v>
      </c>
    </row>
    <row r="1823" s="13" customFormat="1">
      <c r="A1823" s="13"/>
      <c r="B1823" s="234"/>
      <c r="C1823" s="235"/>
      <c r="D1823" s="236" t="s">
        <v>341</v>
      </c>
      <c r="E1823" s="237" t="s">
        <v>19</v>
      </c>
      <c r="F1823" s="238" t="s">
        <v>2572</v>
      </c>
      <c r="G1823" s="235"/>
      <c r="H1823" s="237" t="s">
        <v>19</v>
      </c>
      <c r="I1823" s="239"/>
      <c r="J1823" s="235"/>
      <c r="K1823" s="235"/>
      <c r="L1823" s="240"/>
      <c r="M1823" s="241"/>
      <c r="N1823" s="242"/>
      <c r="O1823" s="242"/>
      <c r="P1823" s="242"/>
      <c r="Q1823" s="242"/>
      <c r="R1823" s="242"/>
      <c r="S1823" s="242"/>
      <c r="T1823" s="24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4" t="s">
        <v>341</v>
      </c>
      <c r="AU1823" s="244" t="s">
        <v>85</v>
      </c>
      <c r="AV1823" s="13" t="s">
        <v>83</v>
      </c>
      <c r="AW1823" s="13" t="s">
        <v>35</v>
      </c>
      <c r="AX1823" s="13" t="s">
        <v>76</v>
      </c>
      <c r="AY1823" s="244" t="s">
        <v>331</v>
      </c>
    </row>
    <row r="1824" s="14" customFormat="1">
      <c r="A1824" s="14"/>
      <c r="B1824" s="245"/>
      <c r="C1824" s="246"/>
      <c r="D1824" s="236" t="s">
        <v>341</v>
      </c>
      <c r="E1824" s="247" t="s">
        <v>19</v>
      </c>
      <c r="F1824" s="248" t="s">
        <v>2573</v>
      </c>
      <c r="G1824" s="246"/>
      <c r="H1824" s="249">
        <v>25.866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341</v>
      </c>
      <c r="AU1824" s="255" t="s">
        <v>85</v>
      </c>
      <c r="AV1824" s="14" t="s">
        <v>85</v>
      </c>
      <c r="AW1824" s="14" t="s">
        <v>35</v>
      </c>
      <c r="AX1824" s="14" t="s">
        <v>76</v>
      </c>
      <c r="AY1824" s="255" t="s">
        <v>331</v>
      </c>
    </row>
    <row r="1825" s="15" customFormat="1">
      <c r="A1825" s="15"/>
      <c r="B1825" s="256"/>
      <c r="C1825" s="257"/>
      <c r="D1825" s="236" t="s">
        <v>341</v>
      </c>
      <c r="E1825" s="258" t="s">
        <v>19</v>
      </c>
      <c r="F1825" s="259" t="s">
        <v>353</v>
      </c>
      <c r="G1825" s="257"/>
      <c r="H1825" s="260">
        <v>59.046999999999997</v>
      </c>
      <c r="I1825" s="261"/>
      <c r="J1825" s="257"/>
      <c r="K1825" s="257"/>
      <c r="L1825" s="262"/>
      <c r="M1825" s="263"/>
      <c r="N1825" s="264"/>
      <c r="O1825" s="264"/>
      <c r="P1825" s="264"/>
      <c r="Q1825" s="264"/>
      <c r="R1825" s="264"/>
      <c r="S1825" s="264"/>
      <c r="T1825" s="26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6" t="s">
        <v>341</v>
      </c>
      <c r="AU1825" s="266" t="s">
        <v>85</v>
      </c>
      <c r="AV1825" s="15" t="s">
        <v>126</v>
      </c>
      <c r="AW1825" s="15" t="s">
        <v>35</v>
      </c>
      <c r="AX1825" s="15" t="s">
        <v>83</v>
      </c>
      <c r="AY1825" s="266" t="s">
        <v>331</v>
      </c>
    </row>
    <row r="1826" s="2" customFormat="1" ht="33" customHeight="1">
      <c r="A1826" s="40"/>
      <c r="B1826" s="41"/>
      <c r="C1826" s="216" t="s">
        <v>2574</v>
      </c>
      <c r="D1826" s="216" t="s">
        <v>333</v>
      </c>
      <c r="E1826" s="217" t="s">
        <v>2575</v>
      </c>
      <c r="F1826" s="218" t="s">
        <v>2576</v>
      </c>
      <c r="G1826" s="219" t="s">
        <v>336</v>
      </c>
      <c r="H1826" s="220">
        <v>66.352000000000004</v>
      </c>
      <c r="I1826" s="221"/>
      <c r="J1826" s="222">
        <f>ROUND(I1826*H1826,2)</f>
        <v>0</v>
      </c>
      <c r="K1826" s="218" t="s">
        <v>337</v>
      </c>
      <c r="L1826" s="46"/>
      <c r="M1826" s="223" t="s">
        <v>19</v>
      </c>
      <c r="N1826" s="224" t="s">
        <v>47</v>
      </c>
      <c r="O1826" s="86"/>
      <c r="P1826" s="225">
        <f>O1826*H1826</f>
        <v>0</v>
      </c>
      <c r="Q1826" s="225">
        <v>0.0206736</v>
      </c>
      <c r="R1826" s="225">
        <f>Q1826*H1826</f>
        <v>1.3717347072000001</v>
      </c>
      <c r="S1826" s="225">
        <v>0</v>
      </c>
      <c r="T1826" s="226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7" t="s">
        <v>541</v>
      </c>
      <c r="AT1826" s="227" t="s">
        <v>333</v>
      </c>
      <c r="AU1826" s="227" t="s">
        <v>85</v>
      </c>
      <c r="AY1826" s="19" t="s">
        <v>331</v>
      </c>
      <c r="BE1826" s="228">
        <f>IF(N1826="základní",J1826,0)</f>
        <v>0</v>
      </c>
      <c r="BF1826" s="228">
        <f>IF(N1826="snížená",J1826,0)</f>
        <v>0</v>
      </c>
      <c r="BG1826" s="228">
        <f>IF(N1826="zákl. přenesená",J1826,0)</f>
        <v>0</v>
      </c>
      <c r="BH1826" s="228">
        <f>IF(N1826="sníž. přenesená",J1826,0)</f>
        <v>0</v>
      </c>
      <c r="BI1826" s="228">
        <f>IF(N1826="nulová",J1826,0)</f>
        <v>0</v>
      </c>
      <c r="BJ1826" s="19" t="s">
        <v>83</v>
      </c>
      <c r="BK1826" s="228">
        <f>ROUND(I1826*H1826,2)</f>
        <v>0</v>
      </c>
      <c r="BL1826" s="19" t="s">
        <v>541</v>
      </c>
      <c r="BM1826" s="227" t="s">
        <v>2577</v>
      </c>
    </row>
    <row r="1827" s="2" customFormat="1">
      <c r="A1827" s="40"/>
      <c r="B1827" s="41"/>
      <c r="C1827" s="42"/>
      <c r="D1827" s="229" t="s">
        <v>339</v>
      </c>
      <c r="E1827" s="42"/>
      <c r="F1827" s="230" t="s">
        <v>2578</v>
      </c>
      <c r="G1827" s="42"/>
      <c r="H1827" s="42"/>
      <c r="I1827" s="231"/>
      <c r="J1827" s="42"/>
      <c r="K1827" s="42"/>
      <c r="L1827" s="46"/>
      <c r="M1827" s="232"/>
      <c r="N1827" s="233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339</v>
      </c>
      <c r="AU1827" s="19" t="s">
        <v>85</v>
      </c>
    </row>
    <row r="1828" s="13" customFormat="1">
      <c r="A1828" s="13"/>
      <c r="B1828" s="234"/>
      <c r="C1828" s="235"/>
      <c r="D1828" s="236" t="s">
        <v>341</v>
      </c>
      <c r="E1828" s="237" t="s">
        <v>19</v>
      </c>
      <c r="F1828" s="238" t="s">
        <v>2127</v>
      </c>
      <c r="G1828" s="235"/>
      <c r="H1828" s="237" t="s">
        <v>19</v>
      </c>
      <c r="I1828" s="239"/>
      <c r="J1828" s="235"/>
      <c r="K1828" s="235"/>
      <c r="L1828" s="240"/>
      <c r="M1828" s="241"/>
      <c r="N1828" s="242"/>
      <c r="O1828" s="242"/>
      <c r="P1828" s="242"/>
      <c r="Q1828" s="242"/>
      <c r="R1828" s="242"/>
      <c r="S1828" s="242"/>
      <c r="T1828" s="24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4" t="s">
        <v>341</v>
      </c>
      <c r="AU1828" s="244" t="s">
        <v>85</v>
      </c>
      <c r="AV1828" s="13" t="s">
        <v>83</v>
      </c>
      <c r="AW1828" s="13" t="s">
        <v>35</v>
      </c>
      <c r="AX1828" s="13" t="s">
        <v>76</v>
      </c>
      <c r="AY1828" s="244" t="s">
        <v>331</v>
      </c>
    </row>
    <row r="1829" s="13" customFormat="1">
      <c r="A1829" s="13"/>
      <c r="B1829" s="234"/>
      <c r="C1829" s="235"/>
      <c r="D1829" s="236" t="s">
        <v>341</v>
      </c>
      <c r="E1829" s="237" t="s">
        <v>19</v>
      </c>
      <c r="F1829" s="238" t="s">
        <v>2128</v>
      </c>
      <c r="G1829" s="235"/>
      <c r="H1829" s="237" t="s">
        <v>19</v>
      </c>
      <c r="I1829" s="239"/>
      <c r="J1829" s="235"/>
      <c r="K1829" s="235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341</v>
      </c>
      <c r="AU1829" s="244" t="s">
        <v>85</v>
      </c>
      <c r="AV1829" s="13" t="s">
        <v>83</v>
      </c>
      <c r="AW1829" s="13" t="s">
        <v>35</v>
      </c>
      <c r="AX1829" s="13" t="s">
        <v>76</v>
      </c>
      <c r="AY1829" s="244" t="s">
        <v>331</v>
      </c>
    </row>
    <row r="1830" s="14" customFormat="1">
      <c r="A1830" s="14"/>
      <c r="B1830" s="245"/>
      <c r="C1830" s="246"/>
      <c r="D1830" s="236" t="s">
        <v>341</v>
      </c>
      <c r="E1830" s="247" t="s">
        <v>19</v>
      </c>
      <c r="F1830" s="248" t="s">
        <v>2129</v>
      </c>
      <c r="G1830" s="246"/>
      <c r="H1830" s="249">
        <v>32.985999999999997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341</v>
      </c>
      <c r="AU1830" s="255" t="s">
        <v>85</v>
      </c>
      <c r="AV1830" s="14" t="s">
        <v>85</v>
      </c>
      <c r="AW1830" s="14" t="s">
        <v>35</v>
      </c>
      <c r="AX1830" s="14" t="s">
        <v>76</v>
      </c>
      <c r="AY1830" s="255" t="s">
        <v>331</v>
      </c>
    </row>
    <row r="1831" s="13" customFormat="1">
      <c r="A1831" s="13"/>
      <c r="B1831" s="234"/>
      <c r="C1831" s="235"/>
      <c r="D1831" s="236" t="s">
        <v>341</v>
      </c>
      <c r="E1831" s="237" t="s">
        <v>19</v>
      </c>
      <c r="F1831" s="238" t="s">
        <v>2130</v>
      </c>
      <c r="G1831" s="235"/>
      <c r="H1831" s="237" t="s">
        <v>19</v>
      </c>
      <c r="I1831" s="239"/>
      <c r="J1831" s="235"/>
      <c r="K1831" s="235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341</v>
      </c>
      <c r="AU1831" s="244" t="s">
        <v>85</v>
      </c>
      <c r="AV1831" s="13" t="s">
        <v>83</v>
      </c>
      <c r="AW1831" s="13" t="s">
        <v>35</v>
      </c>
      <c r="AX1831" s="13" t="s">
        <v>76</v>
      </c>
      <c r="AY1831" s="244" t="s">
        <v>331</v>
      </c>
    </row>
    <row r="1832" s="14" customFormat="1">
      <c r="A1832" s="14"/>
      <c r="B1832" s="245"/>
      <c r="C1832" s="246"/>
      <c r="D1832" s="236" t="s">
        <v>341</v>
      </c>
      <c r="E1832" s="247" t="s">
        <v>19</v>
      </c>
      <c r="F1832" s="248" t="s">
        <v>2131</v>
      </c>
      <c r="G1832" s="246"/>
      <c r="H1832" s="249">
        <v>33.366</v>
      </c>
      <c r="I1832" s="250"/>
      <c r="J1832" s="246"/>
      <c r="K1832" s="246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341</v>
      </c>
      <c r="AU1832" s="255" t="s">
        <v>85</v>
      </c>
      <c r="AV1832" s="14" t="s">
        <v>85</v>
      </c>
      <c r="AW1832" s="14" t="s">
        <v>35</v>
      </c>
      <c r="AX1832" s="14" t="s">
        <v>76</v>
      </c>
      <c r="AY1832" s="255" t="s">
        <v>331</v>
      </c>
    </row>
    <row r="1833" s="15" customFormat="1">
      <c r="A1833" s="15"/>
      <c r="B1833" s="256"/>
      <c r="C1833" s="257"/>
      <c r="D1833" s="236" t="s">
        <v>341</v>
      </c>
      <c r="E1833" s="258" t="s">
        <v>19</v>
      </c>
      <c r="F1833" s="259" t="s">
        <v>353</v>
      </c>
      <c r="G1833" s="257"/>
      <c r="H1833" s="260">
        <v>66.352000000000004</v>
      </c>
      <c r="I1833" s="261"/>
      <c r="J1833" s="257"/>
      <c r="K1833" s="257"/>
      <c r="L1833" s="262"/>
      <c r="M1833" s="263"/>
      <c r="N1833" s="264"/>
      <c r="O1833" s="264"/>
      <c r="P1833" s="264"/>
      <c r="Q1833" s="264"/>
      <c r="R1833" s="264"/>
      <c r="S1833" s="264"/>
      <c r="T1833" s="26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66" t="s">
        <v>341</v>
      </c>
      <c r="AU1833" s="266" t="s">
        <v>85</v>
      </c>
      <c r="AV1833" s="15" t="s">
        <v>126</v>
      </c>
      <c r="AW1833" s="15" t="s">
        <v>35</v>
      </c>
      <c r="AX1833" s="15" t="s">
        <v>83</v>
      </c>
      <c r="AY1833" s="266" t="s">
        <v>331</v>
      </c>
    </row>
    <row r="1834" s="2" customFormat="1" ht="33" customHeight="1">
      <c r="A1834" s="40"/>
      <c r="B1834" s="41"/>
      <c r="C1834" s="216" t="s">
        <v>2579</v>
      </c>
      <c r="D1834" s="216" t="s">
        <v>333</v>
      </c>
      <c r="E1834" s="217" t="s">
        <v>2580</v>
      </c>
      <c r="F1834" s="218" t="s">
        <v>2581</v>
      </c>
      <c r="G1834" s="219" t="s">
        <v>336</v>
      </c>
      <c r="H1834" s="220">
        <v>26.163</v>
      </c>
      <c r="I1834" s="221"/>
      <c r="J1834" s="222">
        <f>ROUND(I1834*H1834,2)</f>
        <v>0</v>
      </c>
      <c r="K1834" s="218" t="s">
        <v>337</v>
      </c>
      <c r="L1834" s="46"/>
      <c r="M1834" s="223" t="s">
        <v>19</v>
      </c>
      <c r="N1834" s="224" t="s">
        <v>47</v>
      </c>
      <c r="O1834" s="86"/>
      <c r="P1834" s="225">
        <f>O1834*H1834</f>
        <v>0</v>
      </c>
      <c r="Q1834" s="225">
        <v>0.032358100000000001</v>
      </c>
      <c r="R1834" s="225">
        <f>Q1834*H1834</f>
        <v>0.84658497030000002</v>
      </c>
      <c r="S1834" s="225">
        <v>0</v>
      </c>
      <c r="T1834" s="226">
        <f>S1834*H1834</f>
        <v>0</v>
      </c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R1834" s="227" t="s">
        <v>541</v>
      </c>
      <c r="AT1834" s="227" t="s">
        <v>333</v>
      </c>
      <c r="AU1834" s="227" t="s">
        <v>85</v>
      </c>
      <c r="AY1834" s="19" t="s">
        <v>331</v>
      </c>
      <c r="BE1834" s="228">
        <f>IF(N1834="základní",J1834,0)</f>
        <v>0</v>
      </c>
      <c r="BF1834" s="228">
        <f>IF(N1834="snížená",J1834,0)</f>
        <v>0</v>
      </c>
      <c r="BG1834" s="228">
        <f>IF(N1834="zákl. přenesená",J1834,0)</f>
        <v>0</v>
      </c>
      <c r="BH1834" s="228">
        <f>IF(N1834="sníž. přenesená",J1834,0)</f>
        <v>0</v>
      </c>
      <c r="BI1834" s="228">
        <f>IF(N1834="nulová",J1834,0)</f>
        <v>0</v>
      </c>
      <c r="BJ1834" s="19" t="s">
        <v>83</v>
      </c>
      <c r="BK1834" s="228">
        <f>ROUND(I1834*H1834,2)</f>
        <v>0</v>
      </c>
      <c r="BL1834" s="19" t="s">
        <v>541</v>
      </c>
      <c r="BM1834" s="227" t="s">
        <v>2582</v>
      </c>
    </row>
    <row r="1835" s="2" customFormat="1">
      <c r="A1835" s="40"/>
      <c r="B1835" s="41"/>
      <c r="C1835" s="42"/>
      <c r="D1835" s="229" t="s">
        <v>339</v>
      </c>
      <c r="E1835" s="42"/>
      <c r="F1835" s="230" t="s">
        <v>2583</v>
      </c>
      <c r="G1835" s="42"/>
      <c r="H1835" s="42"/>
      <c r="I1835" s="231"/>
      <c r="J1835" s="42"/>
      <c r="K1835" s="42"/>
      <c r="L1835" s="46"/>
      <c r="M1835" s="232"/>
      <c r="N1835" s="233"/>
      <c r="O1835" s="86"/>
      <c r="P1835" s="86"/>
      <c r="Q1835" s="86"/>
      <c r="R1835" s="86"/>
      <c r="S1835" s="86"/>
      <c r="T1835" s="87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T1835" s="19" t="s">
        <v>339</v>
      </c>
      <c r="AU1835" s="19" t="s">
        <v>85</v>
      </c>
    </row>
    <row r="1836" s="13" customFormat="1">
      <c r="A1836" s="13"/>
      <c r="B1836" s="234"/>
      <c r="C1836" s="235"/>
      <c r="D1836" s="236" t="s">
        <v>341</v>
      </c>
      <c r="E1836" s="237" t="s">
        <v>19</v>
      </c>
      <c r="F1836" s="238" t="s">
        <v>2584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341</v>
      </c>
      <c r="AU1836" s="244" t="s">
        <v>85</v>
      </c>
      <c r="AV1836" s="13" t="s">
        <v>83</v>
      </c>
      <c r="AW1836" s="13" t="s">
        <v>35</v>
      </c>
      <c r="AX1836" s="13" t="s">
        <v>76</v>
      </c>
      <c r="AY1836" s="244" t="s">
        <v>331</v>
      </c>
    </row>
    <row r="1837" s="13" customFormat="1">
      <c r="A1837" s="13"/>
      <c r="B1837" s="234"/>
      <c r="C1837" s="235"/>
      <c r="D1837" s="236" t="s">
        <v>341</v>
      </c>
      <c r="E1837" s="237" t="s">
        <v>19</v>
      </c>
      <c r="F1837" s="238" t="s">
        <v>2585</v>
      </c>
      <c r="G1837" s="235"/>
      <c r="H1837" s="237" t="s">
        <v>19</v>
      </c>
      <c r="I1837" s="239"/>
      <c r="J1837" s="235"/>
      <c r="K1837" s="235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4" t="s">
        <v>341</v>
      </c>
      <c r="AU1837" s="244" t="s">
        <v>85</v>
      </c>
      <c r="AV1837" s="13" t="s">
        <v>83</v>
      </c>
      <c r="AW1837" s="13" t="s">
        <v>35</v>
      </c>
      <c r="AX1837" s="13" t="s">
        <v>76</v>
      </c>
      <c r="AY1837" s="244" t="s">
        <v>331</v>
      </c>
    </row>
    <row r="1838" s="14" customFormat="1">
      <c r="A1838" s="14"/>
      <c r="B1838" s="245"/>
      <c r="C1838" s="246"/>
      <c r="D1838" s="236" t="s">
        <v>341</v>
      </c>
      <c r="E1838" s="247" t="s">
        <v>19</v>
      </c>
      <c r="F1838" s="248" t="s">
        <v>2586</v>
      </c>
      <c r="G1838" s="246"/>
      <c r="H1838" s="249">
        <v>16.847999999999999</v>
      </c>
      <c r="I1838" s="250"/>
      <c r="J1838" s="246"/>
      <c r="K1838" s="246"/>
      <c r="L1838" s="251"/>
      <c r="M1838" s="252"/>
      <c r="N1838" s="253"/>
      <c r="O1838" s="253"/>
      <c r="P1838" s="253"/>
      <c r="Q1838" s="253"/>
      <c r="R1838" s="253"/>
      <c r="S1838" s="253"/>
      <c r="T1838" s="25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5" t="s">
        <v>341</v>
      </c>
      <c r="AU1838" s="255" t="s">
        <v>85</v>
      </c>
      <c r="AV1838" s="14" t="s">
        <v>85</v>
      </c>
      <c r="AW1838" s="14" t="s">
        <v>35</v>
      </c>
      <c r="AX1838" s="14" t="s">
        <v>76</v>
      </c>
      <c r="AY1838" s="255" t="s">
        <v>331</v>
      </c>
    </row>
    <row r="1839" s="13" customFormat="1">
      <c r="A1839" s="13"/>
      <c r="B1839" s="234"/>
      <c r="C1839" s="235"/>
      <c r="D1839" s="236" t="s">
        <v>341</v>
      </c>
      <c r="E1839" s="237" t="s">
        <v>19</v>
      </c>
      <c r="F1839" s="238" t="s">
        <v>2587</v>
      </c>
      <c r="G1839" s="235"/>
      <c r="H1839" s="237" t="s">
        <v>19</v>
      </c>
      <c r="I1839" s="239"/>
      <c r="J1839" s="235"/>
      <c r="K1839" s="235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341</v>
      </c>
      <c r="AU1839" s="244" t="s">
        <v>85</v>
      </c>
      <c r="AV1839" s="13" t="s">
        <v>83</v>
      </c>
      <c r="AW1839" s="13" t="s">
        <v>35</v>
      </c>
      <c r="AX1839" s="13" t="s">
        <v>76</v>
      </c>
      <c r="AY1839" s="244" t="s">
        <v>331</v>
      </c>
    </row>
    <row r="1840" s="14" customFormat="1">
      <c r="A1840" s="14"/>
      <c r="B1840" s="245"/>
      <c r="C1840" s="246"/>
      <c r="D1840" s="236" t="s">
        <v>341</v>
      </c>
      <c r="E1840" s="247" t="s">
        <v>19</v>
      </c>
      <c r="F1840" s="248" t="s">
        <v>2588</v>
      </c>
      <c r="G1840" s="246"/>
      <c r="H1840" s="249">
        <v>9.3149999999999995</v>
      </c>
      <c r="I1840" s="250"/>
      <c r="J1840" s="246"/>
      <c r="K1840" s="246"/>
      <c r="L1840" s="251"/>
      <c r="M1840" s="252"/>
      <c r="N1840" s="253"/>
      <c r="O1840" s="253"/>
      <c r="P1840" s="253"/>
      <c r="Q1840" s="253"/>
      <c r="R1840" s="253"/>
      <c r="S1840" s="253"/>
      <c r="T1840" s="25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5" t="s">
        <v>341</v>
      </c>
      <c r="AU1840" s="255" t="s">
        <v>85</v>
      </c>
      <c r="AV1840" s="14" t="s">
        <v>85</v>
      </c>
      <c r="AW1840" s="14" t="s">
        <v>35</v>
      </c>
      <c r="AX1840" s="14" t="s">
        <v>76</v>
      </c>
      <c r="AY1840" s="255" t="s">
        <v>331</v>
      </c>
    </row>
    <row r="1841" s="15" customFormat="1">
      <c r="A1841" s="15"/>
      <c r="B1841" s="256"/>
      <c r="C1841" s="257"/>
      <c r="D1841" s="236" t="s">
        <v>341</v>
      </c>
      <c r="E1841" s="258" t="s">
        <v>19</v>
      </c>
      <c r="F1841" s="259" t="s">
        <v>353</v>
      </c>
      <c r="G1841" s="257"/>
      <c r="H1841" s="260">
        <v>26.163</v>
      </c>
      <c r="I1841" s="261"/>
      <c r="J1841" s="257"/>
      <c r="K1841" s="257"/>
      <c r="L1841" s="262"/>
      <c r="M1841" s="263"/>
      <c r="N1841" s="264"/>
      <c r="O1841" s="264"/>
      <c r="P1841" s="264"/>
      <c r="Q1841" s="264"/>
      <c r="R1841" s="264"/>
      <c r="S1841" s="264"/>
      <c r="T1841" s="26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6" t="s">
        <v>341</v>
      </c>
      <c r="AU1841" s="266" t="s">
        <v>85</v>
      </c>
      <c r="AV1841" s="15" t="s">
        <v>126</v>
      </c>
      <c r="AW1841" s="15" t="s">
        <v>35</v>
      </c>
      <c r="AX1841" s="15" t="s">
        <v>83</v>
      </c>
      <c r="AY1841" s="266" t="s">
        <v>331</v>
      </c>
    </row>
    <row r="1842" s="2" customFormat="1" ht="24.15" customHeight="1">
      <c r="A1842" s="40"/>
      <c r="B1842" s="41"/>
      <c r="C1842" s="216" t="s">
        <v>2589</v>
      </c>
      <c r="D1842" s="216" t="s">
        <v>333</v>
      </c>
      <c r="E1842" s="217" t="s">
        <v>2590</v>
      </c>
      <c r="F1842" s="218" t="s">
        <v>2591</v>
      </c>
      <c r="G1842" s="219" t="s">
        <v>336</v>
      </c>
      <c r="H1842" s="220">
        <v>42.241999999999997</v>
      </c>
      <c r="I1842" s="221"/>
      <c r="J1842" s="222">
        <f>ROUND(I1842*H1842,2)</f>
        <v>0</v>
      </c>
      <c r="K1842" s="218" t="s">
        <v>337</v>
      </c>
      <c r="L1842" s="46"/>
      <c r="M1842" s="223" t="s">
        <v>19</v>
      </c>
      <c r="N1842" s="224" t="s">
        <v>47</v>
      </c>
      <c r="O1842" s="86"/>
      <c r="P1842" s="225">
        <f>O1842*H1842</f>
        <v>0</v>
      </c>
      <c r="Q1842" s="225">
        <v>0.021891490900000001</v>
      </c>
      <c r="R1842" s="225">
        <f>Q1842*H1842</f>
        <v>0.92474035859780002</v>
      </c>
      <c r="S1842" s="225">
        <v>0</v>
      </c>
      <c r="T1842" s="226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27" t="s">
        <v>541</v>
      </c>
      <c r="AT1842" s="227" t="s">
        <v>333</v>
      </c>
      <c r="AU1842" s="227" t="s">
        <v>85</v>
      </c>
      <c r="AY1842" s="19" t="s">
        <v>331</v>
      </c>
      <c r="BE1842" s="228">
        <f>IF(N1842="základní",J1842,0)</f>
        <v>0</v>
      </c>
      <c r="BF1842" s="228">
        <f>IF(N1842="snížená",J1842,0)</f>
        <v>0</v>
      </c>
      <c r="BG1842" s="228">
        <f>IF(N1842="zákl. přenesená",J1842,0)</f>
        <v>0</v>
      </c>
      <c r="BH1842" s="228">
        <f>IF(N1842="sníž. přenesená",J1842,0)</f>
        <v>0</v>
      </c>
      <c r="BI1842" s="228">
        <f>IF(N1842="nulová",J1842,0)</f>
        <v>0</v>
      </c>
      <c r="BJ1842" s="19" t="s">
        <v>83</v>
      </c>
      <c r="BK1842" s="228">
        <f>ROUND(I1842*H1842,2)</f>
        <v>0</v>
      </c>
      <c r="BL1842" s="19" t="s">
        <v>541</v>
      </c>
      <c r="BM1842" s="227" t="s">
        <v>2592</v>
      </c>
    </row>
    <row r="1843" s="2" customFormat="1">
      <c r="A1843" s="40"/>
      <c r="B1843" s="41"/>
      <c r="C1843" s="42"/>
      <c r="D1843" s="229" t="s">
        <v>339</v>
      </c>
      <c r="E1843" s="42"/>
      <c r="F1843" s="230" t="s">
        <v>2593</v>
      </c>
      <c r="G1843" s="42"/>
      <c r="H1843" s="42"/>
      <c r="I1843" s="231"/>
      <c r="J1843" s="42"/>
      <c r="K1843" s="42"/>
      <c r="L1843" s="46"/>
      <c r="M1843" s="232"/>
      <c r="N1843" s="233"/>
      <c r="O1843" s="86"/>
      <c r="P1843" s="86"/>
      <c r="Q1843" s="86"/>
      <c r="R1843" s="86"/>
      <c r="S1843" s="86"/>
      <c r="T1843" s="87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T1843" s="19" t="s">
        <v>339</v>
      </c>
      <c r="AU1843" s="19" t="s">
        <v>85</v>
      </c>
    </row>
    <row r="1844" s="13" customFormat="1">
      <c r="A1844" s="13"/>
      <c r="B1844" s="234"/>
      <c r="C1844" s="235"/>
      <c r="D1844" s="236" t="s">
        <v>341</v>
      </c>
      <c r="E1844" s="237" t="s">
        <v>19</v>
      </c>
      <c r="F1844" s="238" t="s">
        <v>1185</v>
      </c>
      <c r="G1844" s="235"/>
      <c r="H1844" s="237" t="s">
        <v>19</v>
      </c>
      <c r="I1844" s="239"/>
      <c r="J1844" s="235"/>
      <c r="K1844" s="235"/>
      <c r="L1844" s="240"/>
      <c r="M1844" s="241"/>
      <c r="N1844" s="242"/>
      <c r="O1844" s="242"/>
      <c r="P1844" s="242"/>
      <c r="Q1844" s="242"/>
      <c r="R1844" s="242"/>
      <c r="S1844" s="242"/>
      <c r="T1844" s="24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4" t="s">
        <v>341</v>
      </c>
      <c r="AU1844" s="244" t="s">
        <v>85</v>
      </c>
      <c r="AV1844" s="13" t="s">
        <v>83</v>
      </c>
      <c r="AW1844" s="13" t="s">
        <v>35</v>
      </c>
      <c r="AX1844" s="13" t="s">
        <v>76</v>
      </c>
      <c r="AY1844" s="244" t="s">
        <v>331</v>
      </c>
    </row>
    <row r="1845" s="14" customFormat="1">
      <c r="A1845" s="14"/>
      <c r="B1845" s="245"/>
      <c r="C1845" s="246"/>
      <c r="D1845" s="236" t="s">
        <v>341</v>
      </c>
      <c r="E1845" s="247" t="s">
        <v>19</v>
      </c>
      <c r="F1845" s="248" t="s">
        <v>2594</v>
      </c>
      <c r="G1845" s="246"/>
      <c r="H1845" s="249">
        <v>28.370000000000001</v>
      </c>
      <c r="I1845" s="250"/>
      <c r="J1845" s="246"/>
      <c r="K1845" s="246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341</v>
      </c>
      <c r="AU1845" s="255" t="s">
        <v>85</v>
      </c>
      <c r="AV1845" s="14" t="s">
        <v>85</v>
      </c>
      <c r="AW1845" s="14" t="s">
        <v>35</v>
      </c>
      <c r="AX1845" s="14" t="s">
        <v>76</v>
      </c>
      <c r="AY1845" s="255" t="s">
        <v>331</v>
      </c>
    </row>
    <row r="1846" s="13" customFormat="1">
      <c r="A1846" s="13"/>
      <c r="B1846" s="234"/>
      <c r="C1846" s="235"/>
      <c r="D1846" s="236" t="s">
        <v>341</v>
      </c>
      <c r="E1846" s="237" t="s">
        <v>19</v>
      </c>
      <c r="F1846" s="238" t="s">
        <v>1187</v>
      </c>
      <c r="G1846" s="235"/>
      <c r="H1846" s="237" t="s">
        <v>19</v>
      </c>
      <c r="I1846" s="239"/>
      <c r="J1846" s="235"/>
      <c r="K1846" s="235"/>
      <c r="L1846" s="240"/>
      <c r="M1846" s="241"/>
      <c r="N1846" s="242"/>
      <c r="O1846" s="242"/>
      <c r="P1846" s="242"/>
      <c r="Q1846" s="242"/>
      <c r="R1846" s="242"/>
      <c r="S1846" s="242"/>
      <c r="T1846" s="24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4" t="s">
        <v>341</v>
      </c>
      <c r="AU1846" s="244" t="s">
        <v>85</v>
      </c>
      <c r="AV1846" s="13" t="s">
        <v>83</v>
      </c>
      <c r="AW1846" s="13" t="s">
        <v>35</v>
      </c>
      <c r="AX1846" s="13" t="s">
        <v>76</v>
      </c>
      <c r="AY1846" s="244" t="s">
        <v>331</v>
      </c>
    </row>
    <row r="1847" s="14" customFormat="1">
      <c r="A1847" s="14"/>
      <c r="B1847" s="245"/>
      <c r="C1847" s="246"/>
      <c r="D1847" s="236" t="s">
        <v>341</v>
      </c>
      <c r="E1847" s="247" t="s">
        <v>19</v>
      </c>
      <c r="F1847" s="248" t="s">
        <v>2595</v>
      </c>
      <c r="G1847" s="246"/>
      <c r="H1847" s="249">
        <v>13.872</v>
      </c>
      <c r="I1847" s="250"/>
      <c r="J1847" s="246"/>
      <c r="K1847" s="246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341</v>
      </c>
      <c r="AU1847" s="255" t="s">
        <v>85</v>
      </c>
      <c r="AV1847" s="14" t="s">
        <v>85</v>
      </c>
      <c r="AW1847" s="14" t="s">
        <v>35</v>
      </c>
      <c r="AX1847" s="14" t="s">
        <v>76</v>
      </c>
      <c r="AY1847" s="255" t="s">
        <v>331</v>
      </c>
    </row>
    <row r="1848" s="15" customFormat="1">
      <c r="A1848" s="15"/>
      <c r="B1848" s="256"/>
      <c r="C1848" s="257"/>
      <c r="D1848" s="236" t="s">
        <v>341</v>
      </c>
      <c r="E1848" s="258" t="s">
        <v>19</v>
      </c>
      <c r="F1848" s="259" t="s">
        <v>353</v>
      </c>
      <c r="G1848" s="257"/>
      <c r="H1848" s="260">
        <v>42.241999999999997</v>
      </c>
      <c r="I1848" s="261"/>
      <c r="J1848" s="257"/>
      <c r="K1848" s="257"/>
      <c r="L1848" s="262"/>
      <c r="M1848" s="263"/>
      <c r="N1848" s="264"/>
      <c r="O1848" s="264"/>
      <c r="P1848" s="264"/>
      <c r="Q1848" s="264"/>
      <c r="R1848" s="264"/>
      <c r="S1848" s="264"/>
      <c r="T1848" s="26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66" t="s">
        <v>341</v>
      </c>
      <c r="AU1848" s="266" t="s">
        <v>85</v>
      </c>
      <c r="AV1848" s="15" t="s">
        <v>126</v>
      </c>
      <c r="AW1848" s="15" t="s">
        <v>35</v>
      </c>
      <c r="AX1848" s="15" t="s">
        <v>83</v>
      </c>
      <c r="AY1848" s="266" t="s">
        <v>331</v>
      </c>
    </row>
    <row r="1849" s="2" customFormat="1" ht="24.15" customHeight="1">
      <c r="A1849" s="40"/>
      <c r="B1849" s="41"/>
      <c r="C1849" s="216" t="s">
        <v>2596</v>
      </c>
      <c r="D1849" s="216" t="s">
        <v>333</v>
      </c>
      <c r="E1849" s="217" t="s">
        <v>2597</v>
      </c>
      <c r="F1849" s="218" t="s">
        <v>2598</v>
      </c>
      <c r="G1849" s="219" t="s">
        <v>336</v>
      </c>
      <c r="H1849" s="220">
        <v>10.699999999999999</v>
      </c>
      <c r="I1849" s="221"/>
      <c r="J1849" s="222">
        <f>ROUND(I1849*H1849,2)</f>
        <v>0</v>
      </c>
      <c r="K1849" s="218" t="s">
        <v>337</v>
      </c>
      <c r="L1849" s="46"/>
      <c r="M1849" s="223" t="s">
        <v>19</v>
      </c>
      <c r="N1849" s="224" t="s">
        <v>47</v>
      </c>
      <c r="O1849" s="86"/>
      <c r="P1849" s="225">
        <f>O1849*H1849</f>
        <v>0</v>
      </c>
      <c r="Q1849" s="225">
        <v>0.025050290900000001</v>
      </c>
      <c r="R1849" s="225">
        <f>Q1849*H1849</f>
        <v>0.26803811262999999</v>
      </c>
      <c r="S1849" s="225">
        <v>0</v>
      </c>
      <c r="T1849" s="226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7" t="s">
        <v>541</v>
      </c>
      <c r="AT1849" s="227" t="s">
        <v>333</v>
      </c>
      <c r="AU1849" s="227" t="s">
        <v>85</v>
      </c>
      <c r="AY1849" s="19" t="s">
        <v>331</v>
      </c>
      <c r="BE1849" s="228">
        <f>IF(N1849="základní",J1849,0)</f>
        <v>0</v>
      </c>
      <c r="BF1849" s="228">
        <f>IF(N1849="snížená",J1849,0)</f>
        <v>0</v>
      </c>
      <c r="BG1849" s="228">
        <f>IF(N1849="zákl. přenesená",J1849,0)</f>
        <v>0</v>
      </c>
      <c r="BH1849" s="228">
        <f>IF(N1849="sníž. přenesená",J1849,0)</f>
        <v>0</v>
      </c>
      <c r="BI1849" s="228">
        <f>IF(N1849="nulová",J1849,0)</f>
        <v>0</v>
      </c>
      <c r="BJ1849" s="19" t="s">
        <v>83</v>
      </c>
      <c r="BK1849" s="228">
        <f>ROUND(I1849*H1849,2)</f>
        <v>0</v>
      </c>
      <c r="BL1849" s="19" t="s">
        <v>541</v>
      </c>
      <c r="BM1849" s="227" t="s">
        <v>2599</v>
      </c>
    </row>
    <row r="1850" s="2" customFormat="1">
      <c r="A1850" s="40"/>
      <c r="B1850" s="41"/>
      <c r="C1850" s="42"/>
      <c r="D1850" s="229" t="s">
        <v>339</v>
      </c>
      <c r="E1850" s="42"/>
      <c r="F1850" s="230" t="s">
        <v>2600</v>
      </c>
      <c r="G1850" s="42"/>
      <c r="H1850" s="42"/>
      <c r="I1850" s="231"/>
      <c r="J1850" s="42"/>
      <c r="K1850" s="42"/>
      <c r="L1850" s="46"/>
      <c r="M1850" s="232"/>
      <c r="N1850" s="233"/>
      <c r="O1850" s="86"/>
      <c r="P1850" s="86"/>
      <c r="Q1850" s="86"/>
      <c r="R1850" s="86"/>
      <c r="S1850" s="86"/>
      <c r="T1850" s="87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9" t="s">
        <v>339</v>
      </c>
      <c r="AU1850" s="19" t="s">
        <v>85</v>
      </c>
    </row>
    <row r="1851" s="13" customFormat="1">
      <c r="A1851" s="13"/>
      <c r="B1851" s="234"/>
      <c r="C1851" s="235"/>
      <c r="D1851" s="236" t="s">
        <v>341</v>
      </c>
      <c r="E1851" s="237" t="s">
        <v>19</v>
      </c>
      <c r="F1851" s="238" t="s">
        <v>1930</v>
      </c>
      <c r="G1851" s="235"/>
      <c r="H1851" s="237" t="s">
        <v>19</v>
      </c>
      <c r="I1851" s="239"/>
      <c r="J1851" s="235"/>
      <c r="K1851" s="235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341</v>
      </c>
      <c r="AU1851" s="244" t="s">
        <v>85</v>
      </c>
      <c r="AV1851" s="13" t="s">
        <v>83</v>
      </c>
      <c r="AW1851" s="13" t="s">
        <v>35</v>
      </c>
      <c r="AX1851" s="13" t="s">
        <v>76</v>
      </c>
      <c r="AY1851" s="244" t="s">
        <v>331</v>
      </c>
    </row>
    <row r="1852" s="14" customFormat="1">
      <c r="A1852" s="14"/>
      <c r="B1852" s="245"/>
      <c r="C1852" s="246"/>
      <c r="D1852" s="236" t="s">
        <v>341</v>
      </c>
      <c r="E1852" s="247" t="s">
        <v>19</v>
      </c>
      <c r="F1852" s="248" t="s">
        <v>2601</v>
      </c>
      <c r="G1852" s="246"/>
      <c r="H1852" s="249">
        <v>3.7000000000000002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341</v>
      </c>
      <c r="AU1852" s="255" t="s">
        <v>85</v>
      </c>
      <c r="AV1852" s="14" t="s">
        <v>85</v>
      </c>
      <c r="AW1852" s="14" t="s">
        <v>35</v>
      </c>
      <c r="AX1852" s="14" t="s">
        <v>76</v>
      </c>
      <c r="AY1852" s="255" t="s">
        <v>331</v>
      </c>
    </row>
    <row r="1853" s="13" customFormat="1">
      <c r="A1853" s="13"/>
      <c r="B1853" s="234"/>
      <c r="C1853" s="235"/>
      <c r="D1853" s="236" t="s">
        <v>341</v>
      </c>
      <c r="E1853" s="237" t="s">
        <v>19</v>
      </c>
      <c r="F1853" s="238" t="s">
        <v>1932</v>
      </c>
      <c r="G1853" s="235"/>
      <c r="H1853" s="237" t="s">
        <v>19</v>
      </c>
      <c r="I1853" s="239"/>
      <c r="J1853" s="235"/>
      <c r="K1853" s="235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341</v>
      </c>
      <c r="AU1853" s="244" t="s">
        <v>85</v>
      </c>
      <c r="AV1853" s="13" t="s">
        <v>83</v>
      </c>
      <c r="AW1853" s="13" t="s">
        <v>35</v>
      </c>
      <c r="AX1853" s="13" t="s">
        <v>76</v>
      </c>
      <c r="AY1853" s="244" t="s">
        <v>331</v>
      </c>
    </row>
    <row r="1854" s="14" customFormat="1">
      <c r="A1854" s="14"/>
      <c r="B1854" s="245"/>
      <c r="C1854" s="246"/>
      <c r="D1854" s="236" t="s">
        <v>341</v>
      </c>
      <c r="E1854" s="247" t="s">
        <v>19</v>
      </c>
      <c r="F1854" s="248" t="s">
        <v>2602</v>
      </c>
      <c r="G1854" s="246"/>
      <c r="H1854" s="249">
        <v>1.7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341</v>
      </c>
      <c r="AU1854" s="255" t="s">
        <v>85</v>
      </c>
      <c r="AV1854" s="14" t="s">
        <v>85</v>
      </c>
      <c r="AW1854" s="14" t="s">
        <v>35</v>
      </c>
      <c r="AX1854" s="14" t="s">
        <v>76</v>
      </c>
      <c r="AY1854" s="255" t="s">
        <v>331</v>
      </c>
    </row>
    <row r="1855" s="13" customFormat="1">
      <c r="A1855" s="13"/>
      <c r="B1855" s="234"/>
      <c r="C1855" s="235"/>
      <c r="D1855" s="236" t="s">
        <v>341</v>
      </c>
      <c r="E1855" s="237" t="s">
        <v>19</v>
      </c>
      <c r="F1855" s="238" t="s">
        <v>1934</v>
      </c>
      <c r="G1855" s="235"/>
      <c r="H1855" s="237" t="s">
        <v>19</v>
      </c>
      <c r="I1855" s="239"/>
      <c r="J1855" s="235"/>
      <c r="K1855" s="235"/>
      <c r="L1855" s="240"/>
      <c r="M1855" s="241"/>
      <c r="N1855" s="242"/>
      <c r="O1855" s="242"/>
      <c r="P1855" s="242"/>
      <c r="Q1855" s="242"/>
      <c r="R1855" s="242"/>
      <c r="S1855" s="242"/>
      <c r="T1855" s="24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4" t="s">
        <v>341</v>
      </c>
      <c r="AU1855" s="244" t="s">
        <v>85</v>
      </c>
      <c r="AV1855" s="13" t="s">
        <v>83</v>
      </c>
      <c r="AW1855" s="13" t="s">
        <v>35</v>
      </c>
      <c r="AX1855" s="13" t="s">
        <v>76</v>
      </c>
      <c r="AY1855" s="244" t="s">
        <v>331</v>
      </c>
    </row>
    <row r="1856" s="14" customFormat="1">
      <c r="A1856" s="14"/>
      <c r="B1856" s="245"/>
      <c r="C1856" s="246"/>
      <c r="D1856" s="236" t="s">
        <v>341</v>
      </c>
      <c r="E1856" s="247" t="s">
        <v>19</v>
      </c>
      <c r="F1856" s="248" t="s">
        <v>2602</v>
      </c>
      <c r="G1856" s="246"/>
      <c r="H1856" s="249">
        <v>1.7</v>
      </c>
      <c r="I1856" s="250"/>
      <c r="J1856" s="246"/>
      <c r="K1856" s="246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341</v>
      </c>
      <c r="AU1856" s="255" t="s">
        <v>85</v>
      </c>
      <c r="AV1856" s="14" t="s">
        <v>85</v>
      </c>
      <c r="AW1856" s="14" t="s">
        <v>35</v>
      </c>
      <c r="AX1856" s="14" t="s">
        <v>76</v>
      </c>
      <c r="AY1856" s="255" t="s">
        <v>331</v>
      </c>
    </row>
    <row r="1857" s="13" customFormat="1">
      <c r="A1857" s="13"/>
      <c r="B1857" s="234"/>
      <c r="C1857" s="235"/>
      <c r="D1857" s="236" t="s">
        <v>341</v>
      </c>
      <c r="E1857" s="237" t="s">
        <v>19</v>
      </c>
      <c r="F1857" s="238" t="s">
        <v>1935</v>
      </c>
      <c r="G1857" s="235"/>
      <c r="H1857" s="237" t="s">
        <v>19</v>
      </c>
      <c r="I1857" s="239"/>
      <c r="J1857" s="235"/>
      <c r="K1857" s="235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341</v>
      </c>
      <c r="AU1857" s="244" t="s">
        <v>85</v>
      </c>
      <c r="AV1857" s="13" t="s">
        <v>83</v>
      </c>
      <c r="AW1857" s="13" t="s">
        <v>35</v>
      </c>
      <c r="AX1857" s="13" t="s">
        <v>76</v>
      </c>
      <c r="AY1857" s="244" t="s">
        <v>331</v>
      </c>
    </row>
    <row r="1858" s="14" customFormat="1">
      <c r="A1858" s="14"/>
      <c r="B1858" s="245"/>
      <c r="C1858" s="246"/>
      <c r="D1858" s="236" t="s">
        <v>341</v>
      </c>
      <c r="E1858" s="247" t="s">
        <v>19</v>
      </c>
      <c r="F1858" s="248" t="s">
        <v>2603</v>
      </c>
      <c r="G1858" s="246"/>
      <c r="H1858" s="249">
        <v>3.6000000000000001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341</v>
      </c>
      <c r="AU1858" s="255" t="s">
        <v>85</v>
      </c>
      <c r="AV1858" s="14" t="s">
        <v>85</v>
      </c>
      <c r="AW1858" s="14" t="s">
        <v>35</v>
      </c>
      <c r="AX1858" s="14" t="s">
        <v>76</v>
      </c>
      <c r="AY1858" s="255" t="s">
        <v>331</v>
      </c>
    </row>
    <row r="1859" s="15" customFormat="1">
      <c r="A1859" s="15"/>
      <c r="B1859" s="256"/>
      <c r="C1859" s="257"/>
      <c r="D1859" s="236" t="s">
        <v>341</v>
      </c>
      <c r="E1859" s="258" t="s">
        <v>19</v>
      </c>
      <c r="F1859" s="259" t="s">
        <v>353</v>
      </c>
      <c r="G1859" s="257"/>
      <c r="H1859" s="260">
        <v>10.699999999999999</v>
      </c>
      <c r="I1859" s="261"/>
      <c r="J1859" s="257"/>
      <c r="K1859" s="257"/>
      <c r="L1859" s="262"/>
      <c r="M1859" s="263"/>
      <c r="N1859" s="264"/>
      <c r="O1859" s="264"/>
      <c r="P1859" s="264"/>
      <c r="Q1859" s="264"/>
      <c r="R1859" s="264"/>
      <c r="S1859" s="264"/>
      <c r="T1859" s="26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6" t="s">
        <v>341</v>
      </c>
      <c r="AU1859" s="266" t="s">
        <v>85</v>
      </c>
      <c r="AV1859" s="15" t="s">
        <v>126</v>
      </c>
      <c r="AW1859" s="15" t="s">
        <v>35</v>
      </c>
      <c r="AX1859" s="15" t="s">
        <v>83</v>
      </c>
      <c r="AY1859" s="266" t="s">
        <v>331</v>
      </c>
    </row>
    <row r="1860" s="2" customFormat="1" ht="37.8" customHeight="1">
      <c r="A1860" s="40"/>
      <c r="B1860" s="41"/>
      <c r="C1860" s="216" t="s">
        <v>2604</v>
      </c>
      <c r="D1860" s="216" t="s">
        <v>333</v>
      </c>
      <c r="E1860" s="217" t="s">
        <v>2605</v>
      </c>
      <c r="F1860" s="218" t="s">
        <v>2606</v>
      </c>
      <c r="G1860" s="219" t="s">
        <v>336</v>
      </c>
      <c r="H1860" s="220">
        <v>53.646999999999998</v>
      </c>
      <c r="I1860" s="221"/>
      <c r="J1860" s="222">
        <f>ROUND(I1860*H1860,2)</f>
        <v>0</v>
      </c>
      <c r="K1860" s="218" t="s">
        <v>19</v>
      </c>
      <c r="L1860" s="46"/>
      <c r="M1860" s="223" t="s">
        <v>19</v>
      </c>
      <c r="N1860" s="224" t="s">
        <v>47</v>
      </c>
      <c r="O1860" s="86"/>
      <c r="P1860" s="225">
        <f>O1860*H1860</f>
        <v>0</v>
      </c>
      <c r="Q1860" s="225">
        <v>0.01537</v>
      </c>
      <c r="R1860" s="225">
        <f>Q1860*H1860</f>
        <v>0.82455438999999997</v>
      </c>
      <c r="S1860" s="225">
        <v>0</v>
      </c>
      <c r="T1860" s="226">
        <f>S1860*H1860</f>
        <v>0</v>
      </c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R1860" s="227" t="s">
        <v>541</v>
      </c>
      <c r="AT1860" s="227" t="s">
        <v>333</v>
      </c>
      <c r="AU1860" s="227" t="s">
        <v>85</v>
      </c>
      <c r="AY1860" s="19" t="s">
        <v>331</v>
      </c>
      <c r="BE1860" s="228">
        <f>IF(N1860="základní",J1860,0)</f>
        <v>0</v>
      </c>
      <c r="BF1860" s="228">
        <f>IF(N1860="snížená",J1860,0)</f>
        <v>0</v>
      </c>
      <c r="BG1860" s="228">
        <f>IF(N1860="zákl. přenesená",J1860,0)</f>
        <v>0</v>
      </c>
      <c r="BH1860" s="228">
        <f>IF(N1860="sníž. přenesená",J1860,0)</f>
        <v>0</v>
      </c>
      <c r="BI1860" s="228">
        <f>IF(N1860="nulová",J1860,0)</f>
        <v>0</v>
      </c>
      <c r="BJ1860" s="19" t="s">
        <v>83</v>
      </c>
      <c r="BK1860" s="228">
        <f>ROUND(I1860*H1860,2)</f>
        <v>0</v>
      </c>
      <c r="BL1860" s="19" t="s">
        <v>541</v>
      </c>
      <c r="BM1860" s="227" t="s">
        <v>2607</v>
      </c>
    </row>
    <row r="1861" s="13" customFormat="1">
      <c r="A1861" s="13"/>
      <c r="B1861" s="234"/>
      <c r="C1861" s="235"/>
      <c r="D1861" s="236" t="s">
        <v>341</v>
      </c>
      <c r="E1861" s="237" t="s">
        <v>19</v>
      </c>
      <c r="F1861" s="238" t="s">
        <v>2075</v>
      </c>
      <c r="G1861" s="235"/>
      <c r="H1861" s="237" t="s">
        <v>19</v>
      </c>
      <c r="I1861" s="239"/>
      <c r="J1861" s="235"/>
      <c r="K1861" s="235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341</v>
      </c>
      <c r="AU1861" s="244" t="s">
        <v>85</v>
      </c>
      <c r="AV1861" s="13" t="s">
        <v>83</v>
      </c>
      <c r="AW1861" s="13" t="s">
        <v>35</v>
      </c>
      <c r="AX1861" s="13" t="s">
        <v>76</v>
      </c>
      <c r="AY1861" s="244" t="s">
        <v>331</v>
      </c>
    </row>
    <row r="1862" s="14" customFormat="1">
      <c r="A1862" s="14"/>
      <c r="B1862" s="245"/>
      <c r="C1862" s="246"/>
      <c r="D1862" s="236" t="s">
        <v>341</v>
      </c>
      <c r="E1862" s="247" t="s">
        <v>19</v>
      </c>
      <c r="F1862" s="248" t="s">
        <v>2076</v>
      </c>
      <c r="G1862" s="246"/>
      <c r="H1862" s="249">
        <v>53.646999999999998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341</v>
      </c>
      <c r="AU1862" s="255" t="s">
        <v>85</v>
      </c>
      <c r="AV1862" s="14" t="s">
        <v>85</v>
      </c>
      <c r="AW1862" s="14" t="s">
        <v>35</v>
      </c>
      <c r="AX1862" s="14" t="s">
        <v>83</v>
      </c>
      <c r="AY1862" s="255" t="s">
        <v>331</v>
      </c>
    </row>
    <row r="1863" s="2" customFormat="1" ht="24.15" customHeight="1">
      <c r="A1863" s="40"/>
      <c r="B1863" s="41"/>
      <c r="C1863" s="216" t="s">
        <v>2608</v>
      </c>
      <c r="D1863" s="216" t="s">
        <v>333</v>
      </c>
      <c r="E1863" s="217" t="s">
        <v>2609</v>
      </c>
      <c r="F1863" s="218" t="s">
        <v>2610</v>
      </c>
      <c r="G1863" s="219" t="s">
        <v>336</v>
      </c>
      <c r="H1863" s="220">
        <v>1.2</v>
      </c>
      <c r="I1863" s="221"/>
      <c r="J1863" s="222">
        <f>ROUND(I1863*H1863,2)</f>
        <v>0</v>
      </c>
      <c r="K1863" s="218" t="s">
        <v>337</v>
      </c>
      <c r="L1863" s="46"/>
      <c r="M1863" s="223" t="s">
        <v>19</v>
      </c>
      <c r="N1863" s="224" t="s">
        <v>47</v>
      </c>
      <c r="O1863" s="86"/>
      <c r="P1863" s="225">
        <f>O1863*H1863</f>
        <v>0</v>
      </c>
      <c r="Q1863" s="225">
        <v>0.022537490899999998</v>
      </c>
      <c r="R1863" s="225">
        <f>Q1863*H1863</f>
        <v>0.027044989079999998</v>
      </c>
      <c r="S1863" s="225">
        <v>0</v>
      </c>
      <c r="T1863" s="226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27" t="s">
        <v>541</v>
      </c>
      <c r="AT1863" s="227" t="s">
        <v>333</v>
      </c>
      <c r="AU1863" s="227" t="s">
        <v>85</v>
      </c>
      <c r="AY1863" s="19" t="s">
        <v>331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19" t="s">
        <v>83</v>
      </c>
      <c r="BK1863" s="228">
        <f>ROUND(I1863*H1863,2)</f>
        <v>0</v>
      </c>
      <c r="BL1863" s="19" t="s">
        <v>541</v>
      </c>
      <c r="BM1863" s="227" t="s">
        <v>2611</v>
      </c>
    </row>
    <row r="1864" s="2" customFormat="1">
      <c r="A1864" s="40"/>
      <c r="B1864" s="41"/>
      <c r="C1864" s="42"/>
      <c r="D1864" s="229" t="s">
        <v>339</v>
      </c>
      <c r="E1864" s="42"/>
      <c r="F1864" s="230" t="s">
        <v>2612</v>
      </c>
      <c r="G1864" s="42"/>
      <c r="H1864" s="42"/>
      <c r="I1864" s="231"/>
      <c r="J1864" s="42"/>
      <c r="K1864" s="42"/>
      <c r="L1864" s="46"/>
      <c r="M1864" s="232"/>
      <c r="N1864" s="233"/>
      <c r="O1864" s="86"/>
      <c r="P1864" s="86"/>
      <c r="Q1864" s="86"/>
      <c r="R1864" s="86"/>
      <c r="S1864" s="86"/>
      <c r="T1864" s="87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9" t="s">
        <v>339</v>
      </c>
      <c r="AU1864" s="19" t="s">
        <v>85</v>
      </c>
    </row>
    <row r="1865" s="13" customFormat="1">
      <c r="A1865" s="13"/>
      <c r="B1865" s="234"/>
      <c r="C1865" s="235"/>
      <c r="D1865" s="236" t="s">
        <v>341</v>
      </c>
      <c r="E1865" s="237" t="s">
        <v>19</v>
      </c>
      <c r="F1865" s="238" t="s">
        <v>2613</v>
      </c>
      <c r="G1865" s="235"/>
      <c r="H1865" s="237" t="s">
        <v>19</v>
      </c>
      <c r="I1865" s="239"/>
      <c r="J1865" s="235"/>
      <c r="K1865" s="235"/>
      <c r="L1865" s="240"/>
      <c r="M1865" s="241"/>
      <c r="N1865" s="242"/>
      <c r="O1865" s="242"/>
      <c r="P1865" s="242"/>
      <c r="Q1865" s="242"/>
      <c r="R1865" s="242"/>
      <c r="S1865" s="242"/>
      <c r="T1865" s="24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4" t="s">
        <v>341</v>
      </c>
      <c r="AU1865" s="244" t="s">
        <v>85</v>
      </c>
      <c r="AV1865" s="13" t="s">
        <v>83</v>
      </c>
      <c r="AW1865" s="13" t="s">
        <v>35</v>
      </c>
      <c r="AX1865" s="13" t="s">
        <v>76</v>
      </c>
      <c r="AY1865" s="244" t="s">
        <v>331</v>
      </c>
    </row>
    <row r="1866" s="14" customFormat="1">
      <c r="A1866" s="14"/>
      <c r="B1866" s="245"/>
      <c r="C1866" s="246"/>
      <c r="D1866" s="236" t="s">
        <v>341</v>
      </c>
      <c r="E1866" s="247" t="s">
        <v>19</v>
      </c>
      <c r="F1866" s="248" t="s">
        <v>2614</v>
      </c>
      <c r="G1866" s="246"/>
      <c r="H1866" s="249">
        <v>1.2</v>
      </c>
      <c r="I1866" s="250"/>
      <c r="J1866" s="246"/>
      <c r="K1866" s="246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341</v>
      </c>
      <c r="AU1866" s="255" t="s">
        <v>85</v>
      </c>
      <c r="AV1866" s="14" t="s">
        <v>85</v>
      </c>
      <c r="AW1866" s="14" t="s">
        <v>35</v>
      </c>
      <c r="AX1866" s="14" t="s">
        <v>83</v>
      </c>
      <c r="AY1866" s="255" t="s">
        <v>331</v>
      </c>
    </row>
    <row r="1867" s="2" customFormat="1" ht="24.15" customHeight="1">
      <c r="A1867" s="40"/>
      <c r="B1867" s="41"/>
      <c r="C1867" s="216" t="s">
        <v>2615</v>
      </c>
      <c r="D1867" s="216" t="s">
        <v>333</v>
      </c>
      <c r="E1867" s="217" t="s">
        <v>2616</v>
      </c>
      <c r="F1867" s="218" t="s">
        <v>2617</v>
      </c>
      <c r="G1867" s="219" t="s">
        <v>336</v>
      </c>
      <c r="H1867" s="220">
        <v>108.92700000000001</v>
      </c>
      <c r="I1867" s="221"/>
      <c r="J1867" s="222">
        <f>ROUND(I1867*H1867,2)</f>
        <v>0</v>
      </c>
      <c r="K1867" s="218" t="s">
        <v>337</v>
      </c>
      <c r="L1867" s="46"/>
      <c r="M1867" s="223" t="s">
        <v>19</v>
      </c>
      <c r="N1867" s="224" t="s">
        <v>47</v>
      </c>
      <c r="O1867" s="86"/>
      <c r="P1867" s="225">
        <f>O1867*H1867</f>
        <v>0</v>
      </c>
      <c r="Q1867" s="225">
        <v>0</v>
      </c>
      <c r="R1867" s="225">
        <f>Q1867*H1867</f>
        <v>0</v>
      </c>
      <c r="S1867" s="225">
        <v>0</v>
      </c>
      <c r="T1867" s="226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27" t="s">
        <v>541</v>
      </c>
      <c r="AT1867" s="227" t="s">
        <v>333</v>
      </c>
      <c r="AU1867" s="227" t="s">
        <v>85</v>
      </c>
      <c r="AY1867" s="19" t="s">
        <v>331</v>
      </c>
      <c r="BE1867" s="228">
        <f>IF(N1867="základní",J1867,0)</f>
        <v>0</v>
      </c>
      <c r="BF1867" s="228">
        <f>IF(N1867="snížená",J1867,0)</f>
        <v>0</v>
      </c>
      <c r="BG1867" s="228">
        <f>IF(N1867="zákl. přenesená",J1867,0)</f>
        <v>0</v>
      </c>
      <c r="BH1867" s="228">
        <f>IF(N1867="sníž. přenesená",J1867,0)</f>
        <v>0</v>
      </c>
      <c r="BI1867" s="228">
        <f>IF(N1867="nulová",J1867,0)</f>
        <v>0</v>
      </c>
      <c r="BJ1867" s="19" t="s">
        <v>83</v>
      </c>
      <c r="BK1867" s="228">
        <f>ROUND(I1867*H1867,2)</f>
        <v>0</v>
      </c>
      <c r="BL1867" s="19" t="s">
        <v>541</v>
      </c>
      <c r="BM1867" s="227" t="s">
        <v>2618</v>
      </c>
    </row>
    <row r="1868" s="2" customFormat="1">
      <c r="A1868" s="40"/>
      <c r="B1868" s="41"/>
      <c r="C1868" s="42"/>
      <c r="D1868" s="229" t="s">
        <v>339</v>
      </c>
      <c r="E1868" s="42"/>
      <c r="F1868" s="230" t="s">
        <v>2619</v>
      </c>
      <c r="G1868" s="42"/>
      <c r="H1868" s="42"/>
      <c r="I1868" s="231"/>
      <c r="J1868" s="42"/>
      <c r="K1868" s="42"/>
      <c r="L1868" s="46"/>
      <c r="M1868" s="232"/>
      <c r="N1868" s="233"/>
      <c r="O1868" s="86"/>
      <c r="P1868" s="86"/>
      <c r="Q1868" s="86"/>
      <c r="R1868" s="86"/>
      <c r="S1868" s="86"/>
      <c r="T1868" s="87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T1868" s="19" t="s">
        <v>339</v>
      </c>
      <c r="AU1868" s="19" t="s">
        <v>85</v>
      </c>
    </row>
    <row r="1869" s="13" customFormat="1">
      <c r="A1869" s="13"/>
      <c r="B1869" s="234"/>
      <c r="C1869" s="235"/>
      <c r="D1869" s="236" t="s">
        <v>341</v>
      </c>
      <c r="E1869" s="237" t="s">
        <v>19</v>
      </c>
      <c r="F1869" s="238" t="s">
        <v>2073</v>
      </c>
      <c r="G1869" s="235"/>
      <c r="H1869" s="237" t="s">
        <v>19</v>
      </c>
      <c r="I1869" s="239"/>
      <c r="J1869" s="235"/>
      <c r="K1869" s="235"/>
      <c r="L1869" s="240"/>
      <c r="M1869" s="241"/>
      <c r="N1869" s="242"/>
      <c r="O1869" s="242"/>
      <c r="P1869" s="242"/>
      <c r="Q1869" s="242"/>
      <c r="R1869" s="242"/>
      <c r="S1869" s="242"/>
      <c r="T1869" s="24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4" t="s">
        <v>341</v>
      </c>
      <c r="AU1869" s="244" t="s">
        <v>85</v>
      </c>
      <c r="AV1869" s="13" t="s">
        <v>83</v>
      </c>
      <c r="AW1869" s="13" t="s">
        <v>35</v>
      </c>
      <c r="AX1869" s="13" t="s">
        <v>76</v>
      </c>
      <c r="AY1869" s="244" t="s">
        <v>331</v>
      </c>
    </row>
    <row r="1870" s="14" customFormat="1">
      <c r="A1870" s="14"/>
      <c r="B1870" s="245"/>
      <c r="C1870" s="246"/>
      <c r="D1870" s="236" t="s">
        <v>341</v>
      </c>
      <c r="E1870" s="247" t="s">
        <v>19</v>
      </c>
      <c r="F1870" s="248" t="s">
        <v>2391</v>
      </c>
      <c r="G1870" s="246"/>
      <c r="H1870" s="249">
        <v>55.280000000000001</v>
      </c>
      <c r="I1870" s="250"/>
      <c r="J1870" s="246"/>
      <c r="K1870" s="246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341</v>
      </c>
      <c r="AU1870" s="255" t="s">
        <v>85</v>
      </c>
      <c r="AV1870" s="14" t="s">
        <v>85</v>
      </c>
      <c r="AW1870" s="14" t="s">
        <v>35</v>
      </c>
      <c r="AX1870" s="14" t="s">
        <v>76</v>
      </c>
      <c r="AY1870" s="255" t="s">
        <v>331</v>
      </c>
    </row>
    <row r="1871" s="13" customFormat="1">
      <c r="A1871" s="13"/>
      <c r="B1871" s="234"/>
      <c r="C1871" s="235"/>
      <c r="D1871" s="236" t="s">
        <v>341</v>
      </c>
      <c r="E1871" s="237" t="s">
        <v>19</v>
      </c>
      <c r="F1871" s="238" t="s">
        <v>2075</v>
      </c>
      <c r="G1871" s="235"/>
      <c r="H1871" s="237" t="s">
        <v>19</v>
      </c>
      <c r="I1871" s="239"/>
      <c r="J1871" s="235"/>
      <c r="K1871" s="235"/>
      <c r="L1871" s="240"/>
      <c r="M1871" s="241"/>
      <c r="N1871" s="242"/>
      <c r="O1871" s="242"/>
      <c r="P1871" s="242"/>
      <c r="Q1871" s="242"/>
      <c r="R1871" s="242"/>
      <c r="S1871" s="242"/>
      <c r="T1871" s="24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4" t="s">
        <v>341</v>
      </c>
      <c r="AU1871" s="244" t="s">
        <v>85</v>
      </c>
      <c r="AV1871" s="13" t="s">
        <v>83</v>
      </c>
      <c r="AW1871" s="13" t="s">
        <v>35</v>
      </c>
      <c r="AX1871" s="13" t="s">
        <v>76</v>
      </c>
      <c r="AY1871" s="244" t="s">
        <v>331</v>
      </c>
    </row>
    <row r="1872" s="14" customFormat="1">
      <c r="A1872" s="14"/>
      <c r="B1872" s="245"/>
      <c r="C1872" s="246"/>
      <c r="D1872" s="236" t="s">
        <v>341</v>
      </c>
      <c r="E1872" s="247" t="s">
        <v>19</v>
      </c>
      <c r="F1872" s="248" t="s">
        <v>2076</v>
      </c>
      <c r="G1872" s="246"/>
      <c r="H1872" s="249">
        <v>53.646999999999998</v>
      </c>
      <c r="I1872" s="250"/>
      <c r="J1872" s="246"/>
      <c r="K1872" s="246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341</v>
      </c>
      <c r="AU1872" s="255" t="s">
        <v>85</v>
      </c>
      <c r="AV1872" s="14" t="s">
        <v>85</v>
      </c>
      <c r="AW1872" s="14" t="s">
        <v>35</v>
      </c>
      <c r="AX1872" s="14" t="s">
        <v>76</v>
      </c>
      <c r="AY1872" s="255" t="s">
        <v>331</v>
      </c>
    </row>
    <row r="1873" s="15" customFormat="1">
      <c r="A1873" s="15"/>
      <c r="B1873" s="256"/>
      <c r="C1873" s="257"/>
      <c r="D1873" s="236" t="s">
        <v>341</v>
      </c>
      <c r="E1873" s="258" t="s">
        <v>19</v>
      </c>
      <c r="F1873" s="259" t="s">
        <v>353</v>
      </c>
      <c r="G1873" s="257"/>
      <c r="H1873" s="260">
        <v>108.92700000000001</v>
      </c>
      <c r="I1873" s="261"/>
      <c r="J1873" s="257"/>
      <c r="K1873" s="257"/>
      <c r="L1873" s="262"/>
      <c r="M1873" s="263"/>
      <c r="N1873" s="264"/>
      <c r="O1873" s="264"/>
      <c r="P1873" s="264"/>
      <c r="Q1873" s="264"/>
      <c r="R1873" s="264"/>
      <c r="S1873" s="264"/>
      <c r="T1873" s="26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6" t="s">
        <v>341</v>
      </c>
      <c r="AU1873" s="266" t="s">
        <v>85</v>
      </c>
      <c r="AV1873" s="15" t="s">
        <v>126</v>
      </c>
      <c r="AW1873" s="15" t="s">
        <v>35</v>
      </c>
      <c r="AX1873" s="15" t="s">
        <v>83</v>
      </c>
      <c r="AY1873" s="266" t="s">
        <v>331</v>
      </c>
    </row>
    <row r="1874" s="2" customFormat="1" ht="16.5" customHeight="1">
      <c r="A1874" s="40"/>
      <c r="B1874" s="41"/>
      <c r="C1874" s="284" t="s">
        <v>2620</v>
      </c>
      <c r="D1874" s="284" t="s">
        <v>968</v>
      </c>
      <c r="E1874" s="285" t="s">
        <v>2546</v>
      </c>
      <c r="F1874" s="286" t="s">
        <v>2547</v>
      </c>
      <c r="G1874" s="287" t="s">
        <v>336</v>
      </c>
      <c r="H1874" s="288">
        <v>125.26600000000001</v>
      </c>
      <c r="I1874" s="289"/>
      <c r="J1874" s="290">
        <f>ROUND(I1874*H1874,2)</f>
        <v>0</v>
      </c>
      <c r="K1874" s="286" t="s">
        <v>337</v>
      </c>
      <c r="L1874" s="291"/>
      <c r="M1874" s="292" t="s">
        <v>19</v>
      </c>
      <c r="N1874" s="293" t="s">
        <v>47</v>
      </c>
      <c r="O1874" s="86"/>
      <c r="P1874" s="225">
        <f>O1874*H1874</f>
        <v>0</v>
      </c>
      <c r="Q1874" s="225">
        <v>0.00013999999999999999</v>
      </c>
      <c r="R1874" s="225">
        <f>Q1874*H1874</f>
        <v>0.017537239999999999</v>
      </c>
      <c r="S1874" s="225">
        <v>0</v>
      </c>
      <c r="T1874" s="226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7" t="s">
        <v>624</v>
      </c>
      <c r="AT1874" s="227" t="s">
        <v>968</v>
      </c>
      <c r="AU1874" s="227" t="s">
        <v>85</v>
      </c>
      <c r="AY1874" s="19" t="s">
        <v>331</v>
      </c>
      <c r="BE1874" s="228">
        <f>IF(N1874="základní",J1874,0)</f>
        <v>0</v>
      </c>
      <c r="BF1874" s="228">
        <f>IF(N1874="snížená",J1874,0)</f>
        <v>0</v>
      </c>
      <c r="BG1874" s="228">
        <f>IF(N1874="zákl. přenesená",J1874,0)</f>
        <v>0</v>
      </c>
      <c r="BH1874" s="228">
        <f>IF(N1874="sníž. přenesená",J1874,0)</f>
        <v>0</v>
      </c>
      <c r="BI1874" s="228">
        <f>IF(N1874="nulová",J1874,0)</f>
        <v>0</v>
      </c>
      <c r="BJ1874" s="19" t="s">
        <v>83</v>
      </c>
      <c r="BK1874" s="228">
        <f>ROUND(I1874*H1874,2)</f>
        <v>0</v>
      </c>
      <c r="BL1874" s="19" t="s">
        <v>541</v>
      </c>
      <c r="BM1874" s="227" t="s">
        <v>2621</v>
      </c>
    </row>
    <row r="1875" s="13" customFormat="1">
      <c r="A1875" s="13"/>
      <c r="B1875" s="234"/>
      <c r="C1875" s="235"/>
      <c r="D1875" s="236" t="s">
        <v>341</v>
      </c>
      <c r="E1875" s="237" t="s">
        <v>19</v>
      </c>
      <c r="F1875" s="238" t="s">
        <v>2073</v>
      </c>
      <c r="G1875" s="235"/>
      <c r="H1875" s="237" t="s">
        <v>19</v>
      </c>
      <c r="I1875" s="239"/>
      <c r="J1875" s="235"/>
      <c r="K1875" s="235"/>
      <c r="L1875" s="240"/>
      <c r="M1875" s="241"/>
      <c r="N1875" s="242"/>
      <c r="O1875" s="242"/>
      <c r="P1875" s="242"/>
      <c r="Q1875" s="242"/>
      <c r="R1875" s="242"/>
      <c r="S1875" s="242"/>
      <c r="T1875" s="24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4" t="s">
        <v>341</v>
      </c>
      <c r="AU1875" s="244" t="s">
        <v>85</v>
      </c>
      <c r="AV1875" s="13" t="s">
        <v>83</v>
      </c>
      <c r="AW1875" s="13" t="s">
        <v>35</v>
      </c>
      <c r="AX1875" s="13" t="s">
        <v>76</v>
      </c>
      <c r="AY1875" s="244" t="s">
        <v>331</v>
      </c>
    </row>
    <row r="1876" s="14" customFormat="1">
      <c r="A1876" s="14"/>
      <c r="B1876" s="245"/>
      <c r="C1876" s="246"/>
      <c r="D1876" s="236" t="s">
        <v>341</v>
      </c>
      <c r="E1876" s="247" t="s">
        <v>19</v>
      </c>
      <c r="F1876" s="248" t="s">
        <v>2622</v>
      </c>
      <c r="G1876" s="246"/>
      <c r="H1876" s="249">
        <v>63.572000000000003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341</v>
      </c>
      <c r="AU1876" s="255" t="s">
        <v>85</v>
      </c>
      <c r="AV1876" s="14" t="s">
        <v>85</v>
      </c>
      <c r="AW1876" s="14" t="s">
        <v>35</v>
      </c>
      <c r="AX1876" s="14" t="s">
        <v>76</v>
      </c>
      <c r="AY1876" s="255" t="s">
        <v>331</v>
      </c>
    </row>
    <row r="1877" s="13" customFormat="1">
      <c r="A1877" s="13"/>
      <c r="B1877" s="234"/>
      <c r="C1877" s="235"/>
      <c r="D1877" s="236" t="s">
        <v>341</v>
      </c>
      <c r="E1877" s="237" t="s">
        <v>19</v>
      </c>
      <c r="F1877" s="238" t="s">
        <v>2075</v>
      </c>
      <c r="G1877" s="235"/>
      <c r="H1877" s="237" t="s">
        <v>19</v>
      </c>
      <c r="I1877" s="239"/>
      <c r="J1877" s="235"/>
      <c r="K1877" s="235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341</v>
      </c>
      <c r="AU1877" s="244" t="s">
        <v>85</v>
      </c>
      <c r="AV1877" s="13" t="s">
        <v>83</v>
      </c>
      <c r="AW1877" s="13" t="s">
        <v>35</v>
      </c>
      <c r="AX1877" s="13" t="s">
        <v>76</v>
      </c>
      <c r="AY1877" s="244" t="s">
        <v>331</v>
      </c>
    </row>
    <row r="1878" s="14" customFormat="1">
      <c r="A1878" s="14"/>
      <c r="B1878" s="245"/>
      <c r="C1878" s="246"/>
      <c r="D1878" s="236" t="s">
        <v>341</v>
      </c>
      <c r="E1878" s="247" t="s">
        <v>19</v>
      </c>
      <c r="F1878" s="248" t="s">
        <v>2623</v>
      </c>
      <c r="G1878" s="246"/>
      <c r="H1878" s="249">
        <v>61.694000000000003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341</v>
      </c>
      <c r="AU1878" s="255" t="s">
        <v>85</v>
      </c>
      <c r="AV1878" s="14" t="s">
        <v>85</v>
      </c>
      <c r="AW1878" s="14" t="s">
        <v>35</v>
      </c>
      <c r="AX1878" s="14" t="s">
        <v>76</v>
      </c>
      <c r="AY1878" s="255" t="s">
        <v>331</v>
      </c>
    </row>
    <row r="1879" s="15" customFormat="1">
      <c r="A1879" s="15"/>
      <c r="B1879" s="256"/>
      <c r="C1879" s="257"/>
      <c r="D1879" s="236" t="s">
        <v>341</v>
      </c>
      <c r="E1879" s="258" t="s">
        <v>19</v>
      </c>
      <c r="F1879" s="259" t="s">
        <v>353</v>
      </c>
      <c r="G1879" s="257"/>
      <c r="H1879" s="260">
        <v>125.26600000000001</v>
      </c>
      <c r="I1879" s="261"/>
      <c r="J1879" s="257"/>
      <c r="K1879" s="257"/>
      <c r="L1879" s="262"/>
      <c r="M1879" s="263"/>
      <c r="N1879" s="264"/>
      <c r="O1879" s="264"/>
      <c r="P1879" s="264"/>
      <c r="Q1879" s="264"/>
      <c r="R1879" s="264"/>
      <c r="S1879" s="264"/>
      <c r="T1879" s="26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66" t="s">
        <v>341</v>
      </c>
      <c r="AU1879" s="266" t="s">
        <v>85</v>
      </c>
      <c r="AV1879" s="15" t="s">
        <v>126</v>
      </c>
      <c r="AW1879" s="15" t="s">
        <v>35</v>
      </c>
      <c r="AX1879" s="15" t="s">
        <v>83</v>
      </c>
      <c r="AY1879" s="266" t="s">
        <v>331</v>
      </c>
    </row>
    <row r="1880" s="2" customFormat="1" ht="24.15" customHeight="1">
      <c r="A1880" s="40"/>
      <c r="B1880" s="41"/>
      <c r="C1880" s="216" t="s">
        <v>2624</v>
      </c>
      <c r="D1880" s="216" t="s">
        <v>333</v>
      </c>
      <c r="E1880" s="217" t="s">
        <v>2625</v>
      </c>
      <c r="F1880" s="218" t="s">
        <v>2626</v>
      </c>
      <c r="G1880" s="219" t="s">
        <v>336</v>
      </c>
      <c r="H1880" s="220">
        <v>5.54</v>
      </c>
      <c r="I1880" s="221"/>
      <c r="J1880" s="222">
        <f>ROUND(I1880*H1880,2)</f>
        <v>0</v>
      </c>
      <c r="K1880" s="218" t="s">
        <v>337</v>
      </c>
      <c r="L1880" s="46"/>
      <c r="M1880" s="223" t="s">
        <v>19</v>
      </c>
      <c r="N1880" s="224" t="s">
        <v>47</v>
      </c>
      <c r="O1880" s="86"/>
      <c r="P1880" s="225">
        <f>O1880*H1880</f>
        <v>0</v>
      </c>
      <c r="Q1880" s="225">
        <v>0.00125314</v>
      </c>
      <c r="R1880" s="225">
        <f>Q1880*H1880</f>
        <v>0.0069423955999999998</v>
      </c>
      <c r="S1880" s="225">
        <v>0</v>
      </c>
      <c r="T1880" s="226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27" t="s">
        <v>541</v>
      </c>
      <c r="AT1880" s="227" t="s">
        <v>333</v>
      </c>
      <c r="AU1880" s="227" t="s">
        <v>85</v>
      </c>
      <c r="AY1880" s="19" t="s">
        <v>331</v>
      </c>
      <c r="BE1880" s="228">
        <f>IF(N1880="základní",J1880,0)</f>
        <v>0</v>
      </c>
      <c r="BF1880" s="228">
        <f>IF(N1880="snížená",J1880,0)</f>
        <v>0</v>
      </c>
      <c r="BG1880" s="228">
        <f>IF(N1880="zákl. přenesená",J1880,0)</f>
        <v>0</v>
      </c>
      <c r="BH1880" s="228">
        <f>IF(N1880="sníž. přenesená",J1880,0)</f>
        <v>0</v>
      </c>
      <c r="BI1880" s="228">
        <f>IF(N1880="nulová",J1880,0)</f>
        <v>0</v>
      </c>
      <c r="BJ1880" s="19" t="s">
        <v>83</v>
      </c>
      <c r="BK1880" s="228">
        <f>ROUND(I1880*H1880,2)</f>
        <v>0</v>
      </c>
      <c r="BL1880" s="19" t="s">
        <v>541</v>
      </c>
      <c r="BM1880" s="227" t="s">
        <v>2627</v>
      </c>
    </row>
    <row r="1881" s="2" customFormat="1">
      <c r="A1881" s="40"/>
      <c r="B1881" s="41"/>
      <c r="C1881" s="42"/>
      <c r="D1881" s="229" t="s">
        <v>339</v>
      </c>
      <c r="E1881" s="42"/>
      <c r="F1881" s="230" t="s">
        <v>2628</v>
      </c>
      <c r="G1881" s="42"/>
      <c r="H1881" s="42"/>
      <c r="I1881" s="231"/>
      <c r="J1881" s="42"/>
      <c r="K1881" s="42"/>
      <c r="L1881" s="46"/>
      <c r="M1881" s="232"/>
      <c r="N1881" s="233"/>
      <c r="O1881" s="86"/>
      <c r="P1881" s="86"/>
      <c r="Q1881" s="86"/>
      <c r="R1881" s="86"/>
      <c r="S1881" s="86"/>
      <c r="T1881" s="87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T1881" s="19" t="s">
        <v>339</v>
      </c>
      <c r="AU1881" s="19" t="s">
        <v>85</v>
      </c>
    </row>
    <row r="1882" s="13" customFormat="1">
      <c r="A1882" s="13"/>
      <c r="B1882" s="234"/>
      <c r="C1882" s="235"/>
      <c r="D1882" s="236" t="s">
        <v>341</v>
      </c>
      <c r="E1882" s="237" t="s">
        <v>19</v>
      </c>
      <c r="F1882" s="238" t="s">
        <v>1187</v>
      </c>
      <c r="G1882" s="235"/>
      <c r="H1882" s="237" t="s">
        <v>19</v>
      </c>
      <c r="I1882" s="239"/>
      <c r="J1882" s="235"/>
      <c r="K1882" s="235"/>
      <c r="L1882" s="240"/>
      <c r="M1882" s="241"/>
      <c r="N1882" s="242"/>
      <c r="O1882" s="242"/>
      <c r="P1882" s="242"/>
      <c r="Q1882" s="242"/>
      <c r="R1882" s="242"/>
      <c r="S1882" s="242"/>
      <c r="T1882" s="24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4" t="s">
        <v>341</v>
      </c>
      <c r="AU1882" s="244" t="s">
        <v>85</v>
      </c>
      <c r="AV1882" s="13" t="s">
        <v>83</v>
      </c>
      <c r="AW1882" s="13" t="s">
        <v>35</v>
      </c>
      <c r="AX1882" s="13" t="s">
        <v>76</v>
      </c>
      <c r="AY1882" s="244" t="s">
        <v>331</v>
      </c>
    </row>
    <row r="1883" s="14" customFormat="1">
      <c r="A1883" s="14"/>
      <c r="B1883" s="245"/>
      <c r="C1883" s="246"/>
      <c r="D1883" s="236" t="s">
        <v>341</v>
      </c>
      <c r="E1883" s="247" t="s">
        <v>19</v>
      </c>
      <c r="F1883" s="248" t="s">
        <v>2629</v>
      </c>
      <c r="G1883" s="246"/>
      <c r="H1883" s="249">
        <v>5.54</v>
      </c>
      <c r="I1883" s="250"/>
      <c r="J1883" s="246"/>
      <c r="K1883" s="246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341</v>
      </c>
      <c r="AU1883" s="255" t="s">
        <v>85</v>
      </c>
      <c r="AV1883" s="14" t="s">
        <v>85</v>
      </c>
      <c r="AW1883" s="14" t="s">
        <v>35</v>
      </c>
      <c r="AX1883" s="14" t="s">
        <v>83</v>
      </c>
      <c r="AY1883" s="255" t="s">
        <v>331</v>
      </c>
    </row>
    <row r="1884" s="2" customFormat="1" ht="16.5" customHeight="1">
      <c r="A1884" s="40"/>
      <c r="B1884" s="41"/>
      <c r="C1884" s="284" t="s">
        <v>2630</v>
      </c>
      <c r="D1884" s="284" t="s">
        <v>968</v>
      </c>
      <c r="E1884" s="285" t="s">
        <v>2631</v>
      </c>
      <c r="F1884" s="286" t="s">
        <v>2632</v>
      </c>
      <c r="G1884" s="287" t="s">
        <v>336</v>
      </c>
      <c r="H1884" s="288">
        <v>6.3710000000000004</v>
      </c>
      <c r="I1884" s="289"/>
      <c r="J1884" s="290">
        <f>ROUND(I1884*H1884,2)</f>
        <v>0</v>
      </c>
      <c r="K1884" s="286" t="s">
        <v>19</v>
      </c>
      <c r="L1884" s="291"/>
      <c r="M1884" s="292" t="s">
        <v>19</v>
      </c>
      <c r="N1884" s="293" t="s">
        <v>47</v>
      </c>
      <c r="O1884" s="86"/>
      <c r="P1884" s="225">
        <f>O1884*H1884</f>
        <v>0</v>
      </c>
      <c r="Q1884" s="225">
        <v>0.0080000000000000002</v>
      </c>
      <c r="R1884" s="225">
        <f>Q1884*H1884</f>
        <v>0.050968000000000006</v>
      </c>
      <c r="S1884" s="225">
        <v>0</v>
      </c>
      <c r="T1884" s="226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27" t="s">
        <v>624</v>
      </c>
      <c r="AT1884" s="227" t="s">
        <v>968</v>
      </c>
      <c r="AU1884" s="227" t="s">
        <v>85</v>
      </c>
      <c r="AY1884" s="19" t="s">
        <v>331</v>
      </c>
      <c r="BE1884" s="228">
        <f>IF(N1884="základní",J1884,0)</f>
        <v>0</v>
      </c>
      <c r="BF1884" s="228">
        <f>IF(N1884="snížená",J1884,0)</f>
        <v>0</v>
      </c>
      <c r="BG1884" s="228">
        <f>IF(N1884="zákl. přenesená",J1884,0)</f>
        <v>0</v>
      </c>
      <c r="BH1884" s="228">
        <f>IF(N1884="sníž. přenesená",J1884,0)</f>
        <v>0</v>
      </c>
      <c r="BI1884" s="228">
        <f>IF(N1884="nulová",J1884,0)</f>
        <v>0</v>
      </c>
      <c r="BJ1884" s="19" t="s">
        <v>83</v>
      </c>
      <c r="BK1884" s="228">
        <f>ROUND(I1884*H1884,2)</f>
        <v>0</v>
      </c>
      <c r="BL1884" s="19" t="s">
        <v>541</v>
      </c>
      <c r="BM1884" s="227" t="s">
        <v>2633</v>
      </c>
    </row>
    <row r="1885" s="14" customFormat="1">
      <c r="A1885" s="14"/>
      <c r="B1885" s="245"/>
      <c r="C1885" s="246"/>
      <c r="D1885" s="236" t="s">
        <v>341</v>
      </c>
      <c r="E1885" s="247" t="s">
        <v>19</v>
      </c>
      <c r="F1885" s="248" t="s">
        <v>2634</v>
      </c>
      <c r="G1885" s="246"/>
      <c r="H1885" s="249">
        <v>6.3710000000000004</v>
      </c>
      <c r="I1885" s="250"/>
      <c r="J1885" s="246"/>
      <c r="K1885" s="246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341</v>
      </c>
      <c r="AU1885" s="255" t="s">
        <v>85</v>
      </c>
      <c r="AV1885" s="14" t="s">
        <v>85</v>
      </c>
      <c r="AW1885" s="14" t="s">
        <v>35</v>
      </c>
      <c r="AX1885" s="14" t="s">
        <v>83</v>
      </c>
      <c r="AY1885" s="255" t="s">
        <v>331</v>
      </c>
    </row>
    <row r="1886" s="2" customFormat="1" ht="24.15" customHeight="1">
      <c r="A1886" s="40"/>
      <c r="B1886" s="41"/>
      <c r="C1886" s="216" t="s">
        <v>2635</v>
      </c>
      <c r="D1886" s="216" t="s">
        <v>333</v>
      </c>
      <c r="E1886" s="217" t="s">
        <v>2636</v>
      </c>
      <c r="F1886" s="218" t="s">
        <v>2637</v>
      </c>
      <c r="G1886" s="219" t="s">
        <v>336</v>
      </c>
      <c r="H1886" s="220">
        <v>43.701999999999998</v>
      </c>
      <c r="I1886" s="221"/>
      <c r="J1886" s="222">
        <f>ROUND(I1886*H1886,2)</f>
        <v>0</v>
      </c>
      <c r="K1886" s="218" t="s">
        <v>19</v>
      </c>
      <c r="L1886" s="46"/>
      <c r="M1886" s="223" t="s">
        <v>19</v>
      </c>
      <c r="N1886" s="224" t="s">
        <v>47</v>
      </c>
      <c r="O1886" s="86"/>
      <c r="P1886" s="225">
        <f>O1886*H1886</f>
        <v>0</v>
      </c>
      <c r="Q1886" s="225">
        <v>0.01315</v>
      </c>
      <c r="R1886" s="225">
        <f>Q1886*H1886</f>
        <v>0.57468129999999995</v>
      </c>
      <c r="S1886" s="225">
        <v>0</v>
      </c>
      <c r="T1886" s="226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27" t="s">
        <v>541</v>
      </c>
      <c r="AT1886" s="227" t="s">
        <v>333</v>
      </c>
      <c r="AU1886" s="227" t="s">
        <v>85</v>
      </c>
      <c r="AY1886" s="19" t="s">
        <v>331</v>
      </c>
      <c r="BE1886" s="228">
        <f>IF(N1886="základní",J1886,0)</f>
        <v>0</v>
      </c>
      <c r="BF1886" s="228">
        <f>IF(N1886="snížená",J1886,0)</f>
        <v>0</v>
      </c>
      <c r="BG1886" s="228">
        <f>IF(N1886="zákl. přenesená",J1886,0)</f>
        <v>0</v>
      </c>
      <c r="BH1886" s="228">
        <f>IF(N1886="sníž. přenesená",J1886,0)</f>
        <v>0</v>
      </c>
      <c r="BI1886" s="228">
        <f>IF(N1886="nulová",J1886,0)</f>
        <v>0</v>
      </c>
      <c r="BJ1886" s="19" t="s">
        <v>83</v>
      </c>
      <c r="BK1886" s="228">
        <f>ROUND(I1886*H1886,2)</f>
        <v>0</v>
      </c>
      <c r="BL1886" s="19" t="s">
        <v>541</v>
      </c>
      <c r="BM1886" s="227" t="s">
        <v>2638</v>
      </c>
    </row>
    <row r="1887" s="13" customFormat="1">
      <c r="A1887" s="13"/>
      <c r="B1887" s="234"/>
      <c r="C1887" s="235"/>
      <c r="D1887" s="236" t="s">
        <v>341</v>
      </c>
      <c r="E1887" s="237" t="s">
        <v>19</v>
      </c>
      <c r="F1887" s="238" t="s">
        <v>1928</v>
      </c>
      <c r="G1887" s="235"/>
      <c r="H1887" s="237" t="s">
        <v>19</v>
      </c>
      <c r="I1887" s="239"/>
      <c r="J1887" s="235"/>
      <c r="K1887" s="235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341</v>
      </c>
      <c r="AU1887" s="244" t="s">
        <v>85</v>
      </c>
      <c r="AV1887" s="13" t="s">
        <v>83</v>
      </c>
      <c r="AW1887" s="13" t="s">
        <v>35</v>
      </c>
      <c r="AX1887" s="13" t="s">
        <v>76</v>
      </c>
      <c r="AY1887" s="244" t="s">
        <v>331</v>
      </c>
    </row>
    <row r="1888" s="14" customFormat="1">
      <c r="A1888" s="14"/>
      <c r="B1888" s="245"/>
      <c r="C1888" s="246"/>
      <c r="D1888" s="236" t="s">
        <v>341</v>
      </c>
      <c r="E1888" s="247" t="s">
        <v>19</v>
      </c>
      <c r="F1888" s="248" t="s">
        <v>2639</v>
      </c>
      <c r="G1888" s="246"/>
      <c r="H1888" s="249">
        <v>21.120000000000001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341</v>
      </c>
      <c r="AU1888" s="255" t="s">
        <v>85</v>
      </c>
      <c r="AV1888" s="14" t="s">
        <v>85</v>
      </c>
      <c r="AW1888" s="14" t="s">
        <v>35</v>
      </c>
      <c r="AX1888" s="14" t="s">
        <v>76</v>
      </c>
      <c r="AY1888" s="255" t="s">
        <v>331</v>
      </c>
    </row>
    <row r="1889" s="13" customFormat="1">
      <c r="A1889" s="13"/>
      <c r="B1889" s="234"/>
      <c r="C1889" s="235"/>
      <c r="D1889" s="236" t="s">
        <v>341</v>
      </c>
      <c r="E1889" s="237" t="s">
        <v>19</v>
      </c>
      <c r="F1889" s="238" t="s">
        <v>1180</v>
      </c>
      <c r="G1889" s="235"/>
      <c r="H1889" s="237" t="s">
        <v>19</v>
      </c>
      <c r="I1889" s="239"/>
      <c r="J1889" s="235"/>
      <c r="K1889" s="235"/>
      <c r="L1889" s="240"/>
      <c r="M1889" s="241"/>
      <c r="N1889" s="242"/>
      <c r="O1889" s="242"/>
      <c r="P1889" s="242"/>
      <c r="Q1889" s="242"/>
      <c r="R1889" s="242"/>
      <c r="S1889" s="242"/>
      <c r="T1889" s="24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4" t="s">
        <v>341</v>
      </c>
      <c r="AU1889" s="244" t="s">
        <v>85</v>
      </c>
      <c r="AV1889" s="13" t="s">
        <v>83</v>
      </c>
      <c r="AW1889" s="13" t="s">
        <v>35</v>
      </c>
      <c r="AX1889" s="13" t="s">
        <v>76</v>
      </c>
      <c r="AY1889" s="244" t="s">
        <v>331</v>
      </c>
    </row>
    <row r="1890" s="14" customFormat="1">
      <c r="A1890" s="14"/>
      <c r="B1890" s="245"/>
      <c r="C1890" s="246"/>
      <c r="D1890" s="236" t="s">
        <v>341</v>
      </c>
      <c r="E1890" s="247" t="s">
        <v>19</v>
      </c>
      <c r="F1890" s="248" t="s">
        <v>2640</v>
      </c>
      <c r="G1890" s="246"/>
      <c r="H1890" s="249">
        <v>22.582000000000001</v>
      </c>
      <c r="I1890" s="250"/>
      <c r="J1890" s="246"/>
      <c r="K1890" s="246"/>
      <c r="L1890" s="251"/>
      <c r="M1890" s="252"/>
      <c r="N1890" s="253"/>
      <c r="O1890" s="253"/>
      <c r="P1890" s="253"/>
      <c r="Q1890" s="253"/>
      <c r="R1890" s="253"/>
      <c r="S1890" s="253"/>
      <c r="T1890" s="25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5" t="s">
        <v>341</v>
      </c>
      <c r="AU1890" s="255" t="s">
        <v>85</v>
      </c>
      <c r="AV1890" s="14" t="s">
        <v>85</v>
      </c>
      <c r="AW1890" s="14" t="s">
        <v>35</v>
      </c>
      <c r="AX1890" s="14" t="s">
        <v>76</v>
      </c>
      <c r="AY1890" s="255" t="s">
        <v>331</v>
      </c>
    </row>
    <row r="1891" s="15" customFormat="1">
      <c r="A1891" s="15"/>
      <c r="B1891" s="256"/>
      <c r="C1891" s="257"/>
      <c r="D1891" s="236" t="s">
        <v>341</v>
      </c>
      <c r="E1891" s="258" t="s">
        <v>19</v>
      </c>
      <c r="F1891" s="259" t="s">
        <v>353</v>
      </c>
      <c r="G1891" s="257"/>
      <c r="H1891" s="260">
        <v>43.701999999999998</v>
      </c>
      <c r="I1891" s="261"/>
      <c r="J1891" s="257"/>
      <c r="K1891" s="257"/>
      <c r="L1891" s="262"/>
      <c r="M1891" s="263"/>
      <c r="N1891" s="264"/>
      <c r="O1891" s="264"/>
      <c r="P1891" s="264"/>
      <c r="Q1891" s="264"/>
      <c r="R1891" s="264"/>
      <c r="S1891" s="264"/>
      <c r="T1891" s="26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66" t="s">
        <v>341</v>
      </c>
      <c r="AU1891" s="266" t="s">
        <v>85</v>
      </c>
      <c r="AV1891" s="15" t="s">
        <v>126</v>
      </c>
      <c r="AW1891" s="15" t="s">
        <v>35</v>
      </c>
      <c r="AX1891" s="15" t="s">
        <v>83</v>
      </c>
      <c r="AY1891" s="266" t="s">
        <v>331</v>
      </c>
    </row>
    <row r="1892" s="2" customFormat="1" ht="24.15" customHeight="1">
      <c r="A1892" s="40"/>
      <c r="B1892" s="41"/>
      <c r="C1892" s="216" t="s">
        <v>2641</v>
      </c>
      <c r="D1892" s="216" t="s">
        <v>333</v>
      </c>
      <c r="E1892" s="217" t="s">
        <v>2642</v>
      </c>
      <c r="F1892" s="218" t="s">
        <v>2643</v>
      </c>
      <c r="G1892" s="219" t="s">
        <v>425</v>
      </c>
      <c r="H1892" s="220">
        <v>4</v>
      </c>
      <c r="I1892" s="221"/>
      <c r="J1892" s="222">
        <f>ROUND(I1892*H1892,2)</f>
        <v>0</v>
      </c>
      <c r="K1892" s="218" t="s">
        <v>337</v>
      </c>
      <c r="L1892" s="46"/>
      <c r="M1892" s="223" t="s">
        <v>19</v>
      </c>
      <c r="N1892" s="224" t="s">
        <v>47</v>
      </c>
      <c r="O1892" s="86"/>
      <c r="P1892" s="225">
        <f>O1892*H1892</f>
        <v>0</v>
      </c>
      <c r="Q1892" s="225">
        <v>2.5999999999999998E-05</v>
      </c>
      <c r="R1892" s="225">
        <f>Q1892*H1892</f>
        <v>0.00010399999999999999</v>
      </c>
      <c r="S1892" s="225">
        <v>0</v>
      </c>
      <c r="T1892" s="226">
        <f>S1892*H1892</f>
        <v>0</v>
      </c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R1892" s="227" t="s">
        <v>541</v>
      </c>
      <c r="AT1892" s="227" t="s">
        <v>333</v>
      </c>
      <c r="AU1892" s="227" t="s">
        <v>85</v>
      </c>
      <c r="AY1892" s="19" t="s">
        <v>331</v>
      </c>
      <c r="BE1892" s="228">
        <f>IF(N1892="základní",J1892,0)</f>
        <v>0</v>
      </c>
      <c r="BF1892" s="228">
        <f>IF(N1892="snížená",J1892,0)</f>
        <v>0</v>
      </c>
      <c r="BG1892" s="228">
        <f>IF(N1892="zákl. přenesená",J1892,0)</f>
        <v>0</v>
      </c>
      <c r="BH1892" s="228">
        <f>IF(N1892="sníž. přenesená",J1892,0)</f>
        <v>0</v>
      </c>
      <c r="BI1892" s="228">
        <f>IF(N1892="nulová",J1892,0)</f>
        <v>0</v>
      </c>
      <c r="BJ1892" s="19" t="s">
        <v>83</v>
      </c>
      <c r="BK1892" s="228">
        <f>ROUND(I1892*H1892,2)</f>
        <v>0</v>
      </c>
      <c r="BL1892" s="19" t="s">
        <v>541</v>
      </c>
      <c r="BM1892" s="227" t="s">
        <v>2644</v>
      </c>
    </row>
    <row r="1893" s="2" customFormat="1">
      <c r="A1893" s="40"/>
      <c r="B1893" s="41"/>
      <c r="C1893" s="42"/>
      <c r="D1893" s="229" t="s">
        <v>339</v>
      </c>
      <c r="E1893" s="42"/>
      <c r="F1893" s="230" t="s">
        <v>2645</v>
      </c>
      <c r="G1893" s="42"/>
      <c r="H1893" s="42"/>
      <c r="I1893" s="231"/>
      <c r="J1893" s="42"/>
      <c r="K1893" s="42"/>
      <c r="L1893" s="46"/>
      <c r="M1893" s="232"/>
      <c r="N1893" s="233"/>
      <c r="O1893" s="86"/>
      <c r="P1893" s="86"/>
      <c r="Q1893" s="86"/>
      <c r="R1893" s="86"/>
      <c r="S1893" s="86"/>
      <c r="T1893" s="87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T1893" s="19" t="s">
        <v>339</v>
      </c>
      <c r="AU1893" s="19" t="s">
        <v>85</v>
      </c>
    </row>
    <row r="1894" s="2" customFormat="1" ht="16.5" customHeight="1">
      <c r="A1894" s="40"/>
      <c r="B1894" s="41"/>
      <c r="C1894" s="284" t="s">
        <v>2646</v>
      </c>
      <c r="D1894" s="284" t="s">
        <v>968</v>
      </c>
      <c r="E1894" s="285" t="s">
        <v>2647</v>
      </c>
      <c r="F1894" s="286" t="s">
        <v>2648</v>
      </c>
      <c r="G1894" s="287" t="s">
        <v>425</v>
      </c>
      <c r="H1894" s="288">
        <v>4</v>
      </c>
      <c r="I1894" s="289"/>
      <c r="J1894" s="290">
        <f>ROUND(I1894*H1894,2)</f>
        <v>0</v>
      </c>
      <c r="K1894" s="286" t="s">
        <v>337</v>
      </c>
      <c r="L1894" s="291"/>
      <c r="M1894" s="292" t="s">
        <v>19</v>
      </c>
      <c r="N1894" s="293" t="s">
        <v>47</v>
      </c>
      <c r="O1894" s="86"/>
      <c r="P1894" s="225">
        <f>O1894*H1894</f>
        <v>0</v>
      </c>
      <c r="Q1894" s="225">
        <v>0.0025000000000000001</v>
      </c>
      <c r="R1894" s="225">
        <f>Q1894*H1894</f>
        <v>0.01</v>
      </c>
      <c r="S1894" s="225">
        <v>0</v>
      </c>
      <c r="T1894" s="226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7" t="s">
        <v>624</v>
      </c>
      <c r="AT1894" s="227" t="s">
        <v>968</v>
      </c>
      <c r="AU1894" s="227" t="s">
        <v>85</v>
      </c>
      <c r="AY1894" s="19" t="s">
        <v>331</v>
      </c>
      <c r="BE1894" s="228">
        <f>IF(N1894="základní",J1894,0)</f>
        <v>0</v>
      </c>
      <c r="BF1894" s="228">
        <f>IF(N1894="snížená",J1894,0)</f>
        <v>0</v>
      </c>
      <c r="BG1894" s="228">
        <f>IF(N1894="zákl. přenesená",J1894,0)</f>
        <v>0</v>
      </c>
      <c r="BH1894" s="228">
        <f>IF(N1894="sníž. přenesená",J1894,0)</f>
        <v>0</v>
      </c>
      <c r="BI1894" s="228">
        <f>IF(N1894="nulová",J1894,0)</f>
        <v>0</v>
      </c>
      <c r="BJ1894" s="19" t="s">
        <v>83</v>
      </c>
      <c r="BK1894" s="228">
        <f>ROUND(I1894*H1894,2)</f>
        <v>0</v>
      </c>
      <c r="BL1894" s="19" t="s">
        <v>541</v>
      </c>
      <c r="BM1894" s="227" t="s">
        <v>2649</v>
      </c>
    </row>
    <row r="1895" s="2" customFormat="1" ht="37.8" customHeight="1">
      <c r="A1895" s="40"/>
      <c r="B1895" s="41"/>
      <c r="C1895" s="216" t="s">
        <v>2650</v>
      </c>
      <c r="D1895" s="216" t="s">
        <v>333</v>
      </c>
      <c r="E1895" s="217" t="s">
        <v>2651</v>
      </c>
      <c r="F1895" s="218" t="s">
        <v>2652</v>
      </c>
      <c r="G1895" s="219" t="s">
        <v>384</v>
      </c>
      <c r="H1895" s="220">
        <v>22.942</v>
      </c>
      <c r="I1895" s="221"/>
      <c r="J1895" s="222">
        <f>ROUND(I1895*H1895,2)</f>
        <v>0</v>
      </c>
      <c r="K1895" s="218" t="s">
        <v>337</v>
      </c>
      <c r="L1895" s="46"/>
      <c r="M1895" s="223" t="s">
        <v>19</v>
      </c>
      <c r="N1895" s="224" t="s">
        <v>47</v>
      </c>
      <c r="O1895" s="86"/>
      <c r="P1895" s="225">
        <f>O1895*H1895</f>
        <v>0</v>
      </c>
      <c r="Q1895" s="225">
        <v>0</v>
      </c>
      <c r="R1895" s="225">
        <f>Q1895*H1895</f>
        <v>0</v>
      </c>
      <c r="S1895" s="225">
        <v>0</v>
      </c>
      <c r="T1895" s="226">
        <f>S1895*H1895</f>
        <v>0</v>
      </c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R1895" s="227" t="s">
        <v>541</v>
      </c>
      <c r="AT1895" s="227" t="s">
        <v>333</v>
      </c>
      <c r="AU1895" s="227" t="s">
        <v>85</v>
      </c>
      <c r="AY1895" s="19" t="s">
        <v>331</v>
      </c>
      <c r="BE1895" s="228">
        <f>IF(N1895="základní",J1895,0)</f>
        <v>0</v>
      </c>
      <c r="BF1895" s="228">
        <f>IF(N1895="snížená",J1895,0)</f>
        <v>0</v>
      </c>
      <c r="BG1895" s="228">
        <f>IF(N1895="zákl. přenesená",J1895,0)</f>
        <v>0</v>
      </c>
      <c r="BH1895" s="228">
        <f>IF(N1895="sníž. přenesená",J1895,0)</f>
        <v>0</v>
      </c>
      <c r="BI1895" s="228">
        <f>IF(N1895="nulová",J1895,0)</f>
        <v>0</v>
      </c>
      <c r="BJ1895" s="19" t="s">
        <v>83</v>
      </c>
      <c r="BK1895" s="228">
        <f>ROUND(I1895*H1895,2)</f>
        <v>0</v>
      </c>
      <c r="BL1895" s="19" t="s">
        <v>541</v>
      </c>
      <c r="BM1895" s="227" t="s">
        <v>2653</v>
      </c>
    </row>
    <row r="1896" s="2" customFormat="1">
      <c r="A1896" s="40"/>
      <c r="B1896" s="41"/>
      <c r="C1896" s="42"/>
      <c r="D1896" s="229" t="s">
        <v>339</v>
      </c>
      <c r="E1896" s="42"/>
      <c r="F1896" s="230" t="s">
        <v>2654</v>
      </c>
      <c r="G1896" s="42"/>
      <c r="H1896" s="42"/>
      <c r="I1896" s="231"/>
      <c r="J1896" s="42"/>
      <c r="K1896" s="42"/>
      <c r="L1896" s="46"/>
      <c r="M1896" s="232"/>
      <c r="N1896" s="233"/>
      <c r="O1896" s="86"/>
      <c r="P1896" s="86"/>
      <c r="Q1896" s="86"/>
      <c r="R1896" s="86"/>
      <c r="S1896" s="86"/>
      <c r="T1896" s="87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T1896" s="19" t="s">
        <v>339</v>
      </c>
      <c r="AU1896" s="19" t="s">
        <v>85</v>
      </c>
    </row>
    <row r="1897" s="12" customFormat="1" ht="22.8" customHeight="1">
      <c r="A1897" s="12"/>
      <c r="B1897" s="200"/>
      <c r="C1897" s="201"/>
      <c r="D1897" s="202" t="s">
        <v>75</v>
      </c>
      <c r="E1897" s="214" t="s">
        <v>2655</v>
      </c>
      <c r="F1897" s="214" t="s">
        <v>2656</v>
      </c>
      <c r="G1897" s="201"/>
      <c r="H1897" s="201"/>
      <c r="I1897" s="204"/>
      <c r="J1897" s="215">
        <f>BK1897</f>
        <v>0</v>
      </c>
      <c r="K1897" s="201"/>
      <c r="L1897" s="206"/>
      <c r="M1897" s="207"/>
      <c r="N1897" s="208"/>
      <c r="O1897" s="208"/>
      <c r="P1897" s="209">
        <f>SUM(P1898:P1967)</f>
        <v>0</v>
      </c>
      <c r="Q1897" s="208"/>
      <c r="R1897" s="209">
        <f>SUM(R1898:R1967)</f>
        <v>0.38767733599999998</v>
      </c>
      <c r="S1897" s="208"/>
      <c r="T1897" s="210">
        <f>SUM(T1898:T1967)</f>
        <v>1.4267234500000001</v>
      </c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R1897" s="211" t="s">
        <v>85</v>
      </c>
      <c r="AT1897" s="212" t="s">
        <v>75</v>
      </c>
      <c r="AU1897" s="212" t="s">
        <v>83</v>
      </c>
      <c r="AY1897" s="211" t="s">
        <v>331</v>
      </c>
      <c r="BK1897" s="213">
        <f>SUM(BK1898:BK1967)</f>
        <v>0</v>
      </c>
    </row>
    <row r="1898" s="2" customFormat="1" ht="16.5" customHeight="1">
      <c r="A1898" s="40"/>
      <c r="B1898" s="41"/>
      <c r="C1898" s="216" t="s">
        <v>2657</v>
      </c>
      <c r="D1898" s="216" t="s">
        <v>333</v>
      </c>
      <c r="E1898" s="217" t="s">
        <v>2658</v>
      </c>
      <c r="F1898" s="218" t="s">
        <v>2659</v>
      </c>
      <c r="G1898" s="219" t="s">
        <v>376</v>
      </c>
      <c r="H1898" s="220">
        <v>3.2999999999999998</v>
      </c>
      <c r="I1898" s="221"/>
      <c r="J1898" s="222">
        <f>ROUND(I1898*H1898,2)</f>
        <v>0</v>
      </c>
      <c r="K1898" s="218" t="s">
        <v>19</v>
      </c>
      <c r="L1898" s="46"/>
      <c r="M1898" s="223" t="s">
        <v>19</v>
      </c>
      <c r="N1898" s="224" t="s">
        <v>47</v>
      </c>
      <c r="O1898" s="86"/>
      <c r="P1898" s="225">
        <f>O1898*H1898</f>
        <v>0</v>
      </c>
      <c r="Q1898" s="225">
        <v>0</v>
      </c>
      <c r="R1898" s="225">
        <f>Q1898*H1898</f>
        <v>0</v>
      </c>
      <c r="S1898" s="225">
        <v>0</v>
      </c>
      <c r="T1898" s="226">
        <f>S1898*H1898</f>
        <v>0</v>
      </c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R1898" s="227" t="s">
        <v>541</v>
      </c>
      <c r="AT1898" s="227" t="s">
        <v>333</v>
      </c>
      <c r="AU1898" s="227" t="s">
        <v>85</v>
      </c>
      <c r="AY1898" s="19" t="s">
        <v>331</v>
      </c>
      <c r="BE1898" s="228">
        <f>IF(N1898="základní",J1898,0)</f>
        <v>0</v>
      </c>
      <c r="BF1898" s="228">
        <f>IF(N1898="snížená",J1898,0)</f>
        <v>0</v>
      </c>
      <c r="BG1898" s="228">
        <f>IF(N1898="zákl. přenesená",J1898,0)</f>
        <v>0</v>
      </c>
      <c r="BH1898" s="228">
        <f>IF(N1898="sníž. přenesená",J1898,0)</f>
        <v>0</v>
      </c>
      <c r="BI1898" s="228">
        <f>IF(N1898="nulová",J1898,0)</f>
        <v>0</v>
      </c>
      <c r="BJ1898" s="19" t="s">
        <v>83</v>
      </c>
      <c r="BK1898" s="228">
        <f>ROUND(I1898*H1898,2)</f>
        <v>0</v>
      </c>
      <c r="BL1898" s="19" t="s">
        <v>541</v>
      </c>
      <c r="BM1898" s="227" t="s">
        <v>2660</v>
      </c>
    </row>
    <row r="1899" s="2" customFormat="1" ht="16.5" customHeight="1">
      <c r="A1899" s="40"/>
      <c r="B1899" s="41"/>
      <c r="C1899" s="216" t="s">
        <v>2661</v>
      </c>
      <c r="D1899" s="216" t="s">
        <v>333</v>
      </c>
      <c r="E1899" s="217" t="s">
        <v>2662</v>
      </c>
      <c r="F1899" s="218" t="s">
        <v>2663</v>
      </c>
      <c r="G1899" s="219" t="s">
        <v>376</v>
      </c>
      <c r="H1899" s="220">
        <v>1.54</v>
      </c>
      <c r="I1899" s="221"/>
      <c r="J1899" s="222">
        <f>ROUND(I1899*H1899,2)</f>
        <v>0</v>
      </c>
      <c r="K1899" s="218" t="s">
        <v>19</v>
      </c>
      <c r="L1899" s="46"/>
      <c r="M1899" s="223" t="s">
        <v>19</v>
      </c>
      <c r="N1899" s="224" t="s">
        <v>47</v>
      </c>
      <c r="O1899" s="86"/>
      <c r="P1899" s="225">
        <f>O1899*H1899</f>
        <v>0</v>
      </c>
      <c r="Q1899" s="225">
        <v>0</v>
      </c>
      <c r="R1899" s="225">
        <f>Q1899*H1899</f>
        <v>0</v>
      </c>
      <c r="S1899" s="225">
        <v>0</v>
      </c>
      <c r="T1899" s="226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7" t="s">
        <v>541</v>
      </c>
      <c r="AT1899" s="227" t="s">
        <v>333</v>
      </c>
      <c r="AU1899" s="227" t="s">
        <v>85</v>
      </c>
      <c r="AY1899" s="19" t="s">
        <v>331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19" t="s">
        <v>83</v>
      </c>
      <c r="BK1899" s="228">
        <f>ROUND(I1899*H1899,2)</f>
        <v>0</v>
      </c>
      <c r="BL1899" s="19" t="s">
        <v>541</v>
      </c>
      <c r="BM1899" s="227" t="s">
        <v>2664</v>
      </c>
    </row>
    <row r="1900" s="2" customFormat="1" ht="16.5" customHeight="1">
      <c r="A1900" s="40"/>
      <c r="B1900" s="41"/>
      <c r="C1900" s="216" t="s">
        <v>2665</v>
      </c>
      <c r="D1900" s="216" t="s">
        <v>333</v>
      </c>
      <c r="E1900" s="217" t="s">
        <v>2666</v>
      </c>
      <c r="F1900" s="218" t="s">
        <v>2667</v>
      </c>
      <c r="G1900" s="219" t="s">
        <v>425</v>
      </c>
      <c r="H1900" s="220">
        <v>1</v>
      </c>
      <c r="I1900" s="221"/>
      <c r="J1900" s="222">
        <f>ROUND(I1900*H1900,2)</f>
        <v>0</v>
      </c>
      <c r="K1900" s="218" t="s">
        <v>19</v>
      </c>
      <c r="L1900" s="46"/>
      <c r="M1900" s="223" t="s">
        <v>19</v>
      </c>
      <c r="N1900" s="224" t="s">
        <v>47</v>
      </c>
      <c r="O1900" s="86"/>
      <c r="P1900" s="225">
        <f>O1900*H1900</f>
        <v>0</v>
      </c>
      <c r="Q1900" s="225">
        <v>0</v>
      </c>
      <c r="R1900" s="225">
        <f>Q1900*H1900</f>
        <v>0</v>
      </c>
      <c r="S1900" s="225">
        <v>0</v>
      </c>
      <c r="T1900" s="226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7" t="s">
        <v>541</v>
      </c>
      <c r="AT1900" s="227" t="s">
        <v>333</v>
      </c>
      <c r="AU1900" s="227" t="s">
        <v>85</v>
      </c>
      <c r="AY1900" s="19" t="s">
        <v>331</v>
      </c>
      <c r="BE1900" s="228">
        <f>IF(N1900="základní",J1900,0)</f>
        <v>0</v>
      </c>
      <c r="BF1900" s="228">
        <f>IF(N1900="snížená",J1900,0)</f>
        <v>0</v>
      </c>
      <c r="BG1900" s="228">
        <f>IF(N1900="zákl. přenesená",J1900,0)</f>
        <v>0</v>
      </c>
      <c r="BH1900" s="228">
        <f>IF(N1900="sníž. přenesená",J1900,0)</f>
        <v>0</v>
      </c>
      <c r="BI1900" s="228">
        <f>IF(N1900="nulová",J1900,0)</f>
        <v>0</v>
      </c>
      <c r="BJ1900" s="19" t="s">
        <v>83</v>
      </c>
      <c r="BK1900" s="228">
        <f>ROUND(I1900*H1900,2)</f>
        <v>0</v>
      </c>
      <c r="BL1900" s="19" t="s">
        <v>541</v>
      </c>
      <c r="BM1900" s="227" t="s">
        <v>2668</v>
      </c>
    </row>
    <row r="1901" s="2" customFormat="1" ht="16.5" customHeight="1">
      <c r="A1901" s="40"/>
      <c r="B1901" s="41"/>
      <c r="C1901" s="216" t="s">
        <v>2669</v>
      </c>
      <c r="D1901" s="216" t="s">
        <v>333</v>
      </c>
      <c r="E1901" s="217" t="s">
        <v>2670</v>
      </c>
      <c r="F1901" s="218" t="s">
        <v>2671</v>
      </c>
      <c r="G1901" s="219" t="s">
        <v>425</v>
      </c>
      <c r="H1901" s="220">
        <v>2</v>
      </c>
      <c r="I1901" s="221"/>
      <c r="J1901" s="222">
        <f>ROUND(I1901*H1901,2)</f>
        <v>0</v>
      </c>
      <c r="K1901" s="218" t="s">
        <v>19</v>
      </c>
      <c r="L1901" s="46"/>
      <c r="M1901" s="223" t="s">
        <v>19</v>
      </c>
      <c r="N1901" s="224" t="s">
        <v>47</v>
      </c>
      <c r="O1901" s="86"/>
      <c r="P1901" s="225">
        <f>O1901*H1901</f>
        <v>0</v>
      </c>
      <c r="Q1901" s="225">
        <v>0</v>
      </c>
      <c r="R1901" s="225">
        <f>Q1901*H1901</f>
        <v>0</v>
      </c>
      <c r="S1901" s="225">
        <v>0</v>
      </c>
      <c r="T1901" s="226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7" t="s">
        <v>541</v>
      </c>
      <c r="AT1901" s="227" t="s">
        <v>333</v>
      </c>
      <c r="AU1901" s="227" t="s">
        <v>85</v>
      </c>
      <c r="AY1901" s="19" t="s">
        <v>331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19" t="s">
        <v>83</v>
      </c>
      <c r="BK1901" s="228">
        <f>ROUND(I1901*H1901,2)</f>
        <v>0</v>
      </c>
      <c r="BL1901" s="19" t="s">
        <v>541</v>
      </c>
      <c r="BM1901" s="227" t="s">
        <v>2672</v>
      </c>
    </row>
    <row r="1902" s="2" customFormat="1" ht="16.5" customHeight="1">
      <c r="A1902" s="40"/>
      <c r="B1902" s="41"/>
      <c r="C1902" s="216" t="s">
        <v>2673</v>
      </c>
      <c r="D1902" s="216" t="s">
        <v>333</v>
      </c>
      <c r="E1902" s="217" t="s">
        <v>2674</v>
      </c>
      <c r="F1902" s="218" t="s">
        <v>2675</v>
      </c>
      <c r="G1902" s="219" t="s">
        <v>425</v>
      </c>
      <c r="H1902" s="220">
        <v>4</v>
      </c>
      <c r="I1902" s="221"/>
      <c r="J1902" s="222">
        <f>ROUND(I1902*H1902,2)</f>
        <v>0</v>
      </c>
      <c r="K1902" s="218" t="s">
        <v>19</v>
      </c>
      <c r="L1902" s="46"/>
      <c r="M1902" s="223" t="s">
        <v>19</v>
      </c>
      <c r="N1902" s="224" t="s">
        <v>47</v>
      </c>
      <c r="O1902" s="86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R1902" s="227" t="s">
        <v>541</v>
      </c>
      <c r="AT1902" s="227" t="s">
        <v>333</v>
      </c>
      <c r="AU1902" s="227" t="s">
        <v>85</v>
      </c>
      <c r="AY1902" s="19" t="s">
        <v>331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9" t="s">
        <v>83</v>
      </c>
      <c r="BK1902" s="228">
        <f>ROUND(I1902*H1902,2)</f>
        <v>0</v>
      </c>
      <c r="BL1902" s="19" t="s">
        <v>541</v>
      </c>
      <c r="BM1902" s="227" t="s">
        <v>2676</v>
      </c>
    </row>
    <row r="1903" s="2" customFormat="1" ht="24.15" customHeight="1">
      <c r="A1903" s="40"/>
      <c r="B1903" s="41"/>
      <c r="C1903" s="216" t="s">
        <v>2677</v>
      </c>
      <c r="D1903" s="216" t="s">
        <v>333</v>
      </c>
      <c r="E1903" s="217" t="s">
        <v>2678</v>
      </c>
      <c r="F1903" s="218" t="s">
        <v>2679</v>
      </c>
      <c r="G1903" s="219" t="s">
        <v>376</v>
      </c>
      <c r="H1903" s="220">
        <v>46.32</v>
      </c>
      <c r="I1903" s="221"/>
      <c r="J1903" s="222">
        <f>ROUND(I1903*H1903,2)</f>
        <v>0</v>
      </c>
      <c r="K1903" s="218" t="s">
        <v>19</v>
      </c>
      <c r="L1903" s="46"/>
      <c r="M1903" s="223" t="s">
        <v>19</v>
      </c>
      <c r="N1903" s="224" t="s">
        <v>47</v>
      </c>
      <c r="O1903" s="86"/>
      <c r="P1903" s="225">
        <f>O1903*H1903</f>
        <v>0</v>
      </c>
      <c r="Q1903" s="225">
        <v>0</v>
      </c>
      <c r="R1903" s="225">
        <f>Q1903*H1903</f>
        <v>0</v>
      </c>
      <c r="S1903" s="225">
        <v>0</v>
      </c>
      <c r="T1903" s="226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27" t="s">
        <v>541</v>
      </c>
      <c r="AT1903" s="227" t="s">
        <v>333</v>
      </c>
      <c r="AU1903" s="227" t="s">
        <v>85</v>
      </c>
      <c r="AY1903" s="19" t="s">
        <v>331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19" t="s">
        <v>83</v>
      </c>
      <c r="BK1903" s="228">
        <f>ROUND(I1903*H1903,2)</f>
        <v>0</v>
      </c>
      <c r="BL1903" s="19" t="s">
        <v>541</v>
      </c>
      <c r="BM1903" s="227" t="s">
        <v>2680</v>
      </c>
    </row>
    <row r="1904" s="2" customFormat="1" ht="21.75" customHeight="1">
      <c r="A1904" s="40"/>
      <c r="B1904" s="41"/>
      <c r="C1904" s="216" t="s">
        <v>2681</v>
      </c>
      <c r="D1904" s="216" t="s">
        <v>333</v>
      </c>
      <c r="E1904" s="217" t="s">
        <v>2682</v>
      </c>
      <c r="F1904" s="218" t="s">
        <v>2683</v>
      </c>
      <c r="G1904" s="219" t="s">
        <v>376</v>
      </c>
      <c r="H1904" s="220">
        <v>47.020000000000003</v>
      </c>
      <c r="I1904" s="221"/>
      <c r="J1904" s="222">
        <f>ROUND(I1904*H1904,2)</f>
        <v>0</v>
      </c>
      <c r="K1904" s="218" t="s">
        <v>19</v>
      </c>
      <c r="L1904" s="46"/>
      <c r="M1904" s="223" t="s">
        <v>19</v>
      </c>
      <c r="N1904" s="224" t="s">
        <v>47</v>
      </c>
      <c r="O1904" s="86"/>
      <c r="P1904" s="225">
        <f>O1904*H1904</f>
        <v>0</v>
      </c>
      <c r="Q1904" s="225">
        <v>0</v>
      </c>
      <c r="R1904" s="225">
        <f>Q1904*H1904</f>
        <v>0</v>
      </c>
      <c r="S1904" s="225">
        <v>0</v>
      </c>
      <c r="T1904" s="226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7" t="s">
        <v>541</v>
      </c>
      <c r="AT1904" s="227" t="s">
        <v>333</v>
      </c>
      <c r="AU1904" s="227" t="s">
        <v>85</v>
      </c>
      <c r="AY1904" s="19" t="s">
        <v>331</v>
      </c>
      <c r="BE1904" s="228">
        <f>IF(N1904="základní",J1904,0)</f>
        <v>0</v>
      </c>
      <c r="BF1904" s="228">
        <f>IF(N1904="snížená",J1904,0)</f>
        <v>0</v>
      </c>
      <c r="BG1904" s="228">
        <f>IF(N1904="zákl. přenesená",J1904,0)</f>
        <v>0</v>
      </c>
      <c r="BH1904" s="228">
        <f>IF(N1904="sníž. přenesená",J1904,0)</f>
        <v>0</v>
      </c>
      <c r="BI1904" s="228">
        <f>IF(N1904="nulová",J1904,0)</f>
        <v>0</v>
      </c>
      <c r="BJ1904" s="19" t="s">
        <v>83</v>
      </c>
      <c r="BK1904" s="228">
        <f>ROUND(I1904*H1904,2)</f>
        <v>0</v>
      </c>
      <c r="BL1904" s="19" t="s">
        <v>541</v>
      </c>
      <c r="BM1904" s="227" t="s">
        <v>2684</v>
      </c>
    </row>
    <row r="1905" s="2" customFormat="1" ht="16.5" customHeight="1">
      <c r="A1905" s="40"/>
      <c r="B1905" s="41"/>
      <c r="C1905" s="216" t="s">
        <v>2685</v>
      </c>
      <c r="D1905" s="216" t="s">
        <v>333</v>
      </c>
      <c r="E1905" s="217" t="s">
        <v>2686</v>
      </c>
      <c r="F1905" s="218" t="s">
        <v>2687</v>
      </c>
      <c r="G1905" s="219" t="s">
        <v>376</v>
      </c>
      <c r="H1905" s="220">
        <v>5.2000000000000002</v>
      </c>
      <c r="I1905" s="221"/>
      <c r="J1905" s="222">
        <f>ROUND(I1905*H1905,2)</f>
        <v>0</v>
      </c>
      <c r="K1905" s="218" t="s">
        <v>19</v>
      </c>
      <c r="L1905" s="46"/>
      <c r="M1905" s="223" t="s">
        <v>19</v>
      </c>
      <c r="N1905" s="224" t="s">
        <v>47</v>
      </c>
      <c r="O1905" s="86"/>
      <c r="P1905" s="225">
        <f>O1905*H1905</f>
        <v>0</v>
      </c>
      <c r="Q1905" s="225">
        <v>0</v>
      </c>
      <c r="R1905" s="225">
        <f>Q1905*H1905</f>
        <v>0</v>
      </c>
      <c r="S1905" s="225">
        <v>0</v>
      </c>
      <c r="T1905" s="226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7" t="s">
        <v>541</v>
      </c>
      <c r="AT1905" s="227" t="s">
        <v>333</v>
      </c>
      <c r="AU1905" s="227" t="s">
        <v>85</v>
      </c>
      <c r="AY1905" s="19" t="s">
        <v>331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19" t="s">
        <v>83</v>
      </c>
      <c r="BK1905" s="228">
        <f>ROUND(I1905*H1905,2)</f>
        <v>0</v>
      </c>
      <c r="BL1905" s="19" t="s">
        <v>541</v>
      </c>
      <c r="BM1905" s="227" t="s">
        <v>2688</v>
      </c>
    </row>
    <row r="1906" s="2" customFormat="1" ht="16.5" customHeight="1">
      <c r="A1906" s="40"/>
      <c r="B1906" s="41"/>
      <c r="C1906" s="216" t="s">
        <v>2689</v>
      </c>
      <c r="D1906" s="216" t="s">
        <v>333</v>
      </c>
      <c r="E1906" s="217" t="s">
        <v>2690</v>
      </c>
      <c r="F1906" s="218" t="s">
        <v>2691</v>
      </c>
      <c r="G1906" s="219" t="s">
        <v>376</v>
      </c>
      <c r="H1906" s="220">
        <v>1.0700000000000001</v>
      </c>
      <c r="I1906" s="221"/>
      <c r="J1906" s="222">
        <f>ROUND(I1906*H1906,2)</f>
        <v>0</v>
      </c>
      <c r="K1906" s="218" t="s">
        <v>19</v>
      </c>
      <c r="L1906" s="46"/>
      <c r="M1906" s="223" t="s">
        <v>19</v>
      </c>
      <c r="N1906" s="224" t="s">
        <v>47</v>
      </c>
      <c r="O1906" s="86"/>
      <c r="P1906" s="225">
        <f>O1906*H1906</f>
        <v>0</v>
      </c>
      <c r="Q1906" s="225">
        <v>0</v>
      </c>
      <c r="R1906" s="225">
        <f>Q1906*H1906</f>
        <v>0</v>
      </c>
      <c r="S1906" s="225">
        <v>0</v>
      </c>
      <c r="T1906" s="226">
        <f>S1906*H1906</f>
        <v>0</v>
      </c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R1906" s="227" t="s">
        <v>541</v>
      </c>
      <c r="AT1906" s="227" t="s">
        <v>333</v>
      </c>
      <c r="AU1906" s="227" t="s">
        <v>85</v>
      </c>
      <c r="AY1906" s="19" t="s">
        <v>331</v>
      </c>
      <c r="BE1906" s="228">
        <f>IF(N1906="základní",J1906,0)</f>
        <v>0</v>
      </c>
      <c r="BF1906" s="228">
        <f>IF(N1906="snížená",J1906,0)</f>
        <v>0</v>
      </c>
      <c r="BG1906" s="228">
        <f>IF(N1906="zákl. přenesená",J1906,0)</f>
        <v>0</v>
      </c>
      <c r="BH1906" s="228">
        <f>IF(N1906="sníž. přenesená",J1906,0)</f>
        <v>0</v>
      </c>
      <c r="BI1906" s="228">
        <f>IF(N1906="nulová",J1906,0)</f>
        <v>0</v>
      </c>
      <c r="BJ1906" s="19" t="s">
        <v>83</v>
      </c>
      <c r="BK1906" s="228">
        <f>ROUND(I1906*H1906,2)</f>
        <v>0</v>
      </c>
      <c r="BL1906" s="19" t="s">
        <v>541</v>
      </c>
      <c r="BM1906" s="227" t="s">
        <v>2692</v>
      </c>
    </row>
    <row r="1907" s="2" customFormat="1" ht="16.5" customHeight="1">
      <c r="A1907" s="40"/>
      <c r="B1907" s="41"/>
      <c r="C1907" s="216" t="s">
        <v>2693</v>
      </c>
      <c r="D1907" s="216" t="s">
        <v>333</v>
      </c>
      <c r="E1907" s="217" t="s">
        <v>2694</v>
      </c>
      <c r="F1907" s="218" t="s">
        <v>2695</v>
      </c>
      <c r="G1907" s="219" t="s">
        <v>376</v>
      </c>
      <c r="H1907" s="220">
        <v>13.1</v>
      </c>
      <c r="I1907" s="221"/>
      <c r="J1907" s="222">
        <f>ROUND(I1907*H1907,2)</f>
        <v>0</v>
      </c>
      <c r="K1907" s="218" t="s">
        <v>19</v>
      </c>
      <c r="L1907" s="46"/>
      <c r="M1907" s="223" t="s">
        <v>19</v>
      </c>
      <c r="N1907" s="224" t="s">
        <v>47</v>
      </c>
      <c r="O1907" s="86"/>
      <c r="P1907" s="225">
        <f>O1907*H1907</f>
        <v>0</v>
      </c>
      <c r="Q1907" s="225">
        <v>0</v>
      </c>
      <c r="R1907" s="225">
        <f>Q1907*H1907</f>
        <v>0</v>
      </c>
      <c r="S1907" s="225">
        <v>0</v>
      </c>
      <c r="T1907" s="226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7" t="s">
        <v>541</v>
      </c>
      <c r="AT1907" s="227" t="s">
        <v>333</v>
      </c>
      <c r="AU1907" s="227" t="s">
        <v>85</v>
      </c>
      <c r="AY1907" s="19" t="s">
        <v>331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19" t="s">
        <v>83</v>
      </c>
      <c r="BK1907" s="228">
        <f>ROUND(I1907*H1907,2)</f>
        <v>0</v>
      </c>
      <c r="BL1907" s="19" t="s">
        <v>541</v>
      </c>
      <c r="BM1907" s="227" t="s">
        <v>2696</v>
      </c>
    </row>
    <row r="1908" s="2" customFormat="1" ht="16.5" customHeight="1">
      <c r="A1908" s="40"/>
      <c r="B1908" s="41"/>
      <c r="C1908" s="216" t="s">
        <v>2697</v>
      </c>
      <c r="D1908" s="216" t="s">
        <v>333</v>
      </c>
      <c r="E1908" s="217" t="s">
        <v>2698</v>
      </c>
      <c r="F1908" s="218" t="s">
        <v>2699</v>
      </c>
      <c r="G1908" s="219" t="s">
        <v>376</v>
      </c>
      <c r="H1908" s="220">
        <v>16</v>
      </c>
      <c r="I1908" s="221"/>
      <c r="J1908" s="222">
        <f>ROUND(I1908*H1908,2)</f>
        <v>0</v>
      </c>
      <c r="K1908" s="218" t="s">
        <v>19</v>
      </c>
      <c r="L1908" s="46"/>
      <c r="M1908" s="223" t="s">
        <v>19</v>
      </c>
      <c r="N1908" s="224" t="s">
        <v>47</v>
      </c>
      <c r="O1908" s="86"/>
      <c r="P1908" s="225">
        <f>O1908*H1908</f>
        <v>0</v>
      </c>
      <c r="Q1908" s="225">
        <v>0</v>
      </c>
      <c r="R1908" s="225">
        <f>Q1908*H1908</f>
        <v>0</v>
      </c>
      <c r="S1908" s="225">
        <v>0</v>
      </c>
      <c r="T1908" s="226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27" t="s">
        <v>541</v>
      </c>
      <c r="AT1908" s="227" t="s">
        <v>333</v>
      </c>
      <c r="AU1908" s="227" t="s">
        <v>85</v>
      </c>
      <c r="AY1908" s="19" t="s">
        <v>331</v>
      </c>
      <c r="BE1908" s="228">
        <f>IF(N1908="základní",J1908,0)</f>
        <v>0</v>
      </c>
      <c r="BF1908" s="228">
        <f>IF(N1908="snížená",J1908,0)</f>
        <v>0</v>
      </c>
      <c r="BG1908" s="228">
        <f>IF(N1908="zákl. přenesená",J1908,0)</f>
        <v>0</v>
      </c>
      <c r="BH1908" s="228">
        <f>IF(N1908="sníž. přenesená",J1908,0)</f>
        <v>0</v>
      </c>
      <c r="BI1908" s="228">
        <f>IF(N1908="nulová",J1908,0)</f>
        <v>0</v>
      </c>
      <c r="BJ1908" s="19" t="s">
        <v>83</v>
      </c>
      <c r="BK1908" s="228">
        <f>ROUND(I1908*H1908,2)</f>
        <v>0</v>
      </c>
      <c r="BL1908" s="19" t="s">
        <v>541</v>
      </c>
      <c r="BM1908" s="227" t="s">
        <v>2700</v>
      </c>
    </row>
    <row r="1909" s="2" customFormat="1" ht="16.5" customHeight="1">
      <c r="A1909" s="40"/>
      <c r="B1909" s="41"/>
      <c r="C1909" s="216" t="s">
        <v>2701</v>
      </c>
      <c r="D1909" s="216" t="s">
        <v>333</v>
      </c>
      <c r="E1909" s="217" t="s">
        <v>2702</v>
      </c>
      <c r="F1909" s="218" t="s">
        <v>2703</v>
      </c>
      <c r="G1909" s="219" t="s">
        <v>376</v>
      </c>
      <c r="H1909" s="220">
        <v>47.899999999999999</v>
      </c>
      <c r="I1909" s="221"/>
      <c r="J1909" s="222">
        <f>ROUND(I1909*H1909,2)</f>
        <v>0</v>
      </c>
      <c r="K1909" s="218" t="s">
        <v>19</v>
      </c>
      <c r="L1909" s="46"/>
      <c r="M1909" s="223" t="s">
        <v>19</v>
      </c>
      <c r="N1909" s="224" t="s">
        <v>47</v>
      </c>
      <c r="O1909" s="86"/>
      <c r="P1909" s="225">
        <f>O1909*H1909</f>
        <v>0</v>
      </c>
      <c r="Q1909" s="225">
        <v>0</v>
      </c>
      <c r="R1909" s="225">
        <f>Q1909*H1909</f>
        <v>0</v>
      </c>
      <c r="S1909" s="225">
        <v>0</v>
      </c>
      <c r="T1909" s="226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7" t="s">
        <v>541</v>
      </c>
      <c r="AT1909" s="227" t="s">
        <v>333</v>
      </c>
      <c r="AU1909" s="227" t="s">
        <v>85</v>
      </c>
      <c r="AY1909" s="19" t="s">
        <v>331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19" t="s">
        <v>83</v>
      </c>
      <c r="BK1909" s="228">
        <f>ROUND(I1909*H1909,2)</f>
        <v>0</v>
      </c>
      <c r="BL1909" s="19" t="s">
        <v>541</v>
      </c>
      <c r="BM1909" s="227" t="s">
        <v>2704</v>
      </c>
    </row>
    <row r="1910" s="2" customFormat="1" ht="24.15" customHeight="1">
      <c r="A1910" s="40"/>
      <c r="B1910" s="41"/>
      <c r="C1910" s="216" t="s">
        <v>2705</v>
      </c>
      <c r="D1910" s="216" t="s">
        <v>333</v>
      </c>
      <c r="E1910" s="217" t="s">
        <v>2706</v>
      </c>
      <c r="F1910" s="218" t="s">
        <v>2707</v>
      </c>
      <c r="G1910" s="219" t="s">
        <v>376</v>
      </c>
      <c r="H1910" s="220">
        <v>11.5</v>
      </c>
      <c r="I1910" s="221"/>
      <c r="J1910" s="222">
        <f>ROUND(I1910*H1910,2)</f>
        <v>0</v>
      </c>
      <c r="K1910" s="218" t="s">
        <v>19</v>
      </c>
      <c r="L1910" s="46"/>
      <c r="M1910" s="223" t="s">
        <v>19</v>
      </c>
      <c r="N1910" s="224" t="s">
        <v>47</v>
      </c>
      <c r="O1910" s="86"/>
      <c r="P1910" s="225">
        <f>O1910*H1910</f>
        <v>0</v>
      </c>
      <c r="Q1910" s="225">
        <v>0</v>
      </c>
      <c r="R1910" s="225">
        <f>Q1910*H1910</f>
        <v>0</v>
      </c>
      <c r="S1910" s="225">
        <v>0</v>
      </c>
      <c r="T1910" s="226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7" t="s">
        <v>541</v>
      </c>
      <c r="AT1910" s="227" t="s">
        <v>333</v>
      </c>
      <c r="AU1910" s="227" t="s">
        <v>85</v>
      </c>
      <c r="AY1910" s="19" t="s">
        <v>331</v>
      </c>
      <c r="BE1910" s="228">
        <f>IF(N1910="základní",J1910,0)</f>
        <v>0</v>
      </c>
      <c r="BF1910" s="228">
        <f>IF(N1910="snížená",J1910,0)</f>
        <v>0</v>
      </c>
      <c r="BG1910" s="228">
        <f>IF(N1910="zákl. přenesená",J1910,0)</f>
        <v>0</v>
      </c>
      <c r="BH1910" s="228">
        <f>IF(N1910="sníž. přenesená",J1910,0)</f>
        <v>0</v>
      </c>
      <c r="BI1910" s="228">
        <f>IF(N1910="nulová",J1910,0)</f>
        <v>0</v>
      </c>
      <c r="BJ1910" s="19" t="s">
        <v>83</v>
      </c>
      <c r="BK1910" s="228">
        <f>ROUND(I1910*H1910,2)</f>
        <v>0</v>
      </c>
      <c r="BL1910" s="19" t="s">
        <v>541</v>
      </c>
      <c r="BM1910" s="227" t="s">
        <v>2708</v>
      </c>
    </row>
    <row r="1911" s="2" customFormat="1" ht="24.15" customHeight="1">
      <c r="A1911" s="40"/>
      <c r="B1911" s="41"/>
      <c r="C1911" s="216" t="s">
        <v>2709</v>
      </c>
      <c r="D1911" s="216" t="s">
        <v>333</v>
      </c>
      <c r="E1911" s="217" t="s">
        <v>2710</v>
      </c>
      <c r="F1911" s="218" t="s">
        <v>2711</v>
      </c>
      <c r="G1911" s="219" t="s">
        <v>376</v>
      </c>
      <c r="H1911" s="220">
        <v>17</v>
      </c>
      <c r="I1911" s="221"/>
      <c r="J1911" s="222">
        <f>ROUND(I1911*H1911,2)</f>
        <v>0</v>
      </c>
      <c r="K1911" s="218" t="s">
        <v>19</v>
      </c>
      <c r="L1911" s="46"/>
      <c r="M1911" s="223" t="s">
        <v>19</v>
      </c>
      <c r="N1911" s="224" t="s">
        <v>47</v>
      </c>
      <c r="O1911" s="86"/>
      <c r="P1911" s="225">
        <f>O1911*H1911</f>
        <v>0</v>
      </c>
      <c r="Q1911" s="225">
        <v>0</v>
      </c>
      <c r="R1911" s="225">
        <f>Q1911*H1911</f>
        <v>0</v>
      </c>
      <c r="S1911" s="225">
        <v>0</v>
      </c>
      <c r="T1911" s="226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7" t="s">
        <v>541</v>
      </c>
      <c r="AT1911" s="227" t="s">
        <v>333</v>
      </c>
      <c r="AU1911" s="227" t="s">
        <v>85</v>
      </c>
      <c r="AY1911" s="19" t="s">
        <v>331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19" t="s">
        <v>83</v>
      </c>
      <c r="BK1911" s="228">
        <f>ROUND(I1911*H1911,2)</f>
        <v>0</v>
      </c>
      <c r="BL1911" s="19" t="s">
        <v>541</v>
      </c>
      <c r="BM1911" s="227" t="s">
        <v>2712</v>
      </c>
    </row>
    <row r="1912" s="2" customFormat="1" ht="16.5" customHeight="1">
      <c r="A1912" s="40"/>
      <c r="B1912" s="41"/>
      <c r="C1912" s="216" t="s">
        <v>2713</v>
      </c>
      <c r="D1912" s="216" t="s">
        <v>333</v>
      </c>
      <c r="E1912" s="217" t="s">
        <v>2714</v>
      </c>
      <c r="F1912" s="218" t="s">
        <v>2715</v>
      </c>
      <c r="G1912" s="219" t="s">
        <v>376</v>
      </c>
      <c r="H1912" s="220">
        <v>18.670000000000002</v>
      </c>
      <c r="I1912" s="221"/>
      <c r="J1912" s="222">
        <f>ROUND(I1912*H1912,2)</f>
        <v>0</v>
      </c>
      <c r="K1912" s="218" t="s">
        <v>19</v>
      </c>
      <c r="L1912" s="46"/>
      <c r="M1912" s="223" t="s">
        <v>19</v>
      </c>
      <c r="N1912" s="224" t="s">
        <v>47</v>
      </c>
      <c r="O1912" s="86"/>
      <c r="P1912" s="225">
        <f>O1912*H1912</f>
        <v>0</v>
      </c>
      <c r="Q1912" s="225">
        <v>0</v>
      </c>
      <c r="R1912" s="225">
        <f>Q1912*H1912</f>
        <v>0</v>
      </c>
      <c r="S1912" s="225">
        <v>0</v>
      </c>
      <c r="T1912" s="226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27" t="s">
        <v>541</v>
      </c>
      <c r="AT1912" s="227" t="s">
        <v>333</v>
      </c>
      <c r="AU1912" s="227" t="s">
        <v>85</v>
      </c>
      <c r="AY1912" s="19" t="s">
        <v>331</v>
      </c>
      <c r="BE1912" s="228">
        <f>IF(N1912="základní",J1912,0)</f>
        <v>0</v>
      </c>
      <c r="BF1912" s="228">
        <f>IF(N1912="snížená",J1912,0)</f>
        <v>0</v>
      </c>
      <c r="BG1912" s="228">
        <f>IF(N1912="zákl. přenesená",J1912,0)</f>
        <v>0</v>
      </c>
      <c r="BH1912" s="228">
        <f>IF(N1912="sníž. přenesená",J1912,0)</f>
        <v>0</v>
      </c>
      <c r="BI1912" s="228">
        <f>IF(N1912="nulová",J1912,0)</f>
        <v>0</v>
      </c>
      <c r="BJ1912" s="19" t="s">
        <v>83</v>
      </c>
      <c r="BK1912" s="228">
        <f>ROUND(I1912*H1912,2)</f>
        <v>0</v>
      </c>
      <c r="BL1912" s="19" t="s">
        <v>541</v>
      </c>
      <c r="BM1912" s="227" t="s">
        <v>2716</v>
      </c>
    </row>
    <row r="1913" s="2" customFormat="1" ht="16.5" customHeight="1">
      <c r="A1913" s="40"/>
      <c r="B1913" s="41"/>
      <c r="C1913" s="216" t="s">
        <v>2717</v>
      </c>
      <c r="D1913" s="216" t="s">
        <v>333</v>
      </c>
      <c r="E1913" s="217" t="s">
        <v>2718</v>
      </c>
      <c r="F1913" s="218" t="s">
        <v>2719</v>
      </c>
      <c r="G1913" s="219" t="s">
        <v>376</v>
      </c>
      <c r="H1913" s="220">
        <v>15.16</v>
      </c>
      <c r="I1913" s="221"/>
      <c r="J1913" s="222">
        <f>ROUND(I1913*H1913,2)</f>
        <v>0</v>
      </c>
      <c r="K1913" s="218" t="s">
        <v>19</v>
      </c>
      <c r="L1913" s="46"/>
      <c r="M1913" s="223" t="s">
        <v>19</v>
      </c>
      <c r="N1913" s="224" t="s">
        <v>47</v>
      </c>
      <c r="O1913" s="86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R1913" s="227" t="s">
        <v>541</v>
      </c>
      <c r="AT1913" s="227" t="s">
        <v>333</v>
      </c>
      <c r="AU1913" s="227" t="s">
        <v>85</v>
      </c>
      <c r="AY1913" s="19" t="s">
        <v>331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19" t="s">
        <v>83</v>
      </c>
      <c r="BK1913" s="228">
        <f>ROUND(I1913*H1913,2)</f>
        <v>0</v>
      </c>
      <c r="BL1913" s="19" t="s">
        <v>541</v>
      </c>
      <c r="BM1913" s="227" t="s">
        <v>2720</v>
      </c>
    </row>
    <row r="1914" s="2" customFormat="1" ht="16.5" customHeight="1">
      <c r="A1914" s="40"/>
      <c r="B1914" s="41"/>
      <c r="C1914" s="216" t="s">
        <v>2721</v>
      </c>
      <c r="D1914" s="216" t="s">
        <v>333</v>
      </c>
      <c r="E1914" s="217" t="s">
        <v>2722</v>
      </c>
      <c r="F1914" s="218" t="s">
        <v>2723</v>
      </c>
      <c r="G1914" s="219" t="s">
        <v>376</v>
      </c>
      <c r="H1914" s="220">
        <v>6.2000000000000002</v>
      </c>
      <c r="I1914" s="221"/>
      <c r="J1914" s="222">
        <f>ROUND(I1914*H1914,2)</f>
        <v>0</v>
      </c>
      <c r="K1914" s="218" t="s">
        <v>19</v>
      </c>
      <c r="L1914" s="46"/>
      <c r="M1914" s="223" t="s">
        <v>19</v>
      </c>
      <c r="N1914" s="224" t="s">
        <v>47</v>
      </c>
      <c r="O1914" s="86"/>
      <c r="P1914" s="225">
        <f>O1914*H1914</f>
        <v>0</v>
      </c>
      <c r="Q1914" s="225">
        <v>0</v>
      </c>
      <c r="R1914" s="225">
        <f>Q1914*H1914</f>
        <v>0</v>
      </c>
      <c r="S1914" s="225">
        <v>0</v>
      </c>
      <c r="T1914" s="226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7" t="s">
        <v>541</v>
      </c>
      <c r="AT1914" s="227" t="s">
        <v>333</v>
      </c>
      <c r="AU1914" s="227" t="s">
        <v>85</v>
      </c>
      <c r="AY1914" s="19" t="s">
        <v>331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19" t="s">
        <v>83</v>
      </c>
      <c r="BK1914" s="228">
        <f>ROUND(I1914*H1914,2)</f>
        <v>0</v>
      </c>
      <c r="BL1914" s="19" t="s">
        <v>541</v>
      </c>
      <c r="BM1914" s="227" t="s">
        <v>2724</v>
      </c>
    </row>
    <row r="1915" s="2" customFormat="1" ht="16.5" customHeight="1">
      <c r="A1915" s="40"/>
      <c r="B1915" s="41"/>
      <c r="C1915" s="216" t="s">
        <v>2725</v>
      </c>
      <c r="D1915" s="216" t="s">
        <v>333</v>
      </c>
      <c r="E1915" s="217" t="s">
        <v>2726</v>
      </c>
      <c r="F1915" s="218" t="s">
        <v>2727</v>
      </c>
      <c r="G1915" s="219" t="s">
        <v>336</v>
      </c>
      <c r="H1915" s="220">
        <v>0.29999999999999999</v>
      </c>
      <c r="I1915" s="221"/>
      <c r="J1915" s="222">
        <f>ROUND(I1915*H1915,2)</f>
        <v>0</v>
      </c>
      <c r="K1915" s="218" t="s">
        <v>19</v>
      </c>
      <c r="L1915" s="46"/>
      <c r="M1915" s="223" t="s">
        <v>19</v>
      </c>
      <c r="N1915" s="224" t="s">
        <v>47</v>
      </c>
      <c r="O1915" s="86"/>
      <c r="P1915" s="225">
        <f>O1915*H1915</f>
        <v>0</v>
      </c>
      <c r="Q1915" s="225">
        <v>0</v>
      </c>
      <c r="R1915" s="225">
        <f>Q1915*H1915</f>
        <v>0</v>
      </c>
      <c r="S1915" s="225">
        <v>0</v>
      </c>
      <c r="T1915" s="226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27" t="s">
        <v>541</v>
      </c>
      <c r="AT1915" s="227" t="s">
        <v>333</v>
      </c>
      <c r="AU1915" s="227" t="s">
        <v>85</v>
      </c>
      <c r="AY1915" s="19" t="s">
        <v>331</v>
      </c>
      <c r="BE1915" s="228">
        <f>IF(N1915="základní",J1915,0)</f>
        <v>0</v>
      </c>
      <c r="BF1915" s="228">
        <f>IF(N1915="snížená",J1915,0)</f>
        <v>0</v>
      </c>
      <c r="BG1915" s="228">
        <f>IF(N1915="zákl. přenesená",J1915,0)</f>
        <v>0</v>
      </c>
      <c r="BH1915" s="228">
        <f>IF(N1915="sníž. přenesená",J1915,0)</f>
        <v>0</v>
      </c>
      <c r="BI1915" s="228">
        <f>IF(N1915="nulová",J1915,0)</f>
        <v>0</v>
      </c>
      <c r="BJ1915" s="19" t="s">
        <v>83</v>
      </c>
      <c r="BK1915" s="228">
        <f>ROUND(I1915*H1915,2)</f>
        <v>0</v>
      </c>
      <c r="BL1915" s="19" t="s">
        <v>541</v>
      </c>
      <c r="BM1915" s="227" t="s">
        <v>2728</v>
      </c>
    </row>
    <row r="1916" s="14" customFormat="1">
      <c r="A1916" s="14"/>
      <c r="B1916" s="245"/>
      <c r="C1916" s="246"/>
      <c r="D1916" s="236" t="s">
        <v>341</v>
      </c>
      <c r="E1916" s="247" t="s">
        <v>19</v>
      </c>
      <c r="F1916" s="248" t="s">
        <v>2729</v>
      </c>
      <c r="G1916" s="246"/>
      <c r="H1916" s="249">
        <v>0.29999999999999999</v>
      </c>
      <c r="I1916" s="250"/>
      <c r="J1916" s="246"/>
      <c r="K1916" s="246"/>
      <c r="L1916" s="251"/>
      <c r="M1916" s="252"/>
      <c r="N1916" s="253"/>
      <c r="O1916" s="253"/>
      <c r="P1916" s="253"/>
      <c r="Q1916" s="253"/>
      <c r="R1916" s="253"/>
      <c r="S1916" s="253"/>
      <c r="T1916" s="25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5" t="s">
        <v>341</v>
      </c>
      <c r="AU1916" s="255" t="s">
        <v>85</v>
      </c>
      <c r="AV1916" s="14" t="s">
        <v>85</v>
      </c>
      <c r="AW1916" s="14" t="s">
        <v>35</v>
      </c>
      <c r="AX1916" s="14" t="s">
        <v>83</v>
      </c>
      <c r="AY1916" s="255" t="s">
        <v>331</v>
      </c>
    </row>
    <row r="1917" s="2" customFormat="1" ht="16.5" customHeight="1">
      <c r="A1917" s="40"/>
      <c r="B1917" s="41"/>
      <c r="C1917" s="216" t="s">
        <v>2730</v>
      </c>
      <c r="D1917" s="216" t="s">
        <v>333</v>
      </c>
      <c r="E1917" s="217" t="s">
        <v>2731</v>
      </c>
      <c r="F1917" s="218" t="s">
        <v>2732</v>
      </c>
      <c r="G1917" s="219" t="s">
        <v>376</v>
      </c>
      <c r="H1917" s="220">
        <v>23</v>
      </c>
      <c r="I1917" s="221"/>
      <c r="J1917" s="222">
        <f>ROUND(I1917*H1917,2)</f>
        <v>0</v>
      </c>
      <c r="K1917" s="218" t="s">
        <v>19</v>
      </c>
      <c r="L1917" s="46"/>
      <c r="M1917" s="223" t="s">
        <v>19</v>
      </c>
      <c r="N1917" s="224" t="s">
        <v>47</v>
      </c>
      <c r="O1917" s="86"/>
      <c r="P1917" s="225">
        <f>O1917*H1917</f>
        <v>0</v>
      </c>
      <c r="Q1917" s="225">
        <v>0</v>
      </c>
      <c r="R1917" s="225">
        <f>Q1917*H1917</f>
        <v>0</v>
      </c>
      <c r="S1917" s="225">
        <v>0</v>
      </c>
      <c r="T1917" s="226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27" t="s">
        <v>541</v>
      </c>
      <c r="AT1917" s="227" t="s">
        <v>333</v>
      </c>
      <c r="AU1917" s="227" t="s">
        <v>85</v>
      </c>
      <c r="AY1917" s="19" t="s">
        <v>331</v>
      </c>
      <c r="BE1917" s="228">
        <f>IF(N1917="základní",J1917,0)</f>
        <v>0</v>
      </c>
      <c r="BF1917" s="228">
        <f>IF(N1917="snížená",J1917,0)</f>
        <v>0</v>
      </c>
      <c r="BG1917" s="228">
        <f>IF(N1917="zákl. přenesená",J1917,0)</f>
        <v>0</v>
      </c>
      <c r="BH1917" s="228">
        <f>IF(N1917="sníž. přenesená",J1917,0)</f>
        <v>0</v>
      </c>
      <c r="BI1917" s="228">
        <f>IF(N1917="nulová",J1917,0)</f>
        <v>0</v>
      </c>
      <c r="BJ1917" s="19" t="s">
        <v>83</v>
      </c>
      <c r="BK1917" s="228">
        <f>ROUND(I1917*H1917,2)</f>
        <v>0</v>
      </c>
      <c r="BL1917" s="19" t="s">
        <v>541</v>
      </c>
      <c r="BM1917" s="227" t="s">
        <v>2733</v>
      </c>
    </row>
    <row r="1918" s="2" customFormat="1" ht="16.5" customHeight="1">
      <c r="A1918" s="40"/>
      <c r="B1918" s="41"/>
      <c r="C1918" s="216" t="s">
        <v>2734</v>
      </c>
      <c r="D1918" s="216" t="s">
        <v>333</v>
      </c>
      <c r="E1918" s="217" t="s">
        <v>2735</v>
      </c>
      <c r="F1918" s="218" t="s">
        <v>2736</v>
      </c>
      <c r="G1918" s="219" t="s">
        <v>425</v>
      </c>
      <c r="H1918" s="220">
        <v>4</v>
      </c>
      <c r="I1918" s="221"/>
      <c r="J1918" s="222">
        <f>ROUND(I1918*H1918,2)</f>
        <v>0</v>
      </c>
      <c r="K1918" s="218" t="s">
        <v>19</v>
      </c>
      <c r="L1918" s="46"/>
      <c r="M1918" s="223" t="s">
        <v>19</v>
      </c>
      <c r="N1918" s="224" t="s">
        <v>47</v>
      </c>
      <c r="O1918" s="86"/>
      <c r="P1918" s="225">
        <f>O1918*H1918</f>
        <v>0</v>
      </c>
      <c r="Q1918" s="225">
        <v>0</v>
      </c>
      <c r="R1918" s="225">
        <f>Q1918*H1918</f>
        <v>0</v>
      </c>
      <c r="S1918" s="225">
        <v>0</v>
      </c>
      <c r="T1918" s="226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7" t="s">
        <v>541</v>
      </c>
      <c r="AT1918" s="227" t="s">
        <v>333</v>
      </c>
      <c r="AU1918" s="227" t="s">
        <v>85</v>
      </c>
      <c r="AY1918" s="19" t="s">
        <v>331</v>
      </c>
      <c r="BE1918" s="228">
        <f>IF(N1918="základní",J1918,0)</f>
        <v>0</v>
      </c>
      <c r="BF1918" s="228">
        <f>IF(N1918="snížená",J1918,0)</f>
        <v>0</v>
      </c>
      <c r="BG1918" s="228">
        <f>IF(N1918="zákl. přenesená",J1918,0)</f>
        <v>0</v>
      </c>
      <c r="BH1918" s="228">
        <f>IF(N1918="sníž. přenesená",J1918,0)</f>
        <v>0</v>
      </c>
      <c r="BI1918" s="228">
        <f>IF(N1918="nulová",J1918,0)</f>
        <v>0</v>
      </c>
      <c r="BJ1918" s="19" t="s">
        <v>83</v>
      </c>
      <c r="BK1918" s="228">
        <f>ROUND(I1918*H1918,2)</f>
        <v>0</v>
      </c>
      <c r="BL1918" s="19" t="s">
        <v>541</v>
      </c>
      <c r="BM1918" s="227" t="s">
        <v>2737</v>
      </c>
    </row>
    <row r="1919" s="2" customFormat="1" ht="16.5" customHeight="1">
      <c r="A1919" s="40"/>
      <c r="B1919" s="41"/>
      <c r="C1919" s="216" t="s">
        <v>2738</v>
      </c>
      <c r="D1919" s="216" t="s">
        <v>333</v>
      </c>
      <c r="E1919" s="217" t="s">
        <v>2739</v>
      </c>
      <c r="F1919" s="218" t="s">
        <v>2740</v>
      </c>
      <c r="G1919" s="219" t="s">
        <v>336</v>
      </c>
      <c r="H1919" s="220">
        <v>12.48</v>
      </c>
      <c r="I1919" s="221"/>
      <c r="J1919" s="222">
        <f>ROUND(I1919*H1919,2)</f>
        <v>0</v>
      </c>
      <c r="K1919" s="218" t="s">
        <v>19</v>
      </c>
      <c r="L1919" s="46"/>
      <c r="M1919" s="223" t="s">
        <v>19</v>
      </c>
      <c r="N1919" s="224" t="s">
        <v>47</v>
      </c>
      <c r="O1919" s="86"/>
      <c r="P1919" s="225">
        <f>O1919*H1919</f>
        <v>0</v>
      </c>
      <c r="Q1919" s="225">
        <v>0</v>
      </c>
      <c r="R1919" s="225">
        <f>Q1919*H1919</f>
        <v>0</v>
      </c>
      <c r="S1919" s="225">
        <v>0</v>
      </c>
      <c r="T1919" s="226">
        <f>S1919*H1919</f>
        <v>0</v>
      </c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R1919" s="227" t="s">
        <v>541</v>
      </c>
      <c r="AT1919" s="227" t="s">
        <v>333</v>
      </c>
      <c r="AU1919" s="227" t="s">
        <v>85</v>
      </c>
      <c r="AY1919" s="19" t="s">
        <v>331</v>
      </c>
      <c r="BE1919" s="228">
        <f>IF(N1919="základní",J1919,0)</f>
        <v>0</v>
      </c>
      <c r="BF1919" s="228">
        <f>IF(N1919="snížená",J1919,0)</f>
        <v>0</v>
      </c>
      <c r="BG1919" s="228">
        <f>IF(N1919="zákl. přenesená",J1919,0)</f>
        <v>0</v>
      </c>
      <c r="BH1919" s="228">
        <f>IF(N1919="sníž. přenesená",J1919,0)</f>
        <v>0</v>
      </c>
      <c r="BI1919" s="228">
        <f>IF(N1919="nulová",J1919,0)</f>
        <v>0</v>
      </c>
      <c r="BJ1919" s="19" t="s">
        <v>83</v>
      </c>
      <c r="BK1919" s="228">
        <f>ROUND(I1919*H1919,2)</f>
        <v>0</v>
      </c>
      <c r="BL1919" s="19" t="s">
        <v>541</v>
      </c>
      <c r="BM1919" s="227" t="s">
        <v>2741</v>
      </c>
    </row>
    <row r="1920" s="14" customFormat="1">
      <c r="A1920" s="14"/>
      <c r="B1920" s="245"/>
      <c r="C1920" s="246"/>
      <c r="D1920" s="236" t="s">
        <v>341</v>
      </c>
      <c r="E1920" s="247" t="s">
        <v>19</v>
      </c>
      <c r="F1920" s="248" t="s">
        <v>2742</v>
      </c>
      <c r="G1920" s="246"/>
      <c r="H1920" s="249">
        <v>12.48</v>
      </c>
      <c r="I1920" s="250"/>
      <c r="J1920" s="246"/>
      <c r="K1920" s="246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341</v>
      </c>
      <c r="AU1920" s="255" t="s">
        <v>85</v>
      </c>
      <c r="AV1920" s="14" t="s">
        <v>85</v>
      </c>
      <c r="AW1920" s="14" t="s">
        <v>35</v>
      </c>
      <c r="AX1920" s="14" t="s">
        <v>83</v>
      </c>
      <c r="AY1920" s="255" t="s">
        <v>331</v>
      </c>
    </row>
    <row r="1921" s="2" customFormat="1" ht="16.5" customHeight="1">
      <c r="A1921" s="40"/>
      <c r="B1921" s="41"/>
      <c r="C1921" s="216" t="s">
        <v>2743</v>
      </c>
      <c r="D1921" s="216" t="s">
        <v>333</v>
      </c>
      <c r="E1921" s="217" t="s">
        <v>2744</v>
      </c>
      <c r="F1921" s="218" t="s">
        <v>2745</v>
      </c>
      <c r="G1921" s="219" t="s">
        <v>336</v>
      </c>
      <c r="H1921" s="220">
        <v>53.115000000000002</v>
      </c>
      <c r="I1921" s="221"/>
      <c r="J1921" s="222">
        <f>ROUND(I1921*H1921,2)</f>
        <v>0</v>
      </c>
      <c r="K1921" s="218" t="s">
        <v>337</v>
      </c>
      <c r="L1921" s="46"/>
      <c r="M1921" s="223" t="s">
        <v>19</v>
      </c>
      <c r="N1921" s="224" t="s">
        <v>47</v>
      </c>
      <c r="O1921" s="86"/>
      <c r="P1921" s="225">
        <f>O1921*H1921</f>
        <v>0</v>
      </c>
      <c r="Q1921" s="225">
        <v>0</v>
      </c>
      <c r="R1921" s="225">
        <f>Q1921*H1921</f>
        <v>0</v>
      </c>
      <c r="S1921" s="225">
        <v>0</v>
      </c>
      <c r="T1921" s="226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27" t="s">
        <v>541</v>
      </c>
      <c r="AT1921" s="227" t="s">
        <v>333</v>
      </c>
      <c r="AU1921" s="227" t="s">
        <v>85</v>
      </c>
      <c r="AY1921" s="19" t="s">
        <v>331</v>
      </c>
      <c r="BE1921" s="228">
        <f>IF(N1921="základní",J1921,0)</f>
        <v>0</v>
      </c>
      <c r="BF1921" s="228">
        <f>IF(N1921="snížená",J1921,0)</f>
        <v>0</v>
      </c>
      <c r="BG1921" s="228">
        <f>IF(N1921="zákl. přenesená",J1921,0)</f>
        <v>0</v>
      </c>
      <c r="BH1921" s="228">
        <f>IF(N1921="sníž. přenesená",J1921,0)</f>
        <v>0</v>
      </c>
      <c r="BI1921" s="228">
        <f>IF(N1921="nulová",J1921,0)</f>
        <v>0</v>
      </c>
      <c r="BJ1921" s="19" t="s">
        <v>83</v>
      </c>
      <c r="BK1921" s="228">
        <f>ROUND(I1921*H1921,2)</f>
        <v>0</v>
      </c>
      <c r="BL1921" s="19" t="s">
        <v>541</v>
      </c>
      <c r="BM1921" s="227" t="s">
        <v>2746</v>
      </c>
    </row>
    <row r="1922" s="2" customFormat="1">
      <c r="A1922" s="40"/>
      <c r="B1922" s="41"/>
      <c r="C1922" s="42"/>
      <c r="D1922" s="229" t="s">
        <v>339</v>
      </c>
      <c r="E1922" s="42"/>
      <c r="F1922" s="230" t="s">
        <v>2747</v>
      </c>
      <c r="G1922" s="42"/>
      <c r="H1922" s="42"/>
      <c r="I1922" s="231"/>
      <c r="J1922" s="42"/>
      <c r="K1922" s="42"/>
      <c r="L1922" s="46"/>
      <c r="M1922" s="232"/>
      <c r="N1922" s="233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339</v>
      </c>
      <c r="AU1922" s="19" t="s">
        <v>85</v>
      </c>
    </row>
    <row r="1923" s="13" customFormat="1">
      <c r="A1923" s="13"/>
      <c r="B1923" s="234"/>
      <c r="C1923" s="235"/>
      <c r="D1923" s="236" t="s">
        <v>341</v>
      </c>
      <c r="E1923" s="237" t="s">
        <v>19</v>
      </c>
      <c r="F1923" s="238" t="s">
        <v>2273</v>
      </c>
      <c r="G1923" s="235"/>
      <c r="H1923" s="237" t="s">
        <v>19</v>
      </c>
      <c r="I1923" s="239"/>
      <c r="J1923" s="235"/>
      <c r="K1923" s="235"/>
      <c r="L1923" s="240"/>
      <c r="M1923" s="241"/>
      <c r="N1923" s="242"/>
      <c r="O1923" s="242"/>
      <c r="P1923" s="242"/>
      <c r="Q1923" s="242"/>
      <c r="R1923" s="242"/>
      <c r="S1923" s="242"/>
      <c r="T1923" s="24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4" t="s">
        <v>341</v>
      </c>
      <c r="AU1923" s="244" t="s">
        <v>85</v>
      </c>
      <c r="AV1923" s="13" t="s">
        <v>83</v>
      </c>
      <c r="AW1923" s="13" t="s">
        <v>35</v>
      </c>
      <c r="AX1923" s="13" t="s">
        <v>76</v>
      </c>
      <c r="AY1923" s="244" t="s">
        <v>331</v>
      </c>
    </row>
    <row r="1924" s="14" customFormat="1">
      <c r="A1924" s="14"/>
      <c r="B1924" s="245"/>
      <c r="C1924" s="246"/>
      <c r="D1924" s="236" t="s">
        <v>341</v>
      </c>
      <c r="E1924" s="247" t="s">
        <v>19</v>
      </c>
      <c r="F1924" s="248" t="s">
        <v>2748</v>
      </c>
      <c r="G1924" s="246"/>
      <c r="H1924" s="249">
        <v>12.74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341</v>
      </c>
      <c r="AU1924" s="255" t="s">
        <v>85</v>
      </c>
      <c r="AV1924" s="14" t="s">
        <v>85</v>
      </c>
      <c r="AW1924" s="14" t="s">
        <v>35</v>
      </c>
      <c r="AX1924" s="14" t="s">
        <v>76</v>
      </c>
      <c r="AY1924" s="255" t="s">
        <v>331</v>
      </c>
    </row>
    <row r="1925" s="13" customFormat="1">
      <c r="A1925" s="13"/>
      <c r="B1925" s="234"/>
      <c r="C1925" s="235"/>
      <c r="D1925" s="236" t="s">
        <v>341</v>
      </c>
      <c r="E1925" s="237" t="s">
        <v>19</v>
      </c>
      <c r="F1925" s="238" t="s">
        <v>2340</v>
      </c>
      <c r="G1925" s="235"/>
      <c r="H1925" s="237" t="s">
        <v>19</v>
      </c>
      <c r="I1925" s="239"/>
      <c r="J1925" s="235"/>
      <c r="K1925" s="235"/>
      <c r="L1925" s="240"/>
      <c r="M1925" s="241"/>
      <c r="N1925" s="242"/>
      <c r="O1925" s="242"/>
      <c r="P1925" s="242"/>
      <c r="Q1925" s="242"/>
      <c r="R1925" s="242"/>
      <c r="S1925" s="242"/>
      <c r="T1925" s="24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4" t="s">
        <v>341</v>
      </c>
      <c r="AU1925" s="244" t="s">
        <v>85</v>
      </c>
      <c r="AV1925" s="13" t="s">
        <v>83</v>
      </c>
      <c r="AW1925" s="13" t="s">
        <v>35</v>
      </c>
      <c r="AX1925" s="13" t="s">
        <v>76</v>
      </c>
      <c r="AY1925" s="244" t="s">
        <v>331</v>
      </c>
    </row>
    <row r="1926" s="14" customFormat="1">
      <c r="A1926" s="14"/>
      <c r="B1926" s="245"/>
      <c r="C1926" s="246"/>
      <c r="D1926" s="236" t="s">
        <v>341</v>
      </c>
      <c r="E1926" s="247" t="s">
        <v>19</v>
      </c>
      <c r="F1926" s="248" t="s">
        <v>2341</v>
      </c>
      <c r="G1926" s="246"/>
      <c r="H1926" s="249">
        <v>12.960000000000001</v>
      </c>
      <c r="I1926" s="250"/>
      <c r="J1926" s="246"/>
      <c r="K1926" s="246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341</v>
      </c>
      <c r="AU1926" s="255" t="s">
        <v>85</v>
      </c>
      <c r="AV1926" s="14" t="s">
        <v>85</v>
      </c>
      <c r="AW1926" s="14" t="s">
        <v>35</v>
      </c>
      <c r="AX1926" s="14" t="s">
        <v>76</v>
      </c>
      <c r="AY1926" s="255" t="s">
        <v>331</v>
      </c>
    </row>
    <row r="1927" s="13" customFormat="1">
      <c r="A1927" s="13"/>
      <c r="B1927" s="234"/>
      <c r="C1927" s="235"/>
      <c r="D1927" s="236" t="s">
        <v>341</v>
      </c>
      <c r="E1927" s="237" t="s">
        <v>19</v>
      </c>
      <c r="F1927" s="238" t="s">
        <v>2342</v>
      </c>
      <c r="G1927" s="235"/>
      <c r="H1927" s="237" t="s">
        <v>19</v>
      </c>
      <c r="I1927" s="239"/>
      <c r="J1927" s="235"/>
      <c r="K1927" s="235"/>
      <c r="L1927" s="240"/>
      <c r="M1927" s="241"/>
      <c r="N1927" s="242"/>
      <c r="O1927" s="242"/>
      <c r="P1927" s="242"/>
      <c r="Q1927" s="242"/>
      <c r="R1927" s="242"/>
      <c r="S1927" s="242"/>
      <c r="T1927" s="24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4" t="s">
        <v>341</v>
      </c>
      <c r="AU1927" s="244" t="s">
        <v>85</v>
      </c>
      <c r="AV1927" s="13" t="s">
        <v>83</v>
      </c>
      <c r="AW1927" s="13" t="s">
        <v>35</v>
      </c>
      <c r="AX1927" s="13" t="s">
        <v>76</v>
      </c>
      <c r="AY1927" s="244" t="s">
        <v>331</v>
      </c>
    </row>
    <row r="1928" s="14" customFormat="1">
      <c r="A1928" s="14"/>
      <c r="B1928" s="245"/>
      <c r="C1928" s="246"/>
      <c r="D1928" s="236" t="s">
        <v>341</v>
      </c>
      <c r="E1928" s="247" t="s">
        <v>19</v>
      </c>
      <c r="F1928" s="248" t="s">
        <v>2133</v>
      </c>
      <c r="G1928" s="246"/>
      <c r="H1928" s="249">
        <v>15.6</v>
      </c>
      <c r="I1928" s="250"/>
      <c r="J1928" s="246"/>
      <c r="K1928" s="246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341</v>
      </c>
      <c r="AU1928" s="255" t="s">
        <v>85</v>
      </c>
      <c r="AV1928" s="14" t="s">
        <v>85</v>
      </c>
      <c r="AW1928" s="14" t="s">
        <v>35</v>
      </c>
      <c r="AX1928" s="14" t="s">
        <v>76</v>
      </c>
      <c r="AY1928" s="255" t="s">
        <v>331</v>
      </c>
    </row>
    <row r="1929" s="13" customFormat="1">
      <c r="A1929" s="13"/>
      <c r="B1929" s="234"/>
      <c r="C1929" s="235"/>
      <c r="D1929" s="236" t="s">
        <v>341</v>
      </c>
      <c r="E1929" s="237" t="s">
        <v>19</v>
      </c>
      <c r="F1929" s="238" t="s">
        <v>1964</v>
      </c>
      <c r="G1929" s="235"/>
      <c r="H1929" s="237" t="s">
        <v>19</v>
      </c>
      <c r="I1929" s="239"/>
      <c r="J1929" s="235"/>
      <c r="K1929" s="235"/>
      <c r="L1929" s="240"/>
      <c r="M1929" s="241"/>
      <c r="N1929" s="242"/>
      <c r="O1929" s="242"/>
      <c r="P1929" s="242"/>
      <c r="Q1929" s="242"/>
      <c r="R1929" s="242"/>
      <c r="S1929" s="242"/>
      <c r="T1929" s="24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4" t="s">
        <v>341</v>
      </c>
      <c r="AU1929" s="244" t="s">
        <v>85</v>
      </c>
      <c r="AV1929" s="13" t="s">
        <v>83</v>
      </c>
      <c r="AW1929" s="13" t="s">
        <v>35</v>
      </c>
      <c r="AX1929" s="13" t="s">
        <v>76</v>
      </c>
      <c r="AY1929" s="244" t="s">
        <v>331</v>
      </c>
    </row>
    <row r="1930" s="14" customFormat="1">
      <c r="A1930" s="14"/>
      <c r="B1930" s="245"/>
      <c r="C1930" s="246"/>
      <c r="D1930" s="236" t="s">
        <v>341</v>
      </c>
      <c r="E1930" s="247" t="s">
        <v>19</v>
      </c>
      <c r="F1930" s="248" t="s">
        <v>1965</v>
      </c>
      <c r="G1930" s="246"/>
      <c r="H1930" s="249">
        <v>11.815</v>
      </c>
      <c r="I1930" s="250"/>
      <c r="J1930" s="246"/>
      <c r="K1930" s="246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341</v>
      </c>
      <c r="AU1930" s="255" t="s">
        <v>85</v>
      </c>
      <c r="AV1930" s="14" t="s">
        <v>85</v>
      </c>
      <c r="AW1930" s="14" t="s">
        <v>35</v>
      </c>
      <c r="AX1930" s="14" t="s">
        <v>76</v>
      </c>
      <c r="AY1930" s="255" t="s">
        <v>331</v>
      </c>
    </row>
    <row r="1931" s="15" customFormat="1">
      <c r="A1931" s="15"/>
      <c r="B1931" s="256"/>
      <c r="C1931" s="257"/>
      <c r="D1931" s="236" t="s">
        <v>341</v>
      </c>
      <c r="E1931" s="258" t="s">
        <v>19</v>
      </c>
      <c r="F1931" s="259" t="s">
        <v>353</v>
      </c>
      <c r="G1931" s="257"/>
      <c r="H1931" s="260">
        <v>53.115000000000002</v>
      </c>
      <c r="I1931" s="261"/>
      <c r="J1931" s="257"/>
      <c r="K1931" s="257"/>
      <c r="L1931" s="262"/>
      <c r="M1931" s="263"/>
      <c r="N1931" s="264"/>
      <c r="O1931" s="264"/>
      <c r="P1931" s="264"/>
      <c r="Q1931" s="264"/>
      <c r="R1931" s="264"/>
      <c r="S1931" s="264"/>
      <c r="T1931" s="26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T1931" s="266" t="s">
        <v>341</v>
      </c>
      <c r="AU1931" s="266" t="s">
        <v>85</v>
      </c>
      <c r="AV1931" s="15" t="s">
        <v>126</v>
      </c>
      <c r="AW1931" s="15" t="s">
        <v>35</v>
      </c>
      <c r="AX1931" s="15" t="s">
        <v>83</v>
      </c>
      <c r="AY1931" s="266" t="s">
        <v>331</v>
      </c>
    </row>
    <row r="1932" s="2" customFormat="1" ht="16.5" customHeight="1">
      <c r="A1932" s="40"/>
      <c r="B1932" s="41"/>
      <c r="C1932" s="284" t="s">
        <v>2749</v>
      </c>
      <c r="D1932" s="284" t="s">
        <v>968</v>
      </c>
      <c r="E1932" s="285" t="s">
        <v>2750</v>
      </c>
      <c r="F1932" s="286" t="s">
        <v>2751</v>
      </c>
      <c r="G1932" s="287" t="s">
        <v>336</v>
      </c>
      <c r="H1932" s="288">
        <v>61.082000000000001</v>
      </c>
      <c r="I1932" s="289"/>
      <c r="J1932" s="290">
        <f>ROUND(I1932*H1932,2)</f>
        <v>0</v>
      </c>
      <c r="K1932" s="286" t="s">
        <v>19</v>
      </c>
      <c r="L1932" s="291"/>
      <c r="M1932" s="292" t="s">
        <v>19</v>
      </c>
      <c r="N1932" s="293" t="s">
        <v>47</v>
      </c>
      <c r="O1932" s="86"/>
      <c r="P1932" s="225">
        <f>O1932*H1932</f>
        <v>0</v>
      </c>
      <c r="Q1932" s="225">
        <v>0.00059999999999999995</v>
      </c>
      <c r="R1932" s="225">
        <f>Q1932*H1932</f>
        <v>0.0366492</v>
      </c>
      <c r="S1932" s="225">
        <v>0</v>
      </c>
      <c r="T1932" s="226">
        <f>S1932*H1932</f>
        <v>0</v>
      </c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R1932" s="227" t="s">
        <v>624</v>
      </c>
      <c r="AT1932" s="227" t="s">
        <v>968</v>
      </c>
      <c r="AU1932" s="227" t="s">
        <v>85</v>
      </c>
      <c r="AY1932" s="19" t="s">
        <v>331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19" t="s">
        <v>83</v>
      </c>
      <c r="BK1932" s="228">
        <f>ROUND(I1932*H1932,2)</f>
        <v>0</v>
      </c>
      <c r="BL1932" s="19" t="s">
        <v>541</v>
      </c>
      <c r="BM1932" s="227" t="s">
        <v>2752</v>
      </c>
    </row>
    <row r="1933" s="14" customFormat="1">
      <c r="A1933" s="14"/>
      <c r="B1933" s="245"/>
      <c r="C1933" s="246"/>
      <c r="D1933" s="236" t="s">
        <v>341</v>
      </c>
      <c r="E1933" s="247" t="s">
        <v>19</v>
      </c>
      <c r="F1933" s="248" t="s">
        <v>2753</v>
      </c>
      <c r="G1933" s="246"/>
      <c r="H1933" s="249">
        <v>61.082000000000001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341</v>
      </c>
      <c r="AU1933" s="255" t="s">
        <v>85</v>
      </c>
      <c r="AV1933" s="14" t="s">
        <v>85</v>
      </c>
      <c r="AW1933" s="14" t="s">
        <v>35</v>
      </c>
      <c r="AX1933" s="14" t="s">
        <v>83</v>
      </c>
      <c r="AY1933" s="255" t="s">
        <v>331</v>
      </c>
    </row>
    <row r="1934" s="2" customFormat="1" ht="16.5" customHeight="1">
      <c r="A1934" s="40"/>
      <c r="B1934" s="41"/>
      <c r="C1934" s="216" t="s">
        <v>2754</v>
      </c>
      <c r="D1934" s="216" t="s">
        <v>333</v>
      </c>
      <c r="E1934" s="217" t="s">
        <v>2755</v>
      </c>
      <c r="F1934" s="218" t="s">
        <v>2756</v>
      </c>
      <c r="G1934" s="219" t="s">
        <v>376</v>
      </c>
      <c r="H1934" s="220">
        <v>128.55000000000001</v>
      </c>
      <c r="I1934" s="221"/>
      <c r="J1934" s="222">
        <f>ROUND(I1934*H1934,2)</f>
        <v>0</v>
      </c>
      <c r="K1934" s="218" t="s">
        <v>337</v>
      </c>
      <c r="L1934" s="46"/>
      <c r="M1934" s="223" t="s">
        <v>19</v>
      </c>
      <c r="N1934" s="224" t="s">
        <v>47</v>
      </c>
      <c r="O1934" s="86"/>
      <c r="P1934" s="225">
        <f>O1934*H1934</f>
        <v>0</v>
      </c>
      <c r="Q1934" s="225">
        <v>0</v>
      </c>
      <c r="R1934" s="225">
        <f>Q1934*H1934</f>
        <v>0</v>
      </c>
      <c r="S1934" s="225">
        <v>0.0017700000000000001</v>
      </c>
      <c r="T1934" s="226">
        <f>S1934*H1934</f>
        <v>0.22753350000000003</v>
      </c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R1934" s="227" t="s">
        <v>541</v>
      </c>
      <c r="AT1934" s="227" t="s">
        <v>333</v>
      </c>
      <c r="AU1934" s="227" t="s">
        <v>85</v>
      </c>
      <c r="AY1934" s="19" t="s">
        <v>331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19" t="s">
        <v>83</v>
      </c>
      <c r="BK1934" s="228">
        <f>ROUND(I1934*H1934,2)</f>
        <v>0</v>
      </c>
      <c r="BL1934" s="19" t="s">
        <v>541</v>
      </c>
      <c r="BM1934" s="227" t="s">
        <v>2757</v>
      </c>
    </row>
    <row r="1935" s="2" customFormat="1">
      <c r="A1935" s="40"/>
      <c r="B1935" s="41"/>
      <c r="C1935" s="42"/>
      <c r="D1935" s="229" t="s">
        <v>339</v>
      </c>
      <c r="E1935" s="42"/>
      <c r="F1935" s="230" t="s">
        <v>2758</v>
      </c>
      <c r="G1935" s="42"/>
      <c r="H1935" s="42"/>
      <c r="I1935" s="231"/>
      <c r="J1935" s="42"/>
      <c r="K1935" s="42"/>
      <c r="L1935" s="46"/>
      <c r="M1935" s="232"/>
      <c r="N1935" s="233"/>
      <c r="O1935" s="86"/>
      <c r="P1935" s="86"/>
      <c r="Q1935" s="86"/>
      <c r="R1935" s="86"/>
      <c r="S1935" s="86"/>
      <c r="T1935" s="87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T1935" s="19" t="s">
        <v>339</v>
      </c>
      <c r="AU1935" s="19" t="s">
        <v>85</v>
      </c>
    </row>
    <row r="1936" s="14" customFormat="1">
      <c r="A1936" s="14"/>
      <c r="B1936" s="245"/>
      <c r="C1936" s="246"/>
      <c r="D1936" s="236" t="s">
        <v>341</v>
      </c>
      <c r="E1936" s="247" t="s">
        <v>19</v>
      </c>
      <c r="F1936" s="248" t="s">
        <v>2759</v>
      </c>
      <c r="G1936" s="246"/>
      <c r="H1936" s="249">
        <v>128.55000000000001</v>
      </c>
      <c r="I1936" s="250"/>
      <c r="J1936" s="246"/>
      <c r="K1936" s="246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341</v>
      </c>
      <c r="AU1936" s="255" t="s">
        <v>85</v>
      </c>
      <c r="AV1936" s="14" t="s">
        <v>85</v>
      </c>
      <c r="AW1936" s="14" t="s">
        <v>35</v>
      </c>
      <c r="AX1936" s="14" t="s">
        <v>83</v>
      </c>
      <c r="AY1936" s="255" t="s">
        <v>331</v>
      </c>
    </row>
    <row r="1937" s="2" customFormat="1" ht="16.5" customHeight="1">
      <c r="A1937" s="40"/>
      <c r="B1937" s="41"/>
      <c r="C1937" s="216" t="s">
        <v>2760</v>
      </c>
      <c r="D1937" s="216" t="s">
        <v>333</v>
      </c>
      <c r="E1937" s="217" t="s">
        <v>2761</v>
      </c>
      <c r="F1937" s="218" t="s">
        <v>2762</v>
      </c>
      <c r="G1937" s="219" t="s">
        <v>376</v>
      </c>
      <c r="H1937" s="220">
        <v>18.184999999999999</v>
      </c>
      <c r="I1937" s="221"/>
      <c r="J1937" s="222">
        <f>ROUND(I1937*H1937,2)</f>
        <v>0</v>
      </c>
      <c r="K1937" s="218" t="s">
        <v>337</v>
      </c>
      <c r="L1937" s="46"/>
      <c r="M1937" s="223" t="s">
        <v>19</v>
      </c>
      <c r="N1937" s="224" t="s">
        <v>47</v>
      </c>
      <c r="O1937" s="86"/>
      <c r="P1937" s="225">
        <f>O1937*H1937</f>
        <v>0</v>
      </c>
      <c r="Q1937" s="225">
        <v>0</v>
      </c>
      <c r="R1937" s="225">
        <f>Q1937*H1937</f>
        <v>0</v>
      </c>
      <c r="S1937" s="225">
        <v>0.00167</v>
      </c>
      <c r="T1937" s="226">
        <f>S1937*H1937</f>
        <v>0.030368949999999999</v>
      </c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R1937" s="227" t="s">
        <v>541</v>
      </c>
      <c r="AT1937" s="227" t="s">
        <v>333</v>
      </c>
      <c r="AU1937" s="227" t="s">
        <v>85</v>
      </c>
      <c r="AY1937" s="19" t="s">
        <v>331</v>
      </c>
      <c r="BE1937" s="228">
        <f>IF(N1937="základní",J1937,0)</f>
        <v>0</v>
      </c>
      <c r="BF1937" s="228">
        <f>IF(N1937="snížená",J1937,0)</f>
        <v>0</v>
      </c>
      <c r="BG1937" s="228">
        <f>IF(N1937="zákl. přenesená",J1937,0)</f>
        <v>0</v>
      </c>
      <c r="BH1937" s="228">
        <f>IF(N1937="sníž. přenesená",J1937,0)</f>
        <v>0</v>
      </c>
      <c r="BI1937" s="228">
        <f>IF(N1937="nulová",J1937,0)</f>
        <v>0</v>
      </c>
      <c r="BJ1937" s="19" t="s">
        <v>83</v>
      </c>
      <c r="BK1937" s="228">
        <f>ROUND(I1937*H1937,2)</f>
        <v>0</v>
      </c>
      <c r="BL1937" s="19" t="s">
        <v>541</v>
      </c>
      <c r="BM1937" s="227" t="s">
        <v>2763</v>
      </c>
    </row>
    <row r="1938" s="2" customFormat="1">
      <c r="A1938" s="40"/>
      <c r="B1938" s="41"/>
      <c r="C1938" s="42"/>
      <c r="D1938" s="229" t="s">
        <v>339</v>
      </c>
      <c r="E1938" s="42"/>
      <c r="F1938" s="230" t="s">
        <v>2764</v>
      </c>
      <c r="G1938" s="42"/>
      <c r="H1938" s="42"/>
      <c r="I1938" s="231"/>
      <c r="J1938" s="42"/>
      <c r="K1938" s="42"/>
      <c r="L1938" s="46"/>
      <c r="M1938" s="232"/>
      <c r="N1938" s="233"/>
      <c r="O1938" s="86"/>
      <c r="P1938" s="86"/>
      <c r="Q1938" s="86"/>
      <c r="R1938" s="86"/>
      <c r="S1938" s="86"/>
      <c r="T1938" s="87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T1938" s="19" t="s">
        <v>339</v>
      </c>
      <c r="AU1938" s="19" t="s">
        <v>85</v>
      </c>
    </row>
    <row r="1939" s="2" customFormat="1" ht="16.5" customHeight="1">
      <c r="A1939" s="40"/>
      <c r="B1939" s="41"/>
      <c r="C1939" s="216" t="s">
        <v>2765</v>
      </c>
      <c r="D1939" s="216" t="s">
        <v>333</v>
      </c>
      <c r="E1939" s="217" t="s">
        <v>2766</v>
      </c>
      <c r="F1939" s="218" t="s">
        <v>2767</v>
      </c>
      <c r="G1939" s="219" t="s">
        <v>376</v>
      </c>
      <c r="H1939" s="220">
        <v>108.7</v>
      </c>
      <c r="I1939" s="221"/>
      <c r="J1939" s="222">
        <f>ROUND(I1939*H1939,2)</f>
        <v>0</v>
      </c>
      <c r="K1939" s="218" t="s">
        <v>337</v>
      </c>
      <c r="L1939" s="46"/>
      <c r="M1939" s="223" t="s">
        <v>19</v>
      </c>
      <c r="N1939" s="224" t="s">
        <v>47</v>
      </c>
      <c r="O1939" s="86"/>
      <c r="P1939" s="225">
        <f>O1939*H1939</f>
        <v>0</v>
      </c>
      <c r="Q1939" s="225">
        <v>0</v>
      </c>
      <c r="R1939" s="225">
        <f>Q1939*H1939</f>
        <v>0</v>
      </c>
      <c r="S1939" s="225">
        <v>0.0022300000000000002</v>
      </c>
      <c r="T1939" s="226">
        <f>S1939*H1939</f>
        <v>0.24240100000000003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27" t="s">
        <v>541</v>
      </c>
      <c r="AT1939" s="227" t="s">
        <v>333</v>
      </c>
      <c r="AU1939" s="227" t="s">
        <v>85</v>
      </c>
      <c r="AY1939" s="19" t="s">
        <v>331</v>
      </c>
      <c r="BE1939" s="228">
        <f>IF(N1939="základní",J1939,0)</f>
        <v>0</v>
      </c>
      <c r="BF1939" s="228">
        <f>IF(N1939="snížená",J1939,0)</f>
        <v>0</v>
      </c>
      <c r="BG1939" s="228">
        <f>IF(N1939="zákl. přenesená",J1939,0)</f>
        <v>0</v>
      </c>
      <c r="BH1939" s="228">
        <f>IF(N1939="sníž. přenesená",J1939,0)</f>
        <v>0</v>
      </c>
      <c r="BI1939" s="228">
        <f>IF(N1939="nulová",J1939,0)</f>
        <v>0</v>
      </c>
      <c r="BJ1939" s="19" t="s">
        <v>83</v>
      </c>
      <c r="BK1939" s="228">
        <f>ROUND(I1939*H1939,2)</f>
        <v>0</v>
      </c>
      <c r="BL1939" s="19" t="s">
        <v>541</v>
      </c>
      <c r="BM1939" s="227" t="s">
        <v>2768</v>
      </c>
    </row>
    <row r="1940" s="2" customFormat="1">
      <c r="A1940" s="40"/>
      <c r="B1940" s="41"/>
      <c r="C1940" s="42"/>
      <c r="D1940" s="229" t="s">
        <v>339</v>
      </c>
      <c r="E1940" s="42"/>
      <c r="F1940" s="230" t="s">
        <v>2769</v>
      </c>
      <c r="G1940" s="42"/>
      <c r="H1940" s="42"/>
      <c r="I1940" s="231"/>
      <c r="J1940" s="42"/>
      <c r="K1940" s="42"/>
      <c r="L1940" s="46"/>
      <c r="M1940" s="232"/>
      <c r="N1940" s="233"/>
      <c r="O1940" s="86"/>
      <c r="P1940" s="86"/>
      <c r="Q1940" s="86"/>
      <c r="R1940" s="86"/>
      <c r="S1940" s="86"/>
      <c r="T1940" s="87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T1940" s="19" t="s">
        <v>339</v>
      </c>
      <c r="AU1940" s="19" t="s">
        <v>85</v>
      </c>
    </row>
    <row r="1941" s="14" customFormat="1">
      <c r="A1941" s="14"/>
      <c r="B1941" s="245"/>
      <c r="C1941" s="246"/>
      <c r="D1941" s="236" t="s">
        <v>341</v>
      </c>
      <c r="E1941" s="247" t="s">
        <v>19</v>
      </c>
      <c r="F1941" s="248" t="s">
        <v>2770</v>
      </c>
      <c r="G1941" s="246"/>
      <c r="H1941" s="249">
        <v>87.180000000000007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341</v>
      </c>
      <c r="AU1941" s="255" t="s">
        <v>85</v>
      </c>
      <c r="AV1941" s="14" t="s">
        <v>85</v>
      </c>
      <c r="AW1941" s="14" t="s">
        <v>35</v>
      </c>
      <c r="AX1941" s="14" t="s">
        <v>76</v>
      </c>
      <c r="AY1941" s="255" t="s">
        <v>331</v>
      </c>
    </row>
    <row r="1942" s="14" customFormat="1">
      <c r="A1942" s="14"/>
      <c r="B1942" s="245"/>
      <c r="C1942" s="246"/>
      <c r="D1942" s="236" t="s">
        <v>341</v>
      </c>
      <c r="E1942" s="247" t="s">
        <v>19</v>
      </c>
      <c r="F1942" s="248" t="s">
        <v>2771</v>
      </c>
      <c r="G1942" s="246"/>
      <c r="H1942" s="249">
        <v>21.52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341</v>
      </c>
      <c r="AU1942" s="255" t="s">
        <v>85</v>
      </c>
      <c r="AV1942" s="14" t="s">
        <v>85</v>
      </c>
      <c r="AW1942" s="14" t="s">
        <v>35</v>
      </c>
      <c r="AX1942" s="14" t="s">
        <v>76</v>
      </c>
      <c r="AY1942" s="255" t="s">
        <v>331</v>
      </c>
    </row>
    <row r="1943" s="15" customFormat="1">
      <c r="A1943" s="15"/>
      <c r="B1943" s="256"/>
      <c r="C1943" s="257"/>
      <c r="D1943" s="236" t="s">
        <v>341</v>
      </c>
      <c r="E1943" s="258" t="s">
        <v>19</v>
      </c>
      <c r="F1943" s="259" t="s">
        <v>353</v>
      </c>
      <c r="G1943" s="257"/>
      <c r="H1943" s="260">
        <v>108.7</v>
      </c>
      <c r="I1943" s="261"/>
      <c r="J1943" s="257"/>
      <c r="K1943" s="257"/>
      <c r="L1943" s="262"/>
      <c r="M1943" s="263"/>
      <c r="N1943" s="264"/>
      <c r="O1943" s="264"/>
      <c r="P1943" s="264"/>
      <c r="Q1943" s="264"/>
      <c r="R1943" s="264"/>
      <c r="S1943" s="264"/>
      <c r="T1943" s="26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66" t="s">
        <v>341</v>
      </c>
      <c r="AU1943" s="266" t="s">
        <v>85</v>
      </c>
      <c r="AV1943" s="15" t="s">
        <v>126</v>
      </c>
      <c r="AW1943" s="15" t="s">
        <v>35</v>
      </c>
      <c r="AX1943" s="15" t="s">
        <v>83</v>
      </c>
      <c r="AY1943" s="266" t="s">
        <v>331</v>
      </c>
    </row>
    <row r="1944" s="2" customFormat="1" ht="16.5" customHeight="1">
      <c r="A1944" s="40"/>
      <c r="B1944" s="41"/>
      <c r="C1944" s="216" t="s">
        <v>2772</v>
      </c>
      <c r="D1944" s="216" t="s">
        <v>333</v>
      </c>
      <c r="E1944" s="217" t="s">
        <v>2773</v>
      </c>
      <c r="F1944" s="218" t="s">
        <v>2774</v>
      </c>
      <c r="G1944" s="219" t="s">
        <v>376</v>
      </c>
      <c r="H1944" s="220">
        <v>34.310000000000002</v>
      </c>
      <c r="I1944" s="221"/>
      <c r="J1944" s="222">
        <f>ROUND(I1944*H1944,2)</f>
        <v>0</v>
      </c>
      <c r="K1944" s="218" t="s">
        <v>337</v>
      </c>
      <c r="L1944" s="46"/>
      <c r="M1944" s="223" t="s">
        <v>19</v>
      </c>
      <c r="N1944" s="224" t="s">
        <v>47</v>
      </c>
      <c r="O1944" s="86"/>
      <c r="P1944" s="225">
        <f>O1944*H1944</f>
        <v>0</v>
      </c>
      <c r="Q1944" s="225">
        <v>0</v>
      </c>
      <c r="R1944" s="225">
        <f>Q1944*H1944</f>
        <v>0</v>
      </c>
      <c r="S1944" s="225">
        <v>0.00175</v>
      </c>
      <c r="T1944" s="226">
        <f>S1944*H1944</f>
        <v>0.060042500000000006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7" t="s">
        <v>541</v>
      </c>
      <c r="AT1944" s="227" t="s">
        <v>333</v>
      </c>
      <c r="AU1944" s="227" t="s">
        <v>85</v>
      </c>
      <c r="AY1944" s="19" t="s">
        <v>331</v>
      </c>
      <c r="BE1944" s="228">
        <f>IF(N1944="základní",J1944,0)</f>
        <v>0</v>
      </c>
      <c r="BF1944" s="228">
        <f>IF(N1944="snížená",J1944,0)</f>
        <v>0</v>
      </c>
      <c r="BG1944" s="228">
        <f>IF(N1944="zákl. přenesená",J1944,0)</f>
        <v>0</v>
      </c>
      <c r="BH1944" s="228">
        <f>IF(N1944="sníž. přenesená",J1944,0)</f>
        <v>0</v>
      </c>
      <c r="BI1944" s="228">
        <f>IF(N1944="nulová",J1944,0)</f>
        <v>0</v>
      </c>
      <c r="BJ1944" s="19" t="s">
        <v>83</v>
      </c>
      <c r="BK1944" s="228">
        <f>ROUND(I1944*H1944,2)</f>
        <v>0</v>
      </c>
      <c r="BL1944" s="19" t="s">
        <v>541</v>
      </c>
      <c r="BM1944" s="227" t="s">
        <v>2775</v>
      </c>
    </row>
    <row r="1945" s="2" customFormat="1">
      <c r="A1945" s="40"/>
      <c r="B1945" s="41"/>
      <c r="C1945" s="42"/>
      <c r="D1945" s="229" t="s">
        <v>339</v>
      </c>
      <c r="E1945" s="42"/>
      <c r="F1945" s="230" t="s">
        <v>2776</v>
      </c>
      <c r="G1945" s="42"/>
      <c r="H1945" s="42"/>
      <c r="I1945" s="231"/>
      <c r="J1945" s="42"/>
      <c r="K1945" s="42"/>
      <c r="L1945" s="46"/>
      <c r="M1945" s="232"/>
      <c r="N1945" s="233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339</v>
      </c>
      <c r="AU1945" s="19" t="s">
        <v>85</v>
      </c>
    </row>
    <row r="1946" s="14" customFormat="1">
      <c r="A1946" s="14"/>
      <c r="B1946" s="245"/>
      <c r="C1946" s="246"/>
      <c r="D1946" s="236" t="s">
        <v>341</v>
      </c>
      <c r="E1946" s="247" t="s">
        <v>19</v>
      </c>
      <c r="F1946" s="248" t="s">
        <v>2777</v>
      </c>
      <c r="G1946" s="246"/>
      <c r="H1946" s="249">
        <v>34.310000000000002</v>
      </c>
      <c r="I1946" s="250"/>
      <c r="J1946" s="246"/>
      <c r="K1946" s="246"/>
      <c r="L1946" s="251"/>
      <c r="M1946" s="252"/>
      <c r="N1946" s="253"/>
      <c r="O1946" s="253"/>
      <c r="P1946" s="253"/>
      <c r="Q1946" s="253"/>
      <c r="R1946" s="253"/>
      <c r="S1946" s="253"/>
      <c r="T1946" s="25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5" t="s">
        <v>341</v>
      </c>
      <c r="AU1946" s="255" t="s">
        <v>85</v>
      </c>
      <c r="AV1946" s="14" t="s">
        <v>85</v>
      </c>
      <c r="AW1946" s="14" t="s">
        <v>35</v>
      </c>
      <c r="AX1946" s="14" t="s">
        <v>83</v>
      </c>
      <c r="AY1946" s="255" t="s">
        <v>331</v>
      </c>
    </row>
    <row r="1947" s="2" customFormat="1" ht="16.5" customHeight="1">
      <c r="A1947" s="40"/>
      <c r="B1947" s="41"/>
      <c r="C1947" s="216" t="s">
        <v>2778</v>
      </c>
      <c r="D1947" s="216" t="s">
        <v>333</v>
      </c>
      <c r="E1947" s="217" t="s">
        <v>2779</v>
      </c>
      <c r="F1947" s="218" t="s">
        <v>2780</v>
      </c>
      <c r="G1947" s="219" t="s">
        <v>376</v>
      </c>
      <c r="H1947" s="220">
        <v>128.55000000000001</v>
      </c>
      <c r="I1947" s="221"/>
      <c r="J1947" s="222">
        <f>ROUND(I1947*H1947,2)</f>
        <v>0</v>
      </c>
      <c r="K1947" s="218" t="s">
        <v>337</v>
      </c>
      <c r="L1947" s="46"/>
      <c r="M1947" s="223" t="s">
        <v>19</v>
      </c>
      <c r="N1947" s="224" t="s">
        <v>47</v>
      </c>
      <c r="O1947" s="86"/>
      <c r="P1947" s="225">
        <f>O1947*H1947</f>
        <v>0</v>
      </c>
      <c r="Q1947" s="225">
        <v>0</v>
      </c>
      <c r="R1947" s="225">
        <f>Q1947*H1947</f>
        <v>0</v>
      </c>
      <c r="S1947" s="225">
        <v>0.0060499999999999998</v>
      </c>
      <c r="T1947" s="226">
        <f>S1947*H1947</f>
        <v>0.77772750000000002</v>
      </c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R1947" s="227" t="s">
        <v>541</v>
      </c>
      <c r="AT1947" s="227" t="s">
        <v>333</v>
      </c>
      <c r="AU1947" s="227" t="s">
        <v>85</v>
      </c>
      <c r="AY1947" s="19" t="s">
        <v>331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19" t="s">
        <v>83</v>
      </c>
      <c r="BK1947" s="228">
        <f>ROUND(I1947*H1947,2)</f>
        <v>0</v>
      </c>
      <c r="BL1947" s="19" t="s">
        <v>541</v>
      </c>
      <c r="BM1947" s="227" t="s">
        <v>2781</v>
      </c>
    </row>
    <row r="1948" s="2" customFormat="1">
      <c r="A1948" s="40"/>
      <c r="B1948" s="41"/>
      <c r="C1948" s="42"/>
      <c r="D1948" s="229" t="s">
        <v>339</v>
      </c>
      <c r="E1948" s="42"/>
      <c r="F1948" s="230" t="s">
        <v>2782</v>
      </c>
      <c r="G1948" s="42"/>
      <c r="H1948" s="42"/>
      <c r="I1948" s="231"/>
      <c r="J1948" s="42"/>
      <c r="K1948" s="42"/>
      <c r="L1948" s="46"/>
      <c r="M1948" s="232"/>
      <c r="N1948" s="233"/>
      <c r="O1948" s="86"/>
      <c r="P1948" s="86"/>
      <c r="Q1948" s="86"/>
      <c r="R1948" s="86"/>
      <c r="S1948" s="86"/>
      <c r="T1948" s="87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T1948" s="19" t="s">
        <v>339</v>
      </c>
      <c r="AU1948" s="19" t="s">
        <v>85</v>
      </c>
    </row>
    <row r="1949" s="14" customFormat="1">
      <c r="A1949" s="14"/>
      <c r="B1949" s="245"/>
      <c r="C1949" s="246"/>
      <c r="D1949" s="236" t="s">
        <v>341</v>
      </c>
      <c r="E1949" s="247" t="s">
        <v>19</v>
      </c>
      <c r="F1949" s="248" t="s">
        <v>2759</v>
      </c>
      <c r="G1949" s="246"/>
      <c r="H1949" s="249">
        <v>128.55000000000001</v>
      </c>
      <c r="I1949" s="250"/>
      <c r="J1949" s="246"/>
      <c r="K1949" s="246"/>
      <c r="L1949" s="251"/>
      <c r="M1949" s="252"/>
      <c r="N1949" s="253"/>
      <c r="O1949" s="253"/>
      <c r="P1949" s="253"/>
      <c r="Q1949" s="253"/>
      <c r="R1949" s="253"/>
      <c r="S1949" s="253"/>
      <c r="T1949" s="25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5" t="s">
        <v>341</v>
      </c>
      <c r="AU1949" s="255" t="s">
        <v>85</v>
      </c>
      <c r="AV1949" s="14" t="s">
        <v>85</v>
      </c>
      <c r="AW1949" s="14" t="s">
        <v>35</v>
      </c>
      <c r="AX1949" s="14" t="s">
        <v>83</v>
      </c>
      <c r="AY1949" s="255" t="s">
        <v>331</v>
      </c>
    </row>
    <row r="1950" s="2" customFormat="1" ht="16.5" customHeight="1">
      <c r="A1950" s="40"/>
      <c r="B1950" s="41"/>
      <c r="C1950" s="216" t="s">
        <v>2783</v>
      </c>
      <c r="D1950" s="216" t="s">
        <v>333</v>
      </c>
      <c r="E1950" s="217" t="s">
        <v>2784</v>
      </c>
      <c r="F1950" s="218" t="s">
        <v>2785</v>
      </c>
      <c r="G1950" s="219" t="s">
        <v>376</v>
      </c>
      <c r="H1950" s="220">
        <v>22.5</v>
      </c>
      <c r="I1950" s="221"/>
      <c r="J1950" s="222">
        <f>ROUND(I1950*H1950,2)</f>
        <v>0</v>
      </c>
      <c r="K1950" s="218" t="s">
        <v>337</v>
      </c>
      <c r="L1950" s="46"/>
      <c r="M1950" s="223" t="s">
        <v>19</v>
      </c>
      <c r="N1950" s="224" t="s">
        <v>47</v>
      </c>
      <c r="O1950" s="86"/>
      <c r="P1950" s="225">
        <f>O1950*H1950</f>
        <v>0</v>
      </c>
      <c r="Q1950" s="225">
        <v>0</v>
      </c>
      <c r="R1950" s="225">
        <f>Q1950*H1950</f>
        <v>0</v>
      </c>
      <c r="S1950" s="225">
        <v>0.0039399999999999999</v>
      </c>
      <c r="T1950" s="226">
        <f>S1950*H1950</f>
        <v>0.088649999999999993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27" t="s">
        <v>541</v>
      </c>
      <c r="AT1950" s="227" t="s">
        <v>333</v>
      </c>
      <c r="AU1950" s="227" t="s">
        <v>85</v>
      </c>
      <c r="AY1950" s="19" t="s">
        <v>331</v>
      </c>
      <c r="BE1950" s="228">
        <f>IF(N1950="základní",J1950,0)</f>
        <v>0</v>
      </c>
      <c r="BF1950" s="228">
        <f>IF(N1950="snížená",J1950,0)</f>
        <v>0</v>
      </c>
      <c r="BG1950" s="228">
        <f>IF(N1950="zákl. přenesená",J1950,0)</f>
        <v>0</v>
      </c>
      <c r="BH1950" s="228">
        <f>IF(N1950="sníž. přenesená",J1950,0)</f>
        <v>0</v>
      </c>
      <c r="BI1950" s="228">
        <f>IF(N1950="nulová",J1950,0)</f>
        <v>0</v>
      </c>
      <c r="BJ1950" s="19" t="s">
        <v>83</v>
      </c>
      <c r="BK1950" s="228">
        <f>ROUND(I1950*H1950,2)</f>
        <v>0</v>
      </c>
      <c r="BL1950" s="19" t="s">
        <v>541</v>
      </c>
      <c r="BM1950" s="227" t="s">
        <v>2786</v>
      </c>
    </row>
    <row r="1951" s="2" customFormat="1">
      <c r="A1951" s="40"/>
      <c r="B1951" s="41"/>
      <c r="C1951" s="42"/>
      <c r="D1951" s="229" t="s">
        <v>339</v>
      </c>
      <c r="E1951" s="42"/>
      <c r="F1951" s="230" t="s">
        <v>2787</v>
      </c>
      <c r="G1951" s="42"/>
      <c r="H1951" s="42"/>
      <c r="I1951" s="231"/>
      <c r="J1951" s="42"/>
      <c r="K1951" s="42"/>
      <c r="L1951" s="46"/>
      <c r="M1951" s="232"/>
      <c r="N1951" s="233"/>
      <c r="O1951" s="86"/>
      <c r="P1951" s="86"/>
      <c r="Q1951" s="86"/>
      <c r="R1951" s="86"/>
      <c r="S1951" s="86"/>
      <c r="T1951" s="87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T1951" s="19" t="s">
        <v>339</v>
      </c>
      <c r="AU1951" s="19" t="s">
        <v>85</v>
      </c>
    </row>
    <row r="1952" s="14" customFormat="1">
      <c r="A1952" s="14"/>
      <c r="B1952" s="245"/>
      <c r="C1952" s="246"/>
      <c r="D1952" s="236" t="s">
        <v>341</v>
      </c>
      <c r="E1952" s="247" t="s">
        <v>19</v>
      </c>
      <c r="F1952" s="248" t="s">
        <v>2788</v>
      </c>
      <c r="G1952" s="246"/>
      <c r="H1952" s="249">
        <v>22.5</v>
      </c>
      <c r="I1952" s="250"/>
      <c r="J1952" s="246"/>
      <c r="K1952" s="246"/>
      <c r="L1952" s="251"/>
      <c r="M1952" s="252"/>
      <c r="N1952" s="253"/>
      <c r="O1952" s="253"/>
      <c r="P1952" s="253"/>
      <c r="Q1952" s="253"/>
      <c r="R1952" s="253"/>
      <c r="S1952" s="253"/>
      <c r="T1952" s="25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5" t="s">
        <v>341</v>
      </c>
      <c r="AU1952" s="255" t="s">
        <v>85</v>
      </c>
      <c r="AV1952" s="14" t="s">
        <v>85</v>
      </c>
      <c r="AW1952" s="14" t="s">
        <v>35</v>
      </c>
      <c r="AX1952" s="14" t="s">
        <v>83</v>
      </c>
      <c r="AY1952" s="255" t="s">
        <v>331</v>
      </c>
    </row>
    <row r="1953" s="2" customFormat="1" ht="33" customHeight="1">
      <c r="A1953" s="40"/>
      <c r="B1953" s="41"/>
      <c r="C1953" s="216" t="s">
        <v>2789</v>
      </c>
      <c r="D1953" s="216" t="s">
        <v>333</v>
      </c>
      <c r="E1953" s="217" t="s">
        <v>2790</v>
      </c>
      <c r="F1953" s="218" t="s">
        <v>2791</v>
      </c>
      <c r="G1953" s="219" t="s">
        <v>336</v>
      </c>
      <c r="H1953" s="220">
        <v>12.74</v>
      </c>
      <c r="I1953" s="221"/>
      <c r="J1953" s="222">
        <f>ROUND(I1953*H1953,2)</f>
        <v>0</v>
      </c>
      <c r="K1953" s="218" t="s">
        <v>337</v>
      </c>
      <c r="L1953" s="46"/>
      <c r="M1953" s="223" t="s">
        <v>19</v>
      </c>
      <c r="N1953" s="224" t="s">
        <v>47</v>
      </c>
      <c r="O1953" s="86"/>
      <c r="P1953" s="225">
        <f>O1953*H1953</f>
        <v>0</v>
      </c>
      <c r="Q1953" s="225">
        <v>0.0066064000000000001</v>
      </c>
      <c r="R1953" s="225">
        <f>Q1953*H1953</f>
        <v>0.084165535999999999</v>
      </c>
      <c r="S1953" s="225">
        <v>0</v>
      </c>
      <c r="T1953" s="226">
        <f>S1953*H1953</f>
        <v>0</v>
      </c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R1953" s="227" t="s">
        <v>541</v>
      </c>
      <c r="AT1953" s="227" t="s">
        <v>333</v>
      </c>
      <c r="AU1953" s="227" t="s">
        <v>85</v>
      </c>
      <c r="AY1953" s="19" t="s">
        <v>331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19" t="s">
        <v>83</v>
      </c>
      <c r="BK1953" s="228">
        <f>ROUND(I1953*H1953,2)</f>
        <v>0</v>
      </c>
      <c r="BL1953" s="19" t="s">
        <v>541</v>
      </c>
      <c r="BM1953" s="227" t="s">
        <v>2792</v>
      </c>
    </row>
    <row r="1954" s="2" customFormat="1">
      <c r="A1954" s="40"/>
      <c r="B1954" s="41"/>
      <c r="C1954" s="42"/>
      <c r="D1954" s="229" t="s">
        <v>339</v>
      </c>
      <c r="E1954" s="42"/>
      <c r="F1954" s="230" t="s">
        <v>2793</v>
      </c>
      <c r="G1954" s="42"/>
      <c r="H1954" s="42"/>
      <c r="I1954" s="231"/>
      <c r="J1954" s="42"/>
      <c r="K1954" s="42"/>
      <c r="L1954" s="46"/>
      <c r="M1954" s="232"/>
      <c r="N1954" s="233"/>
      <c r="O1954" s="86"/>
      <c r="P1954" s="86"/>
      <c r="Q1954" s="86"/>
      <c r="R1954" s="86"/>
      <c r="S1954" s="86"/>
      <c r="T1954" s="87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T1954" s="19" t="s">
        <v>339</v>
      </c>
      <c r="AU1954" s="19" t="s">
        <v>85</v>
      </c>
    </row>
    <row r="1955" s="13" customFormat="1">
      <c r="A1955" s="13"/>
      <c r="B1955" s="234"/>
      <c r="C1955" s="235"/>
      <c r="D1955" s="236" t="s">
        <v>341</v>
      </c>
      <c r="E1955" s="237" t="s">
        <v>19</v>
      </c>
      <c r="F1955" s="238" t="s">
        <v>2273</v>
      </c>
      <c r="G1955" s="235"/>
      <c r="H1955" s="237" t="s">
        <v>19</v>
      </c>
      <c r="I1955" s="239"/>
      <c r="J1955" s="235"/>
      <c r="K1955" s="235"/>
      <c r="L1955" s="240"/>
      <c r="M1955" s="241"/>
      <c r="N1955" s="242"/>
      <c r="O1955" s="242"/>
      <c r="P1955" s="242"/>
      <c r="Q1955" s="242"/>
      <c r="R1955" s="242"/>
      <c r="S1955" s="242"/>
      <c r="T1955" s="24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4" t="s">
        <v>341</v>
      </c>
      <c r="AU1955" s="244" t="s">
        <v>85</v>
      </c>
      <c r="AV1955" s="13" t="s">
        <v>83</v>
      </c>
      <c r="AW1955" s="13" t="s">
        <v>35</v>
      </c>
      <c r="AX1955" s="13" t="s">
        <v>76</v>
      </c>
      <c r="AY1955" s="244" t="s">
        <v>331</v>
      </c>
    </row>
    <row r="1956" s="14" customFormat="1">
      <c r="A1956" s="14"/>
      <c r="B1956" s="245"/>
      <c r="C1956" s="246"/>
      <c r="D1956" s="236" t="s">
        <v>341</v>
      </c>
      <c r="E1956" s="247" t="s">
        <v>19</v>
      </c>
      <c r="F1956" s="248" t="s">
        <v>2748</v>
      </c>
      <c r="G1956" s="246"/>
      <c r="H1956" s="249">
        <v>12.74</v>
      </c>
      <c r="I1956" s="250"/>
      <c r="J1956" s="246"/>
      <c r="K1956" s="246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341</v>
      </c>
      <c r="AU1956" s="255" t="s">
        <v>85</v>
      </c>
      <c r="AV1956" s="14" t="s">
        <v>85</v>
      </c>
      <c r="AW1956" s="14" t="s">
        <v>35</v>
      </c>
      <c r="AX1956" s="14" t="s">
        <v>83</v>
      </c>
      <c r="AY1956" s="255" t="s">
        <v>331</v>
      </c>
    </row>
    <row r="1957" s="2" customFormat="1" ht="33" customHeight="1">
      <c r="A1957" s="40"/>
      <c r="B1957" s="41"/>
      <c r="C1957" s="216" t="s">
        <v>2794</v>
      </c>
      <c r="D1957" s="216" t="s">
        <v>333</v>
      </c>
      <c r="E1957" s="217" t="s">
        <v>2795</v>
      </c>
      <c r="F1957" s="218" t="s">
        <v>2796</v>
      </c>
      <c r="G1957" s="219" t="s">
        <v>336</v>
      </c>
      <c r="H1957" s="220">
        <v>40.375</v>
      </c>
      <c r="I1957" s="221"/>
      <c r="J1957" s="222">
        <f>ROUND(I1957*H1957,2)</f>
        <v>0</v>
      </c>
      <c r="K1957" s="218" t="s">
        <v>337</v>
      </c>
      <c r="L1957" s="46"/>
      <c r="M1957" s="223" t="s">
        <v>19</v>
      </c>
      <c r="N1957" s="224" t="s">
        <v>47</v>
      </c>
      <c r="O1957" s="86"/>
      <c r="P1957" s="225">
        <f>O1957*H1957</f>
        <v>0</v>
      </c>
      <c r="Q1957" s="225">
        <v>0.0066096000000000002</v>
      </c>
      <c r="R1957" s="225">
        <f>Q1957*H1957</f>
        <v>0.26686260000000001</v>
      </c>
      <c r="S1957" s="225">
        <v>0</v>
      </c>
      <c r="T1957" s="226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27" t="s">
        <v>541</v>
      </c>
      <c r="AT1957" s="227" t="s">
        <v>333</v>
      </c>
      <c r="AU1957" s="227" t="s">
        <v>85</v>
      </c>
      <c r="AY1957" s="19" t="s">
        <v>331</v>
      </c>
      <c r="BE1957" s="228">
        <f>IF(N1957="základní",J1957,0)</f>
        <v>0</v>
      </c>
      <c r="BF1957" s="228">
        <f>IF(N1957="snížená",J1957,0)</f>
        <v>0</v>
      </c>
      <c r="BG1957" s="228">
        <f>IF(N1957="zákl. přenesená",J1957,0)</f>
        <v>0</v>
      </c>
      <c r="BH1957" s="228">
        <f>IF(N1957="sníž. přenesená",J1957,0)</f>
        <v>0</v>
      </c>
      <c r="BI1957" s="228">
        <f>IF(N1957="nulová",J1957,0)</f>
        <v>0</v>
      </c>
      <c r="BJ1957" s="19" t="s">
        <v>83</v>
      </c>
      <c r="BK1957" s="228">
        <f>ROUND(I1957*H1957,2)</f>
        <v>0</v>
      </c>
      <c r="BL1957" s="19" t="s">
        <v>541</v>
      </c>
      <c r="BM1957" s="227" t="s">
        <v>2797</v>
      </c>
    </row>
    <row r="1958" s="2" customFormat="1">
      <c r="A1958" s="40"/>
      <c r="B1958" s="41"/>
      <c r="C1958" s="42"/>
      <c r="D1958" s="229" t="s">
        <v>339</v>
      </c>
      <c r="E1958" s="42"/>
      <c r="F1958" s="230" t="s">
        <v>2798</v>
      </c>
      <c r="G1958" s="42"/>
      <c r="H1958" s="42"/>
      <c r="I1958" s="231"/>
      <c r="J1958" s="42"/>
      <c r="K1958" s="42"/>
      <c r="L1958" s="46"/>
      <c r="M1958" s="232"/>
      <c r="N1958" s="233"/>
      <c r="O1958" s="86"/>
      <c r="P1958" s="86"/>
      <c r="Q1958" s="86"/>
      <c r="R1958" s="86"/>
      <c r="S1958" s="86"/>
      <c r="T1958" s="87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T1958" s="19" t="s">
        <v>339</v>
      </c>
      <c r="AU1958" s="19" t="s">
        <v>85</v>
      </c>
    </row>
    <row r="1959" s="13" customFormat="1">
      <c r="A1959" s="13"/>
      <c r="B1959" s="234"/>
      <c r="C1959" s="235"/>
      <c r="D1959" s="236" t="s">
        <v>341</v>
      </c>
      <c r="E1959" s="237" t="s">
        <v>19</v>
      </c>
      <c r="F1959" s="238" t="s">
        <v>2340</v>
      </c>
      <c r="G1959" s="235"/>
      <c r="H1959" s="237" t="s">
        <v>19</v>
      </c>
      <c r="I1959" s="239"/>
      <c r="J1959" s="235"/>
      <c r="K1959" s="235"/>
      <c r="L1959" s="240"/>
      <c r="M1959" s="241"/>
      <c r="N1959" s="242"/>
      <c r="O1959" s="242"/>
      <c r="P1959" s="242"/>
      <c r="Q1959" s="242"/>
      <c r="R1959" s="242"/>
      <c r="S1959" s="242"/>
      <c r="T1959" s="24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4" t="s">
        <v>341</v>
      </c>
      <c r="AU1959" s="244" t="s">
        <v>85</v>
      </c>
      <c r="AV1959" s="13" t="s">
        <v>83</v>
      </c>
      <c r="AW1959" s="13" t="s">
        <v>35</v>
      </c>
      <c r="AX1959" s="13" t="s">
        <v>76</v>
      </c>
      <c r="AY1959" s="244" t="s">
        <v>331</v>
      </c>
    </row>
    <row r="1960" s="14" customFormat="1">
      <c r="A1960" s="14"/>
      <c r="B1960" s="245"/>
      <c r="C1960" s="246"/>
      <c r="D1960" s="236" t="s">
        <v>341</v>
      </c>
      <c r="E1960" s="247" t="s">
        <v>19</v>
      </c>
      <c r="F1960" s="248" t="s">
        <v>2341</v>
      </c>
      <c r="G1960" s="246"/>
      <c r="H1960" s="249">
        <v>12.960000000000001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341</v>
      </c>
      <c r="AU1960" s="255" t="s">
        <v>85</v>
      </c>
      <c r="AV1960" s="14" t="s">
        <v>85</v>
      </c>
      <c r="AW1960" s="14" t="s">
        <v>35</v>
      </c>
      <c r="AX1960" s="14" t="s">
        <v>76</v>
      </c>
      <c r="AY1960" s="255" t="s">
        <v>331</v>
      </c>
    </row>
    <row r="1961" s="13" customFormat="1">
      <c r="A1961" s="13"/>
      <c r="B1961" s="234"/>
      <c r="C1961" s="235"/>
      <c r="D1961" s="236" t="s">
        <v>341</v>
      </c>
      <c r="E1961" s="237" t="s">
        <v>19</v>
      </c>
      <c r="F1961" s="238" t="s">
        <v>2342</v>
      </c>
      <c r="G1961" s="235"/>
      <c r="H1961" s="237" t="s">
        <v>19</v>
      </c>
      <c r="I1961" s="239"/>
      <c r="J1961" s="235"/>
      <c r="K1961" s="235"/>
      <c r="L1961" s="240"/>
      <c r="M1961" s="241"/>
      <c r="N1961" s="242"/>
      <c r="O1961" s="242"/>
      <c r="P1961" s="242"/>
      <c r="Q1961" s="242"/>
      <c r="R1961" s="242"/>
      <c r="S1961" s="242"/>
      <c r="T1961" s="24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4" t="s">
        <v>341</v>
      </c>
      <c r="AU1961" s="244" t="s">
        <v>85</v>
      </c>
      <c r="AV1961" s="13" t="s">
        <v>83</v>
      </c>
      <c r="AW1961" s="13" t="s">
        <v>35</v>
      </c>
      <c r="AX1961" s="13" t="s">
        <v>76</v>
      </c>
      <c r="AY1961" s="244" t="s">
        <v>331</v>
      </c>
    </row>
    <row r="1962" s="14" customFormat="1">
      <c r="A1962" s="14"/>
      <c r="B1962" s="245"/>
      <c r="C1962" s="246"/>
      <c r="D1962" s="236" t="s">
        <v>341</v>
      </c>
      <c r="E1962" s="247" t="s">
        <v>19</v>
      </c>
      <c r="F1962" s="248" t="s">
        <v>2133</v>
      </c>
      <c r="G1962" s="246"/>
      <c r="H1962" s="249">
        <v>15.6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341</v>
      </c>
      <c r="AU1962" s="255" t="s">
        <v>85</v>
      </c>
      <c r="AV1962" s="14" t="s">
        <v>85</v>
      </c>
      <c r="AW1962" s="14" t="s">
        <v>35</v>
      </c>
      <c r="AX1962" s="14" t="s">
        <v>76</v>
      </c>
      <c r="AY1962" s="255" t="s">
        <v>331</v>
      </c>
    </row>
    <row r="1963" s="13" customFormat="1">
      <c r="A1963" s="13"/>
      <c r="B1963" s="234"/>
      <c r="C1963" s="235"/>
      <c r="D1963" s="236" t="s">
        <v>341</v>
      </c>
      <c r="E1963" s="237" t="s">
        <v>19</v>
      </c>
      <c r="F1963" s="238" t="s">
        <v>1964</v>
      </c>
      <c r="G1963" s="235"/>
      <c r="H1963" s="237" t="s">
        <v>19</v>
      </c>
      <c r="I1963" s="239"/>
      <c r="J1963" s="235"/>
      <c r="K1963" s="235"/>
      <c r="L1963" s="240"/>
      <c r="M1963" s="241"/>
      <c r="N1963" s="242"/>
      <c r="O1963" s="242"/>
      <c r="P1963" s="242"/>
      <c r="Q1963" s="242"/>
      <c r="R1963" s="242"/>
      <c r="S1963" s="242"/>
      <c r="T1963" s="24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4" t="s">
        <v>341</v>
      </c>
      <c r="AU1963" s="244" t="s">
        <v>85</v>
      </c>
      <c r="AV1963" s="13" t="s">
        <v>83</v>
      </c>
      <c r="AW1963" s="13" t="s">
        <v>35</v>
      </c>
      <c r="AX1963" s="13" t="s">
        <v>76</v>
      </c>
      <c r="AY1963" s="244" t="s">
        <v>331</v>
      </c>
    </row>
    <row r="1964" s="14" customFormat="1">
      <c r="A1964" s="14"/>
      <c r="B1964" s="245"/>
      <c r="C1964" s="246"/>
      <c r="D1964" s="236" t="s">
        <v>341</v>
      </c>
      <c r="E1964" s="247" t="s">
        <v>19</v>
      </c>
      <c r="F1964" s="248" t="s">
        <v>1965</v>
      </c>
      <c r="G1964" s="246"/>
      <c r="H1964" s="249">
        <v>11.815</v>
      </c>
      <c r="I1964" s="250"/>
      <c r="J1964" s="246"/>
      <c r="K1964" s="246"/>
      <c r="L1964" s="251"/>
      <c r="M1964" s="252"/>
      <c r="N1964" s="253"/>
      <c r="O1964" s="253"/>
      <c r="P1964" s="253"/>
      <c r="Q1964" s="253"/>
      <c r="R1964" s="253"/>
      <c r="S1964" s="253"/>
      <c r="T1964" s="25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5" t="s">
        <v>341</v>
      </c>
      <c r="AU1964" s="255" t="s">
        <v>85</v>
      </c>
      <c r="AV1964" s="14" t="s">
        <v>85</v>
      </c>
      <c r="AW1964" s="14" t="s">
        <v>35</v>
      </c>
      <c r="AX1964" s="14" t="s">
        <v>76</v>
      </c>
      <c r="AY1964" s="255" t="s">
        <v>331</v>
      </c>
    </row>
    <row r="1965" s="15" customFormat="1">
      <c r="A1965" s="15"/>
      <c r="B1965" s="256"/>
      <c r="C1965" s="257"/>
      <c r="D1965" s="236" t="s">
        <v>341</v>
      </c>
      <c r="E1965" s="258" t="s">
        <v>19</v>
      </c>
      <c r="F1965" s="259" t="s">
        <v>353</v>
      </c>
      <c r="G1965" s="257"/>
      <c r="H1965" s="260">
        <v>40.375</v>
      </c>
      <c r="I1965" s="261"/>
      <c r="J1965" s="257"/>
      <c r="K1965" s="257"/>
      <c r="L1965" s="262"/>
      <c r="M1965" s="263"/>
      <c r="N1965" s="264"/>
      <c r="O1965" s="264"/>
      <c r="P1965" s="264"/>
      <c r="Q1965" s="264"/>
      <c r="R1965" s="264"/>
      <c r="S1965" s="264"/>
      <c r="T1965" s="26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66" t="s">
        <v>341</v>
      </c>
      <c r="AU1965" s="266" t="s">
        <v>85</v>
      </c>
      <c r="AV1965" s="15" t="s">
        <v>126</v>
      </c>
      <c r="AW1965" s="15" t="s">
        <v>35</v>
      </c>
      <c r="AX1965" s="15" t="s">
        <v>83</v>
      </c>
      <c r="AY1965" s="266" t="s">
        <v>331</v>
      </c>
    </row>
    <row r="1966" s="2" customFormat="1" ht="24.15" customHeight="1">
      <c r="A1966" s="40"/>
      <c r="B1966" s="41"/>
      <c r="C1966" s="216" t="s">
        <v>2799</v>
      </c>
      <c r="D1966" s="216" t="s">
        <v>333</v>
      </c>
      <c r="E1966" s="217" t="s">
        <v>2800</v>
      </c>
      <c r="F1966" s="218" t="s">
        <v>2801</v>
      </c>
      <c r="G1966" s="219" t="s">
        <v>2802</v>
      </c>
      <c r="H1966" s="295"/>
      <c r="I1966" s="221"/>
      <c r="J1966" s="222">
        <f>ROUND(I1966*H1966,2)</f>
        <v>0</v>
      </c>
      <c r="K1966" s="218" t="s">
        <v>337</v>
      </c>
      <c r="L1966" s="46"/>
      <c r="M1966" s="223" t="s">
        <v>19</v>
      </c>
      <c r="N1966" s="224" t="s">
        <v>47</v>
      </c>
      <c r="O1966" s="86"/>
      <c r="P1966" s="225">
        <f>O1966*H1966</f>
        <v>0</v>
      </c>
      <c r="Q1966" s="225">
        <v>0</v>
      </c>
      <c r="R1966" s="225">
        <f>Q1966*H1966</f>
        <v>0</v>
      </c>
      <c r="S1966" s="225">
        <v>0</v>
      </c>
      <c r="T1966" s="226">
        <f>S1966*H1966</f>
        <v>0</v>
      </c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R1966" s="227" t="s">
        <v>541</v>
      </c>
      <c r="AT1966" s="227" t="s">
        <v>333</v>
      </c>
      <c r="AU1966" s="227" t="s">
        <v>85</v>
      </c>
      <c r="AY1966" s="19" t="s">
        <v>331</v>
      </c>
      <c r="BE1966" s="228">
        <f>IF(N1966="základní",J1966,0)</f>
        <v>0</v>
      </c>
      <c r="BF1966" s="228">
        <f>IF(N1966="snížená",J1966,0)</f>
        <v>0</v>
      </c>
      <c r="BG1966" s="228">
        <f>IF(N1966="zákl. přenesená",J1966,0)</f>
        <v>0</v>
      </c>
      <c r="BH1966" s="228">
        <f>IF(N1966="sníž. přenesená",J1966,0)</f>
        <v>0</v>
      </c>
      <c r="BI1966" s="228">
        <f>IF(N1966="nulová",J1966,0)</f>
        <v>0</v>
      </c>
      <c r="BJ1966" s="19" t="s">
        <v>83</v>
      </c>
      <c r="BK1966" s="228">
        <f>ROUND(I1966*H1966,2)</f>
        <v>0</v>
      </c>
      <c r="BL1966" s="19" t="s">
        <v>541</v>
      </c>
      <c r="BM1966" s="227" t="s">
        <v>2803</v>
      </c>
    </row>
    <row r="1967" s="2" customFormat="1">
      <c r="A1967" s="40"/>
      <c r="B1967" s="41"/>
      <c r="C1967" s="42"/>
      <c r="D1967" s="229" t="s">
        <v>339</v>
      </c>
      <c r="E1967" s="42"/>
      <c r="F1967" s="230" t="s">
        <v>2804</v>
      </c>
      <c r="G1967" s="42"/>
      <c r="H1967" s="42"/>
      <c r="I1967" s="231"/>
      <c r="J1967" s="42"/>
      <c r="K1967" s="42"/>
      <c r="L1967" s="46"/>
      <c r="M1967" s="232"/>
      <c r="N1967" s="233"/>
      <c r="O1967" s="86"/>
      <c r="P1967" s="86"/>
      <c r="Q1967" s="86"/>
      <c r="R1967" s="86"/>
      <c r="S1967" s="86"/>
      <c r="T1967" s="87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T1967" s="19" t="s">
        <v>339</v>
      </c>
      <c r="AU1967" s="19" t="s">
        <v>85</v>
      </c>
    </row>
    <row r="1968" s="12" customFormat="1" ht="22.8" customHeight="1">
      <c r="A1968" s="12"/>
      <c r="B1968" s="200"/>
      <c r="C1968" s="201"/>
      <c r="D1968" s="202" t="s">
        <v>75</v>
      </c>
      <c r="E1968" s="214" t="s">
        <v>2805</v>
      </c>
      <c r="F1968" s="214" t="s">
        <v>2806</v>
      </c>
      <c r="G1968" s="201"/>
      <c r="H1968" s="201"/>
      <c r="I1968" s="204"/>
      <c r="J1968" s="215">
        <f>BK1968</f>
        <v>0</v>
      </c>
      <c r="K1968" s="201"/>
      <c r="L1968" s="206"/>
      <c r="M1968" s="207"/>
      <c r="N1968" s="208"/>
      <c r="O1968" s="208"/>
      <c r="P1968" s="209">
        <f>SUM(P1969:P2020)</f>
        <v>0</v>
      </c>
      <c r="Q1968" s="208"/>
      <c r="R1968" s="209">
        <f>SUM(R1969:R2020)</f>
        <v>7.2687334609400001</v>
      </c>
      <c r="S1968" s="208"/>
      <c r="T1968" s="210">
        <f>SUM(T1969:T2020)</f>
        <v>23.712600399999996</v>
      </c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R1968" s="211" t="s">
        <v>85</v>
      </c>
      <c r="AT1968" s="212" t="s">
        <v>75</v>
      </c>
      <c r="AU1968" s="212" t="s">
        <v>83</v>
      </c>
      <c r="AY1968" s="211" t="s">
        <v>331</v>
      </c>
      <c r="BK1968" s="213">
        <f>SUM(BK1969:BK2020)</f>
        <v>0</v>
      </c>
    </row>
    <row r="1969" s="2" customFormat="1" ht="16.5" customHeight="1">
      <c r="A1969" s="40"/>
      <c r="B1969" s="41"/>
      <c r="C1969" s="216" t="s">
        <v>2807</v>
      </c>
      <c r="D1969" s="216" t="s">
        <v>333</v>
      </c>
      <c r="E1969" s="217" t="s">
        <v>2808</v>
      </c>
      <c r="F1969" s="218" t="s">
        <v>2809</v>
      </c>
      <c r="G1969" s="219" t="s">
        <v>336</v>
      </c>
      <c r="H1969" s="220">
        <v>517.29399999999998</v>
      </c>
      <c r="I1969" s="221"/>
      <c r="J1969" s="222">
        <f>ROUND(I1969*H1969,2)</f>
        <v>0</v>
      </c>
      <c r="K1969" s="218" t="s">
        <v>337</v>
      </c>
      <c r="L1969" s="46"/>
      <c r="M1969" s="223" t="s">
        <v>19</v>
      </c>
      <c r="N1969" s="224" t="s">
        <v>47</v>
      </c>
      <c r="O1969" s="86"/>
      <c r="P1969" s="225">
        <f>O1969*H1969</f>
        <v>0</v>
      </c>
      <c r="Q1969" s="225">
        <v>0</v>
      </c>
      <c r="R1969" s="225">
        <f>Q1969*H1969</f>
        <v>0</v>
      </c>
      <c r="S1969" s="225">
        <v>0.044499999999999998</v>
      </c>
      <c r="T1969" s="226">
        <f>S1969*H1969</f>
        <v>23.019582999999997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27" t="s">
        <v>541</v>
      </c>
      <c r="AT1969" s="227" t="s">
        <v>333</v>
      </c>
      <c r="AU1969" s="227" t="s">
        <v>85</v>
      </c>
      <c r="AY1969" s="19" t="s">
        <v>331</v>
      </c>
      <c r="BE1969" s="228">
        <f>IF(N1969="základní",J1969,0)</f>
        <v>0</v>
      </c>
      <c r="BF1969" s="228">
        <f>IF(N1969="snížená",J1969,0)</f>
        <v>0</v>
      </c>
      <c r="BG1969" s="228">
        <f>IF(N1969="zákl. přenesená",J1969,0)</f>
        <v>0</v>
      </c>
      <c r="BH1969" s="228">
        <f>IF(N1969="sníž. přenesená",J1969,0)</f>
        <v>0</v>
      </c>
      <c r="BI1969" s="228">
        <f>IF(N1969="nulová",J1969,0)</f>
        <v>0</v>
      </c>
      <c r="BJ1969" s="19" t="s">
        <v>83</v>
      </c>
      <c r="BK1969" s="228">
        <f>ROUND(I1969*H1969,2)</f>
        <v>0</v>
      </c>
      <c r="BL1969" s="19" t="s">
        <v>541</v>
      </c>
      <c r="BM1969" s="227" t="s">
        <v>2810</v>
      </c>
    </row>
    <row r="1970" s="2" customFormat="1">
      <c r="A1970" s="40"/>
      <c r="B1970" s="41"/>
      <c r="C1970" s="42"/>
      <c r="D1970" s="229" t="s">
        <v>339</v>
      </c>
      <c r="E1970" s="42"/>
      <c r="F1970" s="230" t="s">
        <v>2811</v>
      </c>
      <c r="G1970" s="42"/>
      <c r="H1970" s="42"/>
      <c r="I1970" s="231"/>
      <c r="J1970" s="42"/>
      <c r="K1970" s="42"/>
      <c r="L1970" s="46"/>
      <c r="M1970" s="232"/>
      <c r="N1970" s="233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339</v>
      </c>
      <c r="AU1970" s="19" t="s">
        <v>85</v>
      </c>
    </row>
    <row r="1971" s="14" customFormat="1">
      <c r="A1971" s="14"/>
      <c r="B1971" s="245"/>
      <c r="C1971" s="246"/>
      <c r="D1971" s="236" t="s">
        <v>341</v>
      </c>
      <c r="E1971" s="247" t="s">
        <v>19</v>
      </c>
      <c r="F1971" s="248" t="s">
        <v>2367</v>
      </c>
      <c r="G1971" s="246"/>
      <c r="H1971" s="249">
        <v>240.827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341</v>
      </c>
      <c r="AU1971" s="255" t="s">
        <v>85</v>
      </c>
      <c r="AV1971" s="14" t="s">
        <v>85</v>
      </c>
      <c r="AW1971" s="14" t="s">
        <v>35</v>
      </c>
      <c r="AX1971" s="14" t="s">
        <v>76</v>
      </c>
      <c r="AY1971" s="255" t="s">
        <v>331</v>
      </c>
    </row>
    <row r="1972" s="14" customFormat="1">
      <c r="A1972" s="14"/>
      <c r="B1972" s="245"/>
      <c r="C1972" s="246"/>
      <c r="D1972" s="236" t="s">
        <v>341</v>
      </c>
      <c r="E1972" s="247" t="s">
        <v>19</v>
      </c>
      <c r="F1972" s="248" t="s">
        <v>2368</v>
      </c>
      <c r="G1972" s="246"/>
      <c r="H1972" s="249">
        <v>169.364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341</v>
      </c>
      <c r="AU1972" s="255" t="s">
        <v>85</v>
      </c>
      <c r="AV1972" s="14" t="s">
        <v>85</v>
      </c>
      <c r="AW1972" s="14" t="s">
        <v>35</v>
      </c>
      <c r="AX1972" s="14" t="s">
        <v>76</v>
      </c>
      <c r="AY1972" s="255" t="s">
        <v>331</v>
      </c>
    </row>
    <row r="1973" s="14" customFormat="1">
      <c r="A1973" s="14"/>
      <c r="B1973" s="245"/>
      <c r="C1973" s="246"/>
      <c r="D1973" s="236" t="s">
        <v>341</v>
      </c>
      <c r="E1973" s="247" t="s">
        <v>19</v>
      </c>
      <c r="F1973" s="248" t="s">
        <v>2369</v>
      </c>
      <c r="G1973" s="246"/>
      <c r="H1973" s="249">
        <v>107.10299999999999</v>
      </c>
      <c r="I1973" s="250"/>
      <c r="J1973" s="246"/>
      <c r="K1973" s="246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341</v>
      </c>
      <c r="AU1973" s="255" t="s">
        <v>85</v>
      </c>
      <c r="AV1973" s="14" t="s">
        <v>85</v>
      </c>
      <c r="AW1973" s="14" t="s">
        <v>35</v>
      </c>
      <c r="AX1973" s="14" t="s">
        <v>76</v>
      </c>
      <c r="AY1973" s="255" t="s">
        <v>331</v>
      </c>
    </row>
    <row r="1974" s="15" customFormat="1">
      <c r="A1974" s="15"/>
      <c r="B1974" s="256"/>
      <c r="C1974" s="257"/>
      <c r="D1974" s="236" t="s">
        <v>341</v>
      </c>
      <c r="E1974" s="258" t="s">
        <v>19</v>
      </c>
      <c r="F1974" s="259" t="s">
        <v>353</v>
      </c>
      <c r="G1974" s="257"/>
      <c r="H1974" s="260">
        <v>517.29399999999998</v>
      </c>
      <c r="I1974" s="261"/>
      <c r="J1974" s="257"/>
      <c r="K1974" s="257"/>
      <c r="L1974" s="262"/>
      <c r="M1974" s="263"/>
      <c r="N1974" s="264"/>
      <c r="O1974" s="264"/>
      <c r="P1974" s="264"/>
      <c r="Q1974" s="264"/>
      <c r="R1974" s="264"/>
      <c r="S1974" s="264"/>
      <c r="T1974" s="26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66" t="s">
        <v>341</v>
      </c>
      <c r="AU1974" s="266" t="s">
        <v>85</v>
      </c>
      <c r="AV1974" s="15" t="s">
        <v>126</v>
      </c>
      <c r="AW1974" s="15" t="s">
        <v>35</v>
      </c>
      <c r="AX1974" s="15" t="s">
        <v>83</v>
      </c>
      <c r="AY1974" s="266" t="s">
        <v>331</v>
      </c>
    </row>
    <row r="1975" s="2" customFormat="1" ht="16.5" customHeight="1">
      <c r="A1975" s="40"/>
      <c r="B1975" s="41"/>
      <c r="C1975" s="216" t="s">
        <v>2812</v>
      </c>
      <c r="D1975" s="216" t="s">
        <v>333</v>
      </c>
      <c r="E1975" s="217" t="s">
        <v>2813</v>
      </c>
      <c r="F1975" s="218" t="s">
        <v>2814</v>
      </c>
      <c r="G1975" s="219" t="s">
        <v>376</v>
      </c>
      <c r="H1975" s="220">
        <v>60.420000000000002</v>
      </c>
      <c r="I1975" s="221"/>
      <c r="J1975" s="222">
        <f>ROUND(I1975*H1975,2)</f>
        <v>0</v>
      </c>
      <c r="K1975" s="218" t="s">
        <v>337</v>
      </c>
      <c r="L1975" s="46"/>
      <c r="M1975" s="223" t="s">
        <v>19</v>
      </c>
      <c r="N1975" s="224" t="s">
        <v>47</v>
      </c>
      <c r="O1975" s="86"/>
      <c r="P1975" s="225">
        <f>O1975*H1975</f>
        <v>0</v>
      </c>
      <c r="Q1975" s="225">
        <v>0</v>
      </c>
      <c r="R1975" s="225">
        <f>Q1975*H1975</f>
        <v>0</v>
      </c>
      <c r="S1975" s="225">
        <v>0.011469999999999999</v>
      </c>
      <c r="T1975" s="226">
        <f>S1975*H1975</f>
        <v>0.69301740000000001</v>
      </c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R1975" s="227" t="s">
        <v>541</v>
      </c>
      <c r="AT1975" s="227" t="s">
        <v>333</v>
      </c>
      <c r="AU1975" s="227" t="s">
        <v>85</v>
      </c>
      <c r="AY1975" s="19" t="s">
        <v>331</v>
      </c>
      <c r="BE1975" s="228">
        <f>IF(N1975="základní",J1975,0)</f>
        <v>0</v>
      </c>
      <c r="BF1975" s="228">
        <f>IF(N1975="snížená",J1975,0)</f>
        <v>0</v>
      </c>
      <c r="BG1975" s="228">
        <f>IF(N1975="zákl. přenesená",J1975,0)</f>
        <v>0</v>
      </c>
      <c r="BH1975" s="228">
        <f>IF(N1975="sníž. přenesená",J1975,0)</f>
        <v>0</v>
      </c>
      <c r="BI1975" s="228">
        <f>IF(N1975="nulová",J1975,0)</f>
        <v>0</v>
      </c>
      <c r="BJ1975" s="19" t="s">
        <v>83</v>
      </c>
      <c r="BK1975" s="228">
        <f>ROUND(I1975*H1975,2)</f>
        <v>0</v>
      </c>
      <c r="BL1975" s="19" t="s">
        <v>541</v>
      </c>
      <c r="BM1975" s="227" t="s">
        <v>2815</v>
      </c>
    </row>
    <row r="1976" s="2" customFormat="1">
      <c r="A1976" s="40"/>
      <c r="B1976" s="41"/>
      <c r="C1976" s="42"/>
      <c r="D1976" s="229" t="s">
        <v>339</v>
      </c>
      <c r="E1976" s="42"/>
      <c r="F1976" s="230" t="s">
        <v>2816</v>
      </c>
      <c r="G1976" s="42"/>
      <c r="H1976" s="42"/>
      <c r="I1976" s="231"/>
      <c r="J1976" s="42"/>
      <c r="K1976" s="42"/>
      <c r="L1976" s="46"/>
      <c r="M1976" s="232"/>
      <c r="N1976" s="233"/>
      <c r="O1976" s="86"/>
      <c r="P1976" s="86"/>
      <c r="Q1976" s="86"/>
      <c r="R1976" s="86"/>
      <c r="S1976" s="86"/>
      <c r="T1976" s="87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T1976" s="19" t="s">
        <v>339</v>
      </c>
      <c r="AU1976" s="19" t="s">
        <v>85</v>
      </c>
    </row>
    <row r="1977" s="13" customFormat="1">
      <c r="A1977" s="13"/>
      <c r="B1977" s="234"/>
      <c r="C1977" s="235"/>
      <c r="D1977" s="236" t="s">
        <v>341</v>
      </c>
      <c r="E1977" s="237" t="s">
        <v>19</v>
      </c>
      <c r="F1977" s="238" t="s">
        <v>2817</v>
      </c>
      <c r="G1977" s="235"/>
      <c r="H1977" s="237" t="s">
        <v>19</v>
      </c>
      <c r="I1977" s="239"/>
      <c r="J1977" s="235"/>
      <c r="K1977" s="235"/>
      <c r="L1977" s="240"/>
      <c r="M1977" s="241"/>
      <c r="N1977" s="242"/>
      <c r="O1977" s="242"/>
      <c r="P1977" s="242"/>
      <c r="Q1977" s="242"/>
      <c r="R1977" s="242"/>
      <c r="S1977" s="242"/>
      <c r="T1977" s="24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4" t="s">
        <v>341</v>
      </c>
      <c r="AU1977" s="244" t="s">
        <v>85</v>
      </c>
      <c r="AV1977" s="13" t="s">
        <v>83</v>
      </c>
      <c r="AW1977" s="13" t="s">
        <v>35</v>
      </c>
      <c r="AX1977" s="13" t="s">
        <v>76</v>
      </c>
      <c r="AY1977" s="244" t="s">
        <v>331</v>
      </c>
    </row>
    <row r="1978" s="14" customFormat="1">
      <c r="A1978" s="14"/>
      <c r="B1978" s="245"/>
      <c r="C1978" s="246"/>
      <c r="D1978" s="236" t="s">
        <v>341</v>
      </c>
      <c r="E1978" s="247" t="s">
        <v>19</v>
      </c>
      <c r="F1978" s="248" t="s">
        <v>2818</v>
      </c>
      <c r="G1978" s="246"/>
      <c r="H1978" s="249">
        <v>7.2000000000000002</v>
      </c>
      <c r="I1978" s="250"/>
      <c r="J1978" s="246"/>
      <c r="K1978" s="246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341</v>
      </c>
      <c r="AU1978" s="255" t="s">
        <v>85</v>
      </c>
      <c r="AV1978" s="14" t="s">
        <v>85</v>
      </c>
      <c r="AW1978" s="14" t="s">
        <v>35</v>
      </c>
      <c r="AX1978" s="14" t="s">
        <v>76</v>
      </c>
      <c r="AY1978" s="255" t="s">
        <v>331</v>
      </c>
    </row>
    <row r="1979" s="13" customFormat="1">
      <c r="A1979" s="13"/>
      <c r="B1979" s="234"/>
      <c r="C1979" s="235"/>
      <c r="D1979" s="236" t="s">
        <v>341</v>
      </c>
      <c r="E1979" s="237" t="s">
        <v>19</v>
      </c>
      <c r="F1979" s="238" t="s">
        <v>2819</v>
      </c>
      <c r="G1979" s="235"/>
      <c r="H1979" s="237" t="s">
        <v>19</v>
      </c>
      <c r="I1979" s="239"/>
      <c r="J1979" s="235"/>
      <c r="K1979" s="235"/>
      <c r="L1979" s="240"/>
      <c r="M1979" s="241"/>
      <c r="N1979" s="242"/>
      <c r="O1979" s="242"/>
      <c r="P1979" s="242"/>
      <c r="Q1979" s="242"/>
      <c r="R1979" s="242"/>
      <c r="S1979" s="242"/>
      <c r="T1979" s="24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4" t="s">
        <v>341</v>
      </c>
      <c r="AU1979" s="244" t="s">
        <v>85</v>
      </c>
      <c r="AV1979" s="13" t="s">
        <v>83</v>
      </c>
      <c r="AW1979" s="13" t="s">
        <v>35</v>
      </c>
      <c r="AX1979" s="13" t="s">
        <v>76</v>
      </c>
      <c r="AY1979" s="244" t="s">
        <v>331</v>
      </c>
    </row>
    <row r="1980" s="14" customFormat="1">
      <c r="A1980" s="14"/>
      <c r="B1980" s="245"/>
      <c r="C1980" s="246"/>
      <c r="D1980" s="236" t="s">
        <v>341</v>
      </c>
      <c r="E1980" s="247" t="s">
        <v>19</v>
      </c>
      <c r="F1980" s="248" t="s">
        <v>2820</v>
      </c>
      <c r="G1980" s="246"/>
      <c r="H1980" s="249">
        <v>53.219999999999999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341</v>
      </c>
      <c r="AU1980" s="255" t="s">
        <v>85</v>
      </c>
      <c r="AV1980" s="14" t="s">
        <v>85</v>
      </c>
      <c r="AW1980" s="14" t="s">
        <v>35</v>
      </c>
      <c r="AX1980" s="14" t="s">
        <v>76</v>
      </c>
      <c r="AY1980" s="255" t="s">
        <v>331</v>
      </c>
    </row>
    <row r="1981" s="15" customFormat="1">
      <c r="A1981" s="15"/>
      <c r="B1981" s="256"/>
      <c r="C1981" s="257"/>
      <c r="D1981" s="236" t="s">
        <v>341</v>
      </c>
      <c r="E1981" s="258" t="s">
        <v>19</v>
      </c>
      <c r="F1981" s="259" t="s">
        <v>353</v>
      </c>
      <c r="G1981" s="257"/>
      <c r="H1981" s="260">
        <v>60.420000000000002</v>
      </c>
      <c r="I1981" s="261"/>
      <c r="J1981" s="257"/>
      <c r="K1981" s="257"/>
      <c r="L1981" s="262"/>
      <c r="M1981" s="263"/>
      <c r="N1981" s="264"/>
      <c r="O1981" s="264"/>
      <c r="P1981" s="264"/>
      <c r="Q1981" s="264"/>
      <c r="R1981" s="264"/>
      <c r="S1981" s="264"/>
      <c r="T1981" s="26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6" t="s">
        <v>341</v>
      </c>
      <c r="AU1981" s="266" t="s">
        <v>85</v>
      </c>
      <c r="AV1981" s="15" t="s">
        <v>126</v>
      </c>
      <c r="AW1981" s="15" t="s">
        <v>35</v>
      </c>
      <c r="AX1981" s="15" t="s">
        <v>83</v>
      </c>
      <c r="AY1981" s="266" t="s">
        <v>331</v>
      </c>
    </row>
    <row r="1982" s="2" customFormat="1" ht="16.5" customHeight="1">
      <c r="A1982" s="40"/>
      <c r="B1982" s="41"/>
      <c r="C1982" s="216" t="s">
        <v>2821</v>
      </c>
      <c r="D1982" s="216" t="s">
        <v>333</v>
      </c>
      <c r="E1982" s="217" t="s">
        <v>2822</v>
      </c>
      <c r="F1982" s="218" t="s">
        <v>2823</v>
      </c>
      <c r="G1982" s="219" t="s">
        <v>336</v>
      </c>
      <c r="H1982" s="220">
        <v>296.14100000000002</v>
      </c>
      <c r="I1982" s="221"/>
      <c r="J1982" s="222">
        <f>ROUND(I1982*H1982,2)</f>
        <v>0</v>
      </c>
      <c r="K1982" s="218" t="s">
        <v>337</v>
      </c>
      <c r="L1982" s="46"/>
      <c r="M1982" s="223" t="s">
        <v>19</v>
      </c>
      <c r="N1982" s="224" t="s">
        <v>47</v>
      </c>
      <c r="O1982" s="86"/>
      <c r="P1982" s="225">
        <f>O1982*H1982</f>
        <v>0</v>
      </c>
      <c r="Q1982" s="225">
        <v>0.022117339999999999</v>
      </c>
      <c r="R1982" s="225">
        <f>Q1982*H1982</f>
        <v>6.5498511849400005</v>
      </c>
      <c r="S1982" s="225">
        <v>0</v>
      </c>
      <c r="T1982" s="226">
        <f>S1982*H1982</f>
        <v>0</v>
      </c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R1982" s="227" t="s">
        <v>541</v>
      </c>
      <c r="AT1982" s="227" t="s">
        <v>333</v>
      </c>
      <c r="AU1982" s="227" t="s">
        <v>85</v>
      </c>
      <c r="AY1982" s="19" t="s">
        <v>331</v>
      </c>
      <c r="BE1982" s="228">
        <f>IF(N1982="základní",J1982,0)</f>
        <v>0</v>
      </c>
      <c r="BF1982" s="228">
        <f>IF(N1982="snížená",J1982,0)</f>
        <v>0</v>
      </c>
      <c r="BG1982" s="228">
        <f>IF(N1982="zákl. přenesená",J1982,0)</f>
        <v>0</v>
      </c>
      <c r="BH1982" s="228">
        <f>IF(N1982="sníž. přenesená",J1982,0)</f>
        <v>0</v>
      </c>
      <c r="BI1982" s="228">
        <f>IF(N1982="nulová",J1982,0)</f>
        <v>0</v>
      </c>
      <c r="BJ1982" s="19" t="s">
        <v>83</v>
      </c>
      <c r="BK1982" s="228">
        <f>ROUND(I1982*H1982,2)</f>
        <v>0</v>
      </c>
      <c r="BL1982" s="19" t="s">
        <v>541</v>
      </c>
      <c r="BM1982" s="227" t="s">
        <v>2824</v>
      </c>
    </row>
    <row r="1983" s="2" customFormat="1">
      <c r="A1983" s="40"/>
      <c r="B1983" s="41"/>
      <c r="C1983" s="42"/>
      <c r="D1983" s="229" t="s">
        <v>339</v>
      </c>
      <c r="E1983" s="42"/>
      <c r="F1983" s="230" t="s">
        <v>2825</v>
      </c>
      <c r="G1983" s="42"/>
      <c r="H1983" s="42"/>
      <c r="I1983" s="231"/>
      <c r="J1983" s="42"/>
      <c r="K1983" s="42"/>
      <c r="L1983" s="46"/>
      <c r="M1983" s="232"/>
      <c r="N1983" s="233"/>
      <c r="O1983" s="86"/>
      <c r="P1983" s="86"/>
      <c r="Q1983" s="86"/>
      <c r="R1983" s="86"/>
      <c r="S1983" s="86"/>
      <c r="T1983" s="87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T1983" s="19" t="s">
        <v>339</v>
      </c>
      <c r="AU1983" s="19" t="s">
        <v>85</v>
      </c>
    </row>
    <row r="1984" s="13" customFormat="1">
      <c r="A1984" s="13"/>
      <c r="B1984" s="234"/>
      <c r="C1984" s="235"/>
      <c r="D1984" s="236" t="s">
        <v>341</v>
      </c>
      <c r="E1984" s="237" t="s">
        <v>19</v>
      </c>
      <c r="F1984" s="238" t="s">
        <v>2375</v>
      </c>
      <c r="G1984" s="235"/>
      <c r="H1984" s="237" t="s">
        <v>19</v>
      </c>
      <c r="I1984" s="239"/>
      <c r="J1984" s="235"/>
      <c r="K1984" s="235"/>
      <c r="L1984" s="240"/>
      <c r="M1984" s="241"/>
      <c r="N1984" s="242"/>
      <c r="O1984" s="242"/>
      <c r="P1984" s="242"/>
      <c r="Q1984" s="242"/>
      <c r="R1984" s="242"/>
      <c r="S1984" s="242"/>
      <c r="T1984" s="24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4" t="s">
        <v>341</v>
      </c>
      <c r="AU1984" s="244" t="s">
        <v>85</v>
      </c>
      <c r="AV1984" s="13" t="s">
        <v>83</v>
      </c>
      <c r="AW1984" s="13" t="s">
        <v>35</v>
      </c>
      <c r="AX1984" s="13" t="s">
        <v>76</v>
      </c>
      <c r="AY1984" s="244" t="s">
        <v>331</v>
      </c>
    </row>
    <row r="1985" s="14" customFormat="1">
      <c r="A1985" s="14"/>
      <c r="B1985" s="245"/>
      <c r="C1985" s="246"/>
      <c r="D1985" s="236" t="s">
        <v>341</v>
      </c>
      <c r="E1985" s="247" t="s">
        <v>19</v>
      </c>
      <c r="F1985" s="248" t="s">
        <v>2376</v>
      </c>
      <c r="G1985" s="246"/>
      <c r="H1985" s="249">
        <v>102.854</v>
      </c>
      <c r="I1985" s="250"/>
      <c r="J1985" s="246"/>
      <c r="K1985" s="246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341</v>
      </c>
      <c r="AU1985" s="255" t="s">
        <v>85</v>
      </c>
      <c r="AV1985" s="14" t="s">
        <v>85</v>
      </c>
      <c r="AW1985" s="14" t="s">
        <v>35</v>
      </c>
      <c r="AX1985" s="14" t="s">
        <v>76</v>
      </c>
      <c r="AY1985" s="255" t="s">
        <v>331</v>
      </c>
    </row>
    <row r="1986" s="13" customFormat="1">
      <c r="A1986" s="13"/>
      <c r="B1986" s="234"/>
      <c r="C1986" s="235"/>
      <c r="D1986" s="236" t="s">
        <v>341</v>
      </c>
      <c r="E1986" s="237" t="s">
        <v>19</v>
      </c>
      <c r="F1986" s="238" t="s">
        <v>2377</v>
      </c>
      <c r="G1986" s="235"/>
      <c r="H1986" s="237" t="s">
        <v>19</v>
      </c>
      <c r="I1986" s="239"/>
      <c r="J1986" s="235"/>
      <c r="K1986" s="235"/>
      <c r="L1986" s="240"/>
      <c r="M1986" s="241"/>
      <c r="N1986" s="242"/>
      <c r="O1986" s="242"/>
      <c r="P1986" s="242"/>
      <c r="Q1986" s="242"/>
      <c r="R1986" s="242"/>
      <c r="S1986" s="242"/>
      <c r="T1986" s="24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4" t="s">
        <v>341</v>
      </c>
      <c r="AU1986" s="244" t="s">
        <v>85</v>
      </c>
      <c r="AV1986" s="13" t="s">
        <v>83</v>
      </c>
      <c r="AW1986" s="13" t="s">
        <v>35</v>
      </c>
      <c r="AX1986" s="13" t="s">
        <v>76</v>
      </c>
      <c r="AY1986" s="244" t="s">
        <v>331</v>
      </c>
    </row>
    <row r="1987" s="14" customFormat="1">
      <c r="A1987" s="14"/>
      <c r="B1987" s="245"/>
      <c r="C1987" s="246"/>
      <c r="D1987" s="236" t="s">
        <v>341</v>
      </c>
      <c r="E1987" s="247" t="s">
        <v>19</v>
      </c>
      <c r="F1987" s="248" t="s">
        <v>2378</v>
      </c>
      <c r="G1987" s="246"/>
      <c r="H1987" s="249">
        <v>147.06999999999999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341</v>
      </c>
      <c r="AU1987" s="255" t="s">
        <v>85</v>
      </c>
      <c r="AV1987" s="14" t="s">
        <v>85</v>
      </c>
      <c r="AW1987" s="14" t="s">
        <v>35</v>
      </c>
      <c r="AX1987" s="14" t="s">
        <v>76</v>
      </c>
      <c r="AY1987" s="255" t="s">
        <v>331</v>
      </c>
    </row>
    <row r="1988" s="14" customFormat="1">
      <c r="A1988" s="14"/>
      <c r="B1988" s="245"/>
      <c r="C1988" s="246"/>
      <c r="D1988" s="236" t="s">
        <v>341</v>
      </c>
      <c r="E1988" s="247" t="s">
        <v>19</v>
      </c>
      <c r="F1988" s="248" t="s">
        <v>2379</v>
      </c>
      <c r="G1988" s="246"/>
      <c r="H1988" s="249">
        <v>46.216999999999999</v>
      </c>
      <c r="I1988" s="250"/>
      <c r="J1988" s="246"/>
      <c r="K1988" s="246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341</v>
      </c>
      <c r="AU1988" s="255" t="s">
        <v>85</v>
      </c>
      <c r="AV1988" s="14" t="s">
        <v>85</v>
      </c>
      <c r="AW1988" s="14" t="s">
        <v>35</v>
      </c>
      <c r="AX1988" s="14" t="s">
        <v>76</v>
      </c>
      <c r="AY1988" s="255" t="s">
        <v>331</v>
      </c>
    </row>
    <row r="1989" s="15" customFormat="1">
      <c r="A1989" s="15"/>
      <c r="B1989" s="256"/>
      <c r="C1989" s="257"/>
      <c r="D1989" s="236" t="s">
        <v>341</v>
      </c>
      <c r="E1989" s="258" t="s">
        <v>19</v>
      </c>
      <c r="F1989" s="259" t="s">
        <v>353</v>
      </c>
      <c r="G1989" s="257"/>
      <c r="H1989" s="260">
        <v>296.14100000000002</v>
      </c>
      <c r="I1989" s="261"/>
      <c r="J1989" s="257"/>
      <c r="K1989" s="257"/>
      <c r="L1989" s="262"/>
      <c r="M1989" s="263"/>
      <c r="N1989" s="264"/>
      <c r="O1989" s="264"/>
      <c r="P1989" s="264"/>
      <c r="Q1989" s="264"/>
      <c r="R1989" s="264"/>
      <c r="S1989" s="264"/>
      <c r="T1989" s="26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6" t="s">
        <v>341</v>
      </c>
      <c r="AU1989" s="266" t="s">
        <v>85</v>
      </c>
      <c r="AV1989" s="15" t="s">
        <v>126</v>
      </c>
      <c r="AW1989" s="15" t="s">
        <v>35</v>
      </c>
      <c r="AX1989" s="15" t="s">
        <v>83</v>
      </c>
      <c r="AY1989" s="266" t="s">
        <v>331</v>
      </c>
    </row>
    <row r="1990" s="2" customFormat="1" ht="16.5" customHeight="1">
      <c r="A1990" s="40"/>
      <c r="B1990" s="41"/>
      <c r="C1990" s="216" t="s">
        <v>2826</v>
      </c>
      <c r="D1990" s="216" t="s">
        <v>333</v>
      </c>
      <c r="E1990" s="217" t="s">
        <v>2827</v>
      </c>
      <c r="F1990" s="218" t="s">
        <v>2828</v>
      </c>
      <c r="G1990" s="219" t="s">
        <v>376</v>
      </c>
      <c r="H1990" s="220">
        <v>53.219999999999999</v>
      </c>
      <c r="I1990" s="221"/>
      <c r="J1990" s="222">
        <f>ROUND(I1990*H1990,2)</f>
        <v>0</v>
      </c>
      <c r="K1990" s="218" t="s">
        <v>337</v>
      </c>
      <c r="L1990" s="46"/>
      <c r="M1990" s="223" t="s">
        <v>19</v>
      </c>
      <c r="N1990" s="224" t="s">
        <v>47</v>
      </c>
      <c r="O1990" s="86"/>
      <c r="P1990" s="225">
        <f>O1990*H1990</f>
        <v>0</v>
      </c>
      <c r="Q1990" s="225">
        <v>0.0100188</v>
      </c>
      <c r="R1990" s="225">
        <f>Q1990*H1990</f>
        <v>0.53320053599999995</v>
      </c>
      <c r="S1990" s="225">
        <v>0</v>
      </c>
      <c r="T1990" s="226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27" t="s">
        <v>541</v>
      </c>
      <c r="AT1990" s="227" t="s">
        <v>333</v>
      </c>
      <c r="AU1990" s="227" t="s">
        <v>85</v>
      </c>
      <c r="AY1990" s="19" t="s">
        <v>331</v>
      </c>
      <c r="BE1990" s="228">
        <f>IF(N1990="základní",J1990,0)</f>
        <v>0</v>
      </c>
      <c r="BF1990" s="228">
        <f>IF(N1990="snížená",J1990,0)</f>
        <v>0</v>
      </c>
      <c r="BG1990" s="228">
        <f>IF(N1990="zákl. přenesená",J1990,0)</f>
        <v>0</v>
      </c>
      <c r="BH1990" s="228">
        <f>IF(N1990="sníž. přenesená",J1990,0)</f>
        <v>0</v>
      </c>
      <c r="BI1990" s="228">
        <f>IF(N1990="nulová",J1990,0)</f>
        <v>0</v>
      </c>
      <c r="BJ1990" s="19" t="s">
        <v>83</v>
      </c>
      <c r="BK1990" s="228">
        <f>ROUND(I1990*H1990,2)</f>
        <v>0</v>
      </c>
      <c r="BL1990" s="19" t="s">
        <v>541</v>
      </c>
      <c r="BM1990" s="227" t="s">
        <v>2829</v>
      </c>
    </row>
    <row r="1991" s="2" customFormat="1">
      <c r="A1991" s="40"/>
      <c r="B1991" s="41"/>
      <c r="C1991" s="42"/>
      <c r="D1991" s="229" t="s">
        <v>339</v>
      </c>
      <c r="E1991" s="42"/>
      <c r="F1991" s="230" t="s">
        <v>2830</v>
      </c>
      <c r="G1991" s="42"/>
      <c r="H1991" s="42"/>
      <c r="I1991" s="231"/>
      <c r="J1991" s="42"/>
      <c r="K1991" s="42"/>
      <c r="L1991" s="46"/>
      <c r="M1991" s="232"/>
      <c r="N1991" s="233"/>
      <c r="O1991" s="86"/>
      <c r="P1991" s="86"/>
      <c r="Q1991" s="86"/>
      <c r="R1991" s="86"/>
      <c r="S1991" s="86"/>
      <c r="T1991" s="87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9" t="s">
        <v>339</v>
      </c>
      <c r="AU1991" s="19" t="s">
        <v>85</v>
      </c>
    </row>
    <row r="1992" s="14" customFormat="1">
      <c r="A1992" s="14"/>
      <c r="B1992" s="245"/>
      <c r="C1992" s="246"/>
      <c r="D1992" s="236" t="s">
        <v>341</v>
      </c>
      <c r="E1992" s="247" t="s">
        <v>19</v>
      </c>
      <c r="F1992" s="248" t="s">
        <v>2820</v>
      </c>
      <c r="G1992" s="246"/>
      <c r="H1992" s="249">
        <v>53.219999999999999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341</v>
      </c>
      <c r="AU1992" s="255" t="s">
        <v>85</v>
      </c>
      <c r="AV1992" s="14" t="s">
        <v>85</v>
      </c>
      <c r="AW1992" s="14" t="s">
        <v>35</v>
      </c>
      <c r="AX1992" s="14" t="s">
        <v>83</v>
      </c>
      <c r="AY1992" s="255" t="s">
        <v>331</v>
      </c>
    </row>
    <row r="1993" s="2" customFormat="1" ht="16.5" customHeight="1">
      <c r="A1993" s="40"/>
      <c r="B1993" s="41"/>
      <c r="C1993" s="216" t="s">
        <v>2831</v>
      </c>
      <c r="D1993" s="216" t="s">
        <v>333</v>
      </c>
      <c r="E1993" s="217" t="s">
        <v>2832</v>
      </c>
      <c r="F1993" s="218" t="s">
        <v>2833</v>
      </c>
      <c r="G1993" s="219" t="s">
        <v>376</v>
      </c>
      <c r="H1993" s="220">
        <v>7.75</v>
      </c>
      <c r="I1993" s="221"/>
      <c r="J1993" s="222">
        <f>ROUND(I1993*H1993,2)</f>
        <v>0</v>
      </c>
      <c r="K1993" s="218" t="s">
        <v>337</v>
      </c>
      <c r="L1993" s="46"/>
      <c r="M1993" s="223" t="s">
        <v>19</v>
      </c>
      <c r="N1993" s="224" t="s">
        <v>47</v>
      </c>
      <c r="O1993" s="86"/>
      <c r="P1993" s="225">
        <f>O1993*H1993</f>
        <v>0</v>
      </c>
      <c r="Q1993" s="225">
        <v>0.0100188</v>
      </c>
      <c r="R1993" s="225">
        <f>Q1993*H1993</f>
        <v>0.077645699999999998</v>
      </c>
      <c r="S1993" s="225">
        <v>0</v>
      </c>
      <c r="T1993" s="226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27" t="s">
        <v>541</v>
      </c>
      <c r="AT1993" s="227" t="s">
        <v>333</v>
      </c>
      <c r="AU1993" s="227" t="s">
        <v>85</v>
      </c>
      <c r="AY1993" s="19" t="s">
        <v>331</v>
      </c>
      <c r="BE1993" s="228">
        <f>IF(N1993="základní",J1993,0)</f>
        <v>0</v>
      </c>
      <c r="BF1993" s="228">
        <f>IF(N1993="snížená",J1993,0)</f>
        <v>0</v>
      </c>
      <c r="BG1993" s="228">
        <f>IF(N1993="zákl. přenesená",J1993,0)</f>
        <v>0</v>
      </c>
      <c r="BH1993" s="228">
        <f>IF(N1993="sníž. přenesená",J1993,0)</f>
        <v>0</v>
      </c>
      <c r="BI1993" s="228">
        <f>IF(N1993="nulová",J1993,0)</f>
        <v>0</v>
      </c>
      <c r="BJ1993" s="19" t="s">
        <v>83</v>
      </c>
      <c r="BK1993" s="228">
        <f>ROUND(I1993*H1993,2)</f>
        <v>0</v>
      </c>
      <c r="BL1993" s="19" t="s">
        <v>541</v>
      </c>
      <c r="BM1993" s="227" t="s">
        <v>2834</v>
      </c>
    </row>
    <row r="1994" s="2" customFormat="1">
      <c r="A1994" s="40"/>
      <c r="B1994" s="41"/>
      <c r="C1994" s="42"/>
      <c r="D1994" s="229" t="s">
        <v>339</v>
      </c>
      <c r="E1994" s="42"/>
      <c r="F1994" s="230" t="s">
        <v>2835</v>
      </c>
      <c r="G1994" s="42"/>
      <c r="H1994" s="42"/>
      <c r="I1994" s="231"/>
      <c r="J1994" s="42"/>
      <c r="K1994" s="42"/>
      <c r="L1994" s="46"/>
      <c r="M1994" s="232"/>
      <c r="N1994" s="233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339</v>
      </c>
      <c r="AU1994" s="19" t="s">
        <v>85</v>
      </c>
    </row>
    <row r="1995" s="14" customFormat="1">
      <c r="A1995" s="14"/>
      <c r="B1995" s="245"/>
      <c r="C1995" s="246"/>
      <c r="D1995" s="236" t="s">
        <v>341</v>
      </c>
      <c r="E1995" s="247" t="s">
        <v>19</v>
      </c>
      <c r="F1995" s="248" t="s">
        <v>2836</v>
      </c>
      <c r="G1995" s="246"/>
      <c r="H1995" s="249">
        <v>7.75</v>
      </c>
      <c r="I1995" s="250"/>
      <c r="J1995" s="246"/>
      <c r="K1995" s="246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341</v>
      </c>
      <c r="AU1995" s="255" t="s">
        <v>85</v>
      </c>
      <c r="AV1995" s="14" t="s">
        <v>85</v>
      </c>
      <c r="AW1995" s="14" t="s">
        <v>35</v>
      </c>
      <c r="AX1995" s="14" t="s">
        <v>83</v>
      </c>
      <c r="AY1995" s="255" t="s">
        <v>331</v>
      </c>
    </row>
    <row r="1996" s="2" customFormat="1" ht="21.75" customHeight="1">
      <c r="A1996" s="40"/>
      <c r="B1996" s="41"/>
      <c r="C1996" s="216" t="s">
        <v>2837</v>
      </c>
      <c r="D1996" s="216" t="s">
        <v>333</v>
      </c>
      <c r="E1996" s="217" t="s">
        <v>2838</v>
      </c>
      <c r="F1996" s="218" t="s">
        <v>2839</v>
      </c>
      <c r="G1996" s="219" t="s">
        <v>336</v>
      </c>
      <c r="H1996" s="220">
        <v>335.51600000000002</v>
      </c>
      <c r="I1996" s="221"/>
      <c r="J1996" s="222">
        <f>ROUND(I1996*H1996,2)</f>
        <v>0</v>
      </c>
      <c r="K1996" s="218" t="s">
        <v>337</v>
      </c>
      <c r="L1996" s="46"/>
      <c r="M1996" s="223" t="s">
        <v>19</v>
      </c>
      <c r="N1996" s="224" t="s">
        <v>47</v>
      </c>
      <c r="O1996" s="86"/>
      <c r="P1996" s="225">
        <f>O1996*H1996</f>
        <v>0</v>
      </c>
      <c r="Q1996" s="225">
        <v>0</v>
      </c>
      <c r="R1996" s="225">
        <f>Q1996*H1996</f>
        <v>0</v>
      </c>
      <c r="S1996" s="225">
        <v>0</v>
      </c>
      <c r="T1996" s="226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27" t="s">
        <v>541</v>
      </c>
      <c r="AT1996" s="227" t="s">
        <v>333</v>
      </c>
      <c r="AU1996" s="227" t="s">
        <v>85</v>
      </c>
      <c r="AY1996" s="19" t="s">
        <v>331</v>
      </c>
      <c r="BE1996" s="228">
        <f>IF(N1996="základní",J1996,0)</f>
        <v>0</v>
      </c>
      <c r="BF1996" s="228">
        <f>IF(N1996="snížená",J1996,0)</f>
        <v>0</v>
      </c>
      <c r="BG1996" s="228">
        <f>IF(N1996="zákl. přenesená",J1996,0)</f>
        <v>0</v>
      </c>
      <c r="BH1996" s="228">
        <f>IF(N1996="sníž. přenesená",J1996,0)</f>
        <v>0</v>
      </c>
      <c r="BI1996" s="228">
        <f>IF(N1996="nulová",J1996,0)</f>
        <v>0</v>
      </c>
      <c r="BJ1996" s="19" t="s">
        <v>83</v>
      </c>
      <c r="BK1996" s="228">
        <f>ROUND(I1996*H1996,2)</f>
        <v>0</v>
      </c>
      <c r="BL1996" s="19" t="s">
        <v>541</v>
      </c>
      <c r="BM1996" s="227" t="s">
        <v>2840</v>
      </c>
    </row>
    <row r="1997" s="2" customFormat="1">
      <c r="A1997" s="40"/>
      <c r="B1997" s="41"/>
      <c r="C1997" s="42"/>
      <c r="D1997" s="229" t="s">
        <v>339</v>
      </c>
      <c r="E1997" s="42"/>
      <c r="F1997" s="230" t="s">
        <v>2841</v>
      </c>
      <c r="G1997" s="42"/>
      <c r="H1997" s="42"/>
      <c r="I1997" s="231"/>
      <c r="J1997" s="42"/>
      <c r="K1997" s="42"/>
      <c r="L1997" s="46"/>
      <c r="M1997" s="232"/>
      <c r="N1997" s="233"/>
      <c r="O1997" s="86"/>
      <c r="P1997" s="86"/>
      <c r="Q1997" s="86"/>
      <c r="R1997" s="86"/>
      <c r="S1997" s="86"/>
      <c r="T1997" s="87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9" t="s">
        <v>339</v>
      </c>
      <c r="AU1997" s="19" t="s">
        <v>85</v>
      </c>
    </row>
    <row r="1998" s="13" customFormat="1">
      <c r="A1998" s="13"/>
      <c r="B1998" s="234"/>
      <c r="C1998" s="235"/>
      <c r="D1998" s="236" t="s">
        <v>341</v>
      </c>
      <c r="E1998" s="237" t="s">
        <v>19</v>
      </c>
      <c r="F1998" s="238" t="s">
        <v>2375</v>
      </c>
      <c r="G1998" s="235"/>
      <c r="H1998" s="237" t="s">
        <v>19</v>
      </c>
      <c r="I1998" s="239"/>
      <c r="J1998" s="235"/>
      <c r="K1998" s="235"/>
      <c r="L1998" s="240"/>
      <c r="M1998" s="241"/>
      <c r="N1998" s="242"/>
      <c r="O1998" s="242"/>
      <c r="P1998" s="242"/>
      <c r="Q1998" s="242"/>
      <c r="R1998" s="242"/>
      <c r="S1998" s="242"/>
      <c r="T1998" s="24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4" t="s">
        <v>341</v>
      </c>
      <c r="AU1998" s="244" t="s">
        <v>85</v>
      </c>
      <c r="AV1998" s="13" t="s">
        <v>83</v>
      </c>
      <c r="AW1998" s="13" t="s">
        <v>35</v>
      </c>
      <c r="AX1998" s="13" t="s">
        <v>76</v>
      </c>
      <c r="AY1998" s="244" t="s">
        <v>331</v>
      </c>
    </row>
    <row r="1999" s="14" customFormat="1">
      <c r="A1999" s="14"/>
      <c r="B1999" s="245"/>
      <c r="C1999" s="246"/>
      <c r="D1999" s="236" t="s">
        <v>341</v>
      </c>
      <c r="E1999" s="247" t="s">
        <v>19</v>
      </c>
      <c r="F1999" s="248" t="s">
        <v>2376</v>
      </c>
      <c r="G1999" s="246"/>
      <c r="H1999" s="249">
        <v>102.854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341</v>
      </c>
      <c r="AU1999" s="255" t="s">
        <v>85</v>
      </c>
      <c r="AV1999" s="14" t="s">
        <v>85</v>
      </c>
      <c r="AW1999" s="14" t="s">
        <v>35</v>
      </c>
      <c r="AX1999" s="14" t="s">
        <v>76</v>
      </c>
      <c r="AY1999" s="255" t="s">
        <v>331</v>
      </c>
    </row>
    <row r="2000" s="13" customFormat="1">
      <c r="A2000" s="13"/>
      <c r="B2000" s="234"/>
      <c r="C2000" s="235"/>
      <c r="D2000" s="236" t="s">
        <v>341</v>
      </c>
      <c r="E2000" s="237" t="s">
        <v>19</v>
      </c>
      <c r="F2000" s="238" t="s">
        <v>2377</v>
      </c>
      <c r="G2000" s="235"/>
      <c r="H2000" s="237" t="s">
        <v>19</v>
      </c>
      <c r="I2000" s="239"/>
      <c r="J2000" s="235"/>
      <c r="K2000" s="235"/>
      <c r="L2000" s="240"/>
      <c r="M2000" s="241"/>
      <c r="N2000" s="242"/>
      <c r="O2000" s="242"/>
      <c r="P2000" s="242"/>
      <c r="Q2000" s="242"/>
      <c r="R2000" s="242"/>
      <c r="S2000" s="242"/>
      <c r="T2000" s="24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4" t="s">
        <v>341</v>
      </c>
      <c r="AU2000" s="244" t="s">
        <v>85</v>
      </c>
      <c r="AV2000" s="13" t="s">
        <v>83</v>
      </c>
      <c r="AW2000" s="13" t="s">
        <v>35</v>
      </c>
      <c r="AX2000" s="13" t="s">
        <v>76</v>
      </c>
      <c r="AY2000" s="244" t="s">
        <v>331</v>
      </c>
    </row>
    <row r="2001" s="14" customFormat="1">
      <c r="A2001" s="14"/>
      <c r="B2001" s="245"/>
      <c r="C2001" s="246"/>
      <c r="D2001" s="236" t="s">
        <v>341</v>
      </c>
      <c r="E2001" s="247" t="s">
        <v>19</v>
      </c>
      <c r="F2001" s="248" t="s">
        <v>2378</v>
      </c>
      <c r="G2001" s="246"/>
      <c r="H2001" s="249">
        <v>147.06999999999999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341</v>
      </c>
      <c r="AU2001" s="255" t="s">
        <v>85</v>
      </c>
      <c r="AV2001" s="14" t="s">
        <v>85</v>
      </c>
      <c r="AW2001" s="14" t="s">
        <v>35</v>
      </c>
      <c r="AX2001" s="14" t="s">
        <v>76</v>
      </c>
      <c r="AY2001" s="255" t="s">
        <v>331</v>
      </c>
    </row>
    <row r="2002" s="14" customFormat="1">
      <c r="A2002" s="14"/>
      <c r="B2002" s="245"/>
      <c r="C2002" s="246"/>
      <c r="D2002" s="236" t="s">
        <v>341</v>
      </c>
      <c r="E2002" s="247" t="s">
        <v>19</v>
      </c>
      <c r="F2002" s="248" t="s">
        <v>2379</v>
      </c>
      <c r="G2002" s="246"/>
      <c r="H2002" s="249">
        <v>46.216999999999999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341</v>
      </c>
      <c r="AU2002" s="255" t="s">
        <v>85</v>
      </c>
      <c r="AV2002" s="14" t="s">
        <v>85</v>
      </c>
      <c r="AW2002" s="14" t="s">
        <v>35</v>
      </c>
      <c r="AX2002" s="14" t="s">
        <v>76</v>
      </c>
      <c r="AY2002" s="255" t="s">
        <v>331</v>
      </c>
    </row>
    <row r="2003" s="13" customFormat="1">
      <c r="A2003" s="13"/>
      <c r="B2003" s="234"/>
      <c r="C2003" s="235"/>
      <c r="D2003" s="236" t="s">
        <v>341</v>
      </c>
      <c r="E2003" s="237" t="s">
        <v>19</v>
      </c>
      <c r="F2003" s="238" t="s">
        <v>2402</v>
      </c>
      <c r="G2003" s="235"/>
      <c r="H2003" s="237" t="s">
        <v>19</v>
      </c>
      <c r="I2003" s="239"/>
      <c r="J2003" s="235"/>
      <c r="K2003" s="235"/>
      <c r="L2003" s="240"/>
      <c r="M2003" s="241"/>
      <c r="N2003" s="242"/>
      <c r="O2003" s="242"/>
      <c r="P2003" s="242"/>
      <c r="Q2003" s="242"/>
      <c r="R2003" s="242"/>
      <c r="S2003" s="242"/>
      <c r="T2003" s="24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4" t="s">
        <v>341</v>
      </c>
      <c r="AU2003" s="244" t="s">
        <v>85</v>
      </c>
      <c r="AV2003" s="13" t="s">
        <v>83</v>
      </c>
      <c r="AW2003" s="13" t="s">
        <v>35</v>
      </c>
      <c r="AX2003" s="13" t="s">
        <v>76</v>
      </c>
      <c r="AY2003" s="244" t="s">
        <v>331</v>
      </c>
    </row>
    <row r="2004" s="14" customFormat="1">
      <c r="A2004" s="14"/>
      <c r="B2004" s="245"/>
      <c r="C2004" s="246"/>
      <c r="D2004" s="236" t="s">
        <v>341</v>
      </c>
      <c r="E2004" s="247" t="s">
        <v>19</v>
      </c>
      <c r="F2004" s="248" t="s">
        <v>2329</v>
      </c>
      <c r="G2004" s="246"/>
      <c r="H2004" s="249">
        <v>11.960000000000001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341</v>
      </c>
      <c r="AU2004" s="255" t="s">
        <v>85</v>
      </c>
      <c r="AV2004" s="14" t="s">
        <v>85</v>
      </c>
      <c r="AW2004" s="14" t="s">
        <v>35</v>
      </c>
      <c r="AX2004" s="14" t="s">
        <v>76</v>
      </c>
      <c r="AY2004" s="255" t="s">
        <v>331</v>
      </c>
    </row>
    <row r="2005" s="13" customFormat="1">
      <c r="A2005" s="13"/>
      <c r="B2005" s="234"/>
      <c r="C2005" s="235"/>
      <c r="D2005" s="236" t="s">
        <v>341</v>
      </c>
      <c r="E2005" s="237" t="s">
        <v>19</v>
      </c>
      <c r="F2005" s="238" t="s">
        <v>2342</v>
      </c>
      <c r="G2005" s="235"/>
      <c r="H2005" s="237" t="s">
        <v>19</v>
      </c>
      <c r="I2005" s="239"/>
      <c r="J2005" s="235"/>
      <c r="K2005" s="235"/>
      <c r="L2005" s="240"/>
      <c r="M2005" s="241"/>
      <c r="N2005" s="242"/>
      <c r="O2005" s="242"/>
      <c r="P2005" s="242"/>
      <c r="Q2005" s="242"/>
      <c r="R2005" s="242"/>
      <c r="S2005" s="242"/>
      <c r="T2005" s="24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4" t="s">
        <v>341</v>
      </c>
      <c r="AU2005" s="244" t="s">
        <v>85</v>
      </c>
      <c r="AV2005" s="13" t="s">
        <v>83</v>
      </c>
      <c r="AW2005" s="13" t="s">
        <v>35</v>
      </c>
      <c r="AX2005" s="13" t="s">
        <v>76</v>
      </c>
      <c r="AY2005" s="244" t="s">
        <v>331</v>
      </c>
    </row>
    <row r="2006" s="14" customFormat="1">
      <c r="A2006" s="14"/>
      <c r="B2006" s="245"/>
      <c r="C2006" s="246"/>
      <c r="D2006" s="236" t="s">
        <v>341</v>
      </c>
      <c r="E2006" s="247" t="s">
        <v>19</v>
      </c>
      <c r="F2006" s="248" t="s">
        <v>2133</v>
      </c>
      <c r="G2006" s="246"/>
      <c r="H2006" s="249">
        <v>15.6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341</v>
      </c>
      <c r="AU2006" s="255" t="s">
        <v>85</v>
      </c>
      <c r="AV2006" s="14" t="s">
        <v>85</v>
      </c>
      <c r="AW2006" s="14" t="s">
        <v>35</v>
      </c>
      <c r="AX2006" s="14" t="s">
        <v>76</v>
      </c>
      <c r="AY2006" s="255" t="s">
        <v>331</v>
      </c>
    </row>
    <row r="2007" s="13" customFormat="1">
      <c r="A2007" s="13"/>
      <c r="B2007" s="234"/>
      <c r="C2007" s="235"/>
      <c r="D2007" s="236" t="s">
        <v>341</v>
      </c>
      <c r="E2007" s="237" t="s">
        <v>19</v>
      </c>
      <c r="F2007" s="238" t="s">
        <v>1964</v>
      </c>
      <c r="G2007" s="235"/>
      <c r="H2007" s="237" t="s">
        <v>19</v>
      </c>
      <c r="I2007" s="239"/>
      <c r="J2007" s="235"/>
      <c r="K2007" s="235"/>
      <c r="L2007" s="240"/>
      <c r="M2007" s="241"/>
      <c r="N2007" s="242"/>
      <c r="O2007" s="242"/>
      <c r="P2007" s="242"/>
      <c r="Q2007" s="242"/>
      <c r="R2007" s="242"/>
      <c r="S2007" s="242"/>
      <c r="T2007" s="24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4" t="s">
        <v>341</v>
      </c>
      <c r="AU2007" s="244" t="s">
        <v>85</v>
      </c>
      <c r="AV2007" s="13" t="s">
        <v>83</v>
      </c>
      <c r="AW2007" s="13" t="s">
        <v>35</v>
      </c>
      <c r="AX2007" s="13" t="s">
        <v>76</v>
      </c>
      <c r="AY2007" s="244" t="s">
        <v>331</v>
      </c>
    </row>
    <row r="2008" s="14" customFormat="1">
      <c r="A2008" s="14"/>
      <c r="B2008" s="245"/>
      <c r="C2008" s="246"/>
      <c r="D2008" s="236" t="s">
        <v>341</v>
      </c>
      <c r="E2008" s="247" t="s">
        <v>19</v>
      </c>
      <c r="F2008" s="248" t="s">
        <v>1965</v>
      </c>
      <c r="G2008" s="246"/>
      <c r="H2008" s="249">
        <v>11.815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341</v>
      </c>
      <c r="AU2008" s="255" t="s">
        <v>85</v>
      </c>
      <c r="AV2008" s="14" t="s">
        <v>85</v>
      </c>
      <c r="AW2008" s="14" t="s">
        <v>35</v>
      </c>
      <c r="AX2008" s="14" t="s">
        <v>76</v>
      </c>
      <c r="AY2008" s="255" t="s">
        <v>331</v>
      </c>
    </row>
    <row r="2009" s="15" customFormat="1">
      <c r="A2009" s="15"/>
      <c r="B2009" s="256"/>
      <c r="C2009" s="257"/>
      <c r="D2009" s="236" t="s">
        <v>341</v>
      </c>
      <c r="E2009" s="258" t="s">
        <v>19</v>
      </c>
      <c r="F2009" s="259" t="s">
        <v>353</v>
      </c>
      <c r="G2009" s="257"/>
      <c r="H2009" s="260">
        <v>335.51600000000002</v>
      </c>
      <c r="I2009" s="261"/>
      <c r="J2009" s="257"/>
      <c r="K2009" s="257"/>
      <c r="L2009" s="262"/>
      <c r="M2009" s="263"/>
      <c r="N2009" s="264"/>
      <c r="O2009" s="264"/>
      <c r="P2009" s="264"/>
      <c r="Q2009" s="264"/>
      <c r="R2009" s="264"/>
      <c r="S2009" s="264"/>
      <c r="T2009" s="26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6" t="s">
        <v>341</v>
      </c>
      <c r="AU2009" s="266" t="s">
        <v>85</v>
      </c>
      <c r="AV2009" s="15" t="s">
        <v>126</v>
      </c>
      <c r="AW2009" s="15" t="s">
        <v>35</v>
      </c>
      <c r="AX2009" s="15" t="s">
        <v>83</v>
      </c>
      <c r="AY2009" s="266" t="s">
        <v>331</v>
      </c>
    </row>
    <row r="2010" s="2" customFormat="1" ht="24.15" customHeight="1">
      <c r="A2010" s="40"/>
      <c r="B2010" s="41"/>
      <c r="C2010" s="284" t="s">
        <v>2842</v>
      </c>
      <c r="D2010" s="284" t="s">
        <v>968</v>
      </c>
      <c r="E2010" s="285" t="s">
        <v>2843</v>
      </c>
      <c r="F2010" s="286" t="s">
        <v>2844</v>
      </c>
      <c r="G2010" s="287" t="s">
        <v>336</v>
      </c>
      <c r="H2010" s="288">
        <v>385.84300000000002</v>
      </c>
      <c r="I2010" s="289"/>
      <c r="J2010" s="290">
        <f>ROUND(I2010*H2010,2)</f>
        <v>0</v>
      </c>
      <c r="K2010" s="286" t="s">
        <v>337</v>
      </c>
      <c r="L2010" s="291"/>
      <c r="M2010" s="292" t="s">
        <v>19</v>
      </c>
      <c r="N2010" s="293" t="s">
        <v>47</v>
      </c>
      <c r="O2010" s="86"/>
      <c r="P2010" s="225">
        <f>O2010*H2010</f>
        <v>0</v>
      </c>
      <c r="Q2010" s="225">
        <v>0.00027999999999999998</v>
      </c>
      <c r="R2010" s="225">
        <f>Q2010*H2010</f>
        <v>0.10803604</v>
      </c>
      <c r="S2010" s="225">
        <v>0</v>
      </c>
      <c r="T2010" s="226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27" t="s">
        <v>624</v>
      </c>
      <c r="AT2010" s="227" t="s">
        <v>968</v>
      </c>
      <c r="AU2010" s="227" t="s">
        <v>85</v>
      </c>
      <c r="AY2010" s="19" t="s">
        <v>331</v>
      </c>
      <c r="BE2010" s="228">
        <f>IF(N2010="základní",J2010,0)</f>
        <v>0</v>
      </c>
      <c r="BF2010" s="228">
        <f>IF(N2010="snížená",J2010,0)</f>
        <v>0</v>
      </c>
      <c r="BG2010" s="228">
        <f>IF(N2010="zákl. přenesená",J2010,0)</f>
        <v>0</v>
      </c>
      <c r="BH2010" s="228">
        <f>IF(N2010="sníž. přenesená",J2010,0)</f>
        <v>0</v>
      </c>
      <c r="BI2010" s="228">
        <f>IF(N2010="nulová",J2010,0)</f>
        <v>0</v>
      </c>
      <c r="BJ2010" s="19" t="s">
        <v>83</v>
      </c>
      <c r="BK2010" s="228">
        <f>ROUND(I2010*H2010,2)</f>
        <v>0</v>
      </c>
      <c r="BL2010" s="19" t="s">
        <v>541</v>
      </c>
      <c r="BM2010" s="227" t="s">
        <v>2845</v>
      </c>
    </row>
    <row r="2011" s="2" customFormat="1">
      <c r="A2011" s="40"/>
      <c r="B2011" s="41"/>
      <c r="C2011" s="42"/>
      <c r="D2011" s="236" t="s">
        <v>972</v>
      </c>
      <c r="E2011" s="42"/>
      <c r="F2011" s="294" t="s">
        <v>2846</v>
      </c>
      <c r="G2011" s="42"/>
      <c r="H2011" s="42"/>
      <c r="I2011" s="231"/>
      <c r="J2011" s="42"/>
      <c r="K2011" s="42"/>
      <c r="L2011" s="46"/>
      <c r="M2011" s="232"/>
      <c r="N2011" s="233"/>
      <c r="O2011" s="86"/>
      <c r="P2011" s="86"/>
      <c r="Q2011" s="86"/>
      <c r="R2011" s="86"/>
      <c r="S2011" s="86"/>
      <c r="T2011" s="87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T2011" s="19" t="s">
        <v>972</v>
      </c>
      <c r="AU2011" s="19" t="s">
        <v>85</v>
      </c>
    </row>
    <row r="2012" s="13" customFormat="1">
      <c r="A2012" s="13"/>
      <c r="B2012" s="234"/>
      <c r="C2012" s="235"/>
      <c r="D2012" s="236" t="s">
        <v>341</v>
      </c>
      <c r="E2012" s="237" t="s">
        <v>19</v>
      </c>
      <c r="F2012" s="238" t="s">
        <v>2847</v>
      </c>
      <c r="G2012" s="235"/>
      <c r="H2012" s="237" t="s">
        <v>19</v>
      </c>
      <c r="I2012" s="239"/>
      <c r="J2012" s="235"/>
      <c r="K2012" s="235"/>
      <c r="L2012" s="240"/>
      <c r="M2012" s="241"/>
      <c r="N2012" s="242"/>
      <c r="O2012" s="242"/>
      <c r="P2012" s="242"/>
      <c r="Q2012" s="242"/>
      <c r="R2012" s="242"/>
      <c r="S2012" s="242"/>
      <c r="T2012" s="24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4" t="s">
        <v>341</v>
      </c>
      <c r="AU2012" s="244" t="s">
        <v>85</v>
      </c>
      <c r="AV2012" s="13" t="s">
        <v>83</v>
      </c>
      <c r="AW2012" s="13" t="s">
        <v>35</v>
      </c>
      <c r="AX2012" s="13" t="s">
        <v>76</v>
      </c>
      <c r="AY2012" s="244" t="s">
        <v>331</v>
      </c>
    </row>
    <row r="2013" s="14" customFormat="1">
      <c r="A2013" s="14"/>
      <c r="B2013" s="245"/>
      <c r="C2013" s="246"/>
      <c r="D2013" s="236" t="s">
        <v>341</v>
      </c>
      <c r="E2013" s="247" t="s">
        <v>19</v>
      </c>
      <c r="F2013" s="248" t="s">
        <v>2848</v>
      </c>
      <c r="G2013" s="246"/>
      <c r="H2013" s="249">
        <v>354.31599999999997</v>
      </c>
      <c r="I2013" s="250"/>
      <c r="J2013" s="246"/>
      <c r="K2013" s="246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341</v>
      </c>
      <c r="AU2013" s="255" t="s">
        <v>85</v>
      </c>
      <c r="AV2013" s="14" t="s">
        <v>85</v>
      </c>
      <c r="AW2013" s="14" t="s">
        <v>35</v>
      </c>
      <c r="AX2013" s="14" t="s">
        <v>76</v>
      </c>
      <c r="AY2013" s="255" t="s">
        <v>331</v>
      </c>
    </row>
    <row r="2014" s="13" customFormat="1">
      <c r="A2014" s="13"/>
      <c r="B2014" s="234"/>
      <c r="C2014" s="235"/>
      <c r="D2014" s="236" t="s">
        <v>341</v>
      </c>
      <c r="E2014" s="237" t="s">
        <v>19</v>
      </c>
      <c r="F2014" s="238" t="s">
        <v>2342</v>
      </c>
      <c r="G2014" s="235"/>
      <c r="H2014" s="237" t="s">
        <v>19</v>
      </c>
      <c r="I2014" s="239"/>
      <c r="J2014" s="235"/>
      <c r="K2014" s="235"/>
      <c r="L2014" s="240"/>
      <c r="M2014" s="241"/>
      <c r="N2014" s="242"/>
      <c r="O2014" s="242"/>
      <c r="P2014" s="242"/>
      <c r="Q2014" s="242"/>
      <c r="R2014" s="242"/>
      <c r="S2014" s="242"/>
      <c r="T2014" s="24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4" t="s">
        <v>341</v>
      </c>
      <c r="AU2014" s="244" t="s">
        <v>85</v>
      </c>
      <c r="AV2014" s="13" t="s">
        <v>83</v>
      </c>
      <c r="AW2014" s="13" t="s">
        <v>35</v>
      </c>
      <c r="AX2014" s="13" t="s">
        <v>76</v>
      </c>
      <c r="AY2014" s="244" t="s">
        <v>331</v>
      </c>
    </row>
    <row r="2015" s="14" customFormat="1">
      <c r="A2015" s="14"/>
      <c r="B2015" s="245"/>
      <c r="C2015" s="246"/>
      <c r="D2015" s="236" t="s">
        <v>341</v>
      </c>
      <c r="E2015" s="247" t="s">
        <v>19</v>
      </c>
      <c r="F2015" s="248" t="s">
        <v>2849</v>
      </c>
      <c r="G2015" s="246"/>
      <c r="H2015" s="249">
        <v>17.940000000000001</v>
      </c>
      <c r="I2015" s="250"/>
      <c r="J2015" s="246"/>
      <c r="K2015" s="246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341</v>
      </c>
      <c r="AU2015" s="255" t="s">
        <v>85</v>
      </c>
      <c r="AV2015" s="14" t="s">
        <v>85</v>
      </c>
      <c r="AW2015" s="14" t="s">
        <v>35</v>
      </c>
      <c r="AX2015" s="14" t="s">
        <v>76</v>
      </c>
      <c r="AY2015" s="255" t="s">
        <v>331</v>
      </c>
    </row>
    <row r="2016" s="13" customFormat="1">
      <c r="A2016" s="13"/>
      <c r="B2016" s="234"/>
      <c r="C2016" s="235"/>
      <c r="D2016" s="236" t="s">
        <v>341</v>
      </c>
      <c r="E2016" s="237" t="s">
        <v>19</v>
      </c>
      <c r="F2016" s="238" t="s">
        <v>1964</v>
      </c>
      <c r="G2016" s="235"/>
      <c r="H2016" s="237" t="s">
        <v>19</v>
      </c>
      <c r="I2016" s="239"/>
      <c r="J2016" s="235"/>
      <c r="K2016" s="235"/>
      <c r="L2016" s="240"/>
      <c r="M2016" s="241"/>
      <c r="N2016" s="242"/>
      <c r="O2016" s="242"/>
      <c r="P2016" s="242"/>
      <c r="Q2016" s="242"/>
      <c r="R2016" s="242"/>
      <c r="S2016" s="242"/>
      <c r="T2016" s="24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4" t="s">
        <v>341</v>
      </c>
      <c r="AU2016" s="244" t="s">
        <v>85</v>
      </c>
      <c r="AV2016" s="13" t="s">
        <v>83</v>
      </c>
      <c r="AW2016" s="13" t="s">
        <v>35</v>
      </c>
      <c r="AX2016" s="13" t="s">
        <v>76</v>
      </c>
      <c r="AY2016" s="244" t="s">
        <v>331</v>
      </c>
    </row>
    <row r="2017" s="14" customFormat="1">
      <c r="A2017" s="14"/>
      <c r="B2017" s="245"/>
      <c r="C2017" s="246"/>
      <c r="D2017" s="236" t="s">
        <v>341</v>
      </c>
      <c r="E2017" s="247" t="s">
        <v>19</v>
      </c>
      <c r="F2017" s="248" t="s">
        <v>2850</v>
      </c>
      <c r="G2017" s="246"/>
      <c r="H2017" s="249">
        <v>13.587</v>
      </c>
      <c r="I2017" s="250"/>
      <c r="J2017" s="246"/>
      <c r="K2017" s="246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341</v>
      </c>
      <c r="AU2017" s="255" t="s">
        <v>85</v>
      </c>
      <c r="AV2017" s="14" t="s">
        <v>85</v>
      </c>
      <c r="AW2017" s="14" t="s">
        <v>35</v>
      </c>
      <c r="AX2017" s="14" t="s">
        <v>76</v>
      </c>
      <c r="AY2017" s="255" t="s">
        <v>331</v>
      </c>
    </row>
    <row r="2018" s="15" customFormat="1">
      <c r="A2018" s="15"/>
      <c r="B2018" s="256"/>
      <c r="C2018" s="257"/>
      <c r="D2018" s="236" t="s">
        <v>341</v>
      </c>
      <c r="E2018" s="258" t="s">
        <v>19</v>
      </c>
      <c r="F2018" s="259" t="s">
        <v>353</v>
      </c>
      <c r="G2018" s="257"/>
      <c r="H2018" s="260">
        <v>385.84300000000002</v>
      </c>
      <c r="I2018" s="261"/>
      <c r="J2018" s="257"/>
      <c r="K2018" s="257"/>
      <c r="L2018" s="262"/>
      <c r="M2018" s="263"/>
      <c r="N2018" s="264"/>
      <c r="O2018" s="264"/>
      <c r="P2018" s="264"/>
      <c r="Q2018" s="264"/>
      <c r="R2018" s="264"/>
      <c r="S2018" s="264"/>
      <c r="T2018" s="26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66" t="s">
        <v>341</v>
      </c>
      <c r="AU2018" s="266" t="s">
        <v>85</v>
      </c>
      <c r="AV2018" s="15" t="s">
        <v>126</v>
      </c>
      <c r="AW2018" s="15" t="s">
        <v>35</v>
      </c>
      <c r="AX2018" s="15" t="s">
        <v>83</v>
      </c>
      <c r="AY2018" s="266" t="s">
        <v>331</v>
      </c>
    </row>
    <row r="2019" s="2" customFormat="1" ht="24.15" customHeight="1">
      <c r="A2019" s="40"/>
      <c r="B2019" s="41"/>
      <c r="C2019" s="216" t="s">
        <v>2851</v>
      </c>
      <c r="D2019" s="216" t="s">
        <v>333</v>
      </c>
      <c r="E2019" s="217" t="s">
        <v>2852</v>
      </c>
      <c r="F2019" s="218" t="s">
        <v>2853</v>
      </c>
      <c r="G2019" s="219" t="s">
        <v>384</v>
      </c>
      <c r="H2019" s="220">
        <v>7.2690000000000001</v>
      </c>
      <c r="I2019" s="221"/>
      <c r="J2019" s="222">
        <f>ROUND(I2019*H2019,2)</f>
        <v>0</v>
      </c>
      <c r="K2019" s="218" t="s">
        <v>337</v>
      </c>
      <c r="L2019" s="46"/>
      <c r="M2019" s="223" t="s">
        <v>19</v>
      </c>
      <c r="N2019" s="224" t="s">
        <v>47</v>
      </c>
      <c r="O2019" s="86"/>
      <c r="P2019" s="225">
        <f>O2019*H2019</f>
        <v>0</v>
      </c>
      <c r="Q2019" s="225">
        <v>0</v>
      </c>
      <c r="R2019" s="225">
        <f>Q2019*H2019</f>
        <v>0</v>
      </c>
      <c r="S2019" s="225">
        <v>0</v>
      </c>
      <c r="T2019" s="226">
        <f>S2019*H2019</f>
        <v>0</v>
      </c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R2019" s="227" t="s">
        <v>541</v>
      </c>
      <c r="AT2019" s="227" t="s">
        <v>333</v>
      </c>
      <c r="AU2019" s="227" t="s">
        <v>85</v>
      </c>
      <c r="AY2019" s="19" t="s">
        <v>331</v>
      </c>
      <c r="BE2019" s="228">
        <f>IF(N2019="základní",J2019,0)</f>
        <v>0</v>
      </c>
      <c r="BF2019" s="228">
        <f>IF(N2019="snížená",J2019,0)</f>
        <v>0</v>
      </c>
      <c r="BG2019" s="228">
        <f>IF(N2019="zákl. přenesená",J2019,0)</f>
        <v>0</v>
      </c>
      <c r="BH2019" s="228">
        <f>IF(N2019="sníž. přenesená",J2019,0)</f>
        <v>0</v>
      </c>
      <c r="BI2019" s="228">
        <f>IF(N2019="nulová",J2019,0)</f>
        <v>0</v>
      </c>
      <c r="BJ2019" s="19" t="s">
        <v>83</v>
      </c>
      <c r="BK2019" s="228">
        <f>ROUND(I2019*H2019,2)</f>
        <v>0</v>
      </c>
      <c r="BL2019" s="19" t="s">
        <v>541</v>
      </c>
      <c r="BM2019" s="227" t="s">
        <v>2854</v>
      </c>
    </row>
    <row r="2020" s="2" customFormat="1">
      <c r="A2020" s="40"/>
      <c r="B2020" s="41"/>
      <c r="C2020" s="42"/>
      <c r="D2020" s="229" t="s">
        <v>339</v>
      </c>
      <c r="E2020" s="42"/>
      <c r="F2020" s="230" t="s">
        <v>2855</v>
      </c>
      <c r="G2020" s="42"/>
      <c r="H2020" s="42"/>
      <c r="I2020" s="231"/>
      <c r="J2020" s="42"/>
      <c r="K2020" s="42"/>
      <c r="L2020" s="46"/>
      <c r="M2020" s="232"/>
      <c r="N2020" s="233"/>
      <c r="O2020" s="86"/>
      <c r="P2020" s="86"/>
      <c r="Q2020" s="86"/>
      <c r="R2020" s="86"/>
      <c r="S2020" s="86"/>
      <c r="T2020" s="87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T2020" s="19" t="s">
        <v>339</v>
      </c>
      <c r="AU2020" s="19" t="s">
        <v>85</v>
      </c>
    </row>
    <row r="2021" s="12" customFormat="1" ht="22.8" customHeight="1">
      <c r="A2021" s="12"/>
      <c r="B2021" s="200"/>
      <c r="C2021" s="201"/>
      <c r="D2021" s="202" t="s">
        <v>75</v>
      </c>
      <c r="E2021" s="214" t="s">
        <v>2856</v>
      </c>
      <c r="F2021" s="214" t="s">
        <v>2857</v>
      </c>
      <c r="G2021" s="201"/>
      <c r="H2021" s="201"/>
      <c r="I2021" s="204"/>
      <c r="J2021" s="215">
        <f>BK2021</f>
        <v>0</v>
      </c>
      <c r="K2021" s="201"/>
      <c r="L2021" s="206"/>
      <c r="M2021" s="207"/>
      <c r="N2021" s="208"/>
      <c r="O2021" s="208"/>
      <c r="P2021" s="209">
        <f>SUM(P2022:P2037)</f>
        <v>0</v>
      </c>
      <c r="Q2021" s="208"/>
      <c r="R2021" s="209">
        <f>SUM(R2022:R2037)</f>
        <v>0</v>
      </c>
      <c r="S2021" s="208"/>
      <c r="T2021" s="210">
        <f>SUM(T2022:T2037)</f>
        <v>0.87880000000000003</v>
      </c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R2021" s="211" t="s">
        <v>85</v>
      </c>
      <c r="AT2021" s="212" t="s">
        <v>75</v>
      </c>
      <c r="AU2021" s="212" t="s">
        <v>83</v>
      </c>
      <c r="AY2021" s="211" t="s">
        <v>331</v>
      </c>
      <c r="BK2021" s="213">
        <f>SUM(BK2022:BK2037)</f>
        <v>0</v>
      </c>
    </row>
    <row r="2022" s="2" customFormat="1" ht="24.15" customHeight="1">
      <c r="A2022" s="40"/>
      <c r="B2022" s="41"/>
      <c r="C2022" s="216" t="s">
        <v>2858</v>
      </c>
      <c r="D2022" s="216" t="s">
        <v>333</v>
      </c>
      <c r="E2022" s="217" t="s">
        <v>2859</v>
      </c>
      <c r="F2022" s="218" t="s">
        <v>2860</v>
      </c>
      <c r="G2022" s="219" t="s">
        <v>336</v>
      </c>
      <c r="H2022" s="220">
        <v>15.343</v>
      </c>
      <c r="I2022" s="221"/>
      <c r="J2022" s="222">
        <f>ROUND(I2022*H2022,2)</f>
        <v>0</v>
      </c>
      <c r="K2022" s="218" t="s">
        <v>19</v>
      </c>
      <c r="L2022" s="46"/>
      <c r="M2022" s="223" t="s">
        <v>19</v>
      </c>
      <c r="N2022" s="224" t="s">
        <v>47</v>
      </c>
      <c r="O2022" s="86"/>
      <c r="P2022" s="225">
        <f>O2022*H2022</f>
        <v>0</v>
      </c>
      <c r="Q2022" s="225">
        <v>0</v>
      </c>
      <c r="R2022" s="225">
        <f>Q2022*H2022</f>
        <v>0</v>
      </c>
      <c r="S2022" s="225">
        <v>0</v>
      </c>
      <c r="T2022" s="226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27" t="s">
        <v>541</v>
      </c>
      <c r="AT2022" s="227" t="s">
        <v>333</v>
      </c>
      <c r="AU2022" s="227" t="s">
        <v>85</v>
      </c>
      <c r="AY2022" s="19" t="s">
        <v>331</v>
      </c>
      <c r="BE2022" s="228">
        <f>IF(N2022="základní",J2022,0)</f>
        <v>0</v>
      </c>
      <c r="BF2022" s="228">
        <f>IF(N2022="snížená",J2022,0)</f>
        <v>0</v>
      </c>
      <c r="BG2022" s="228">
        <f>IF(N2022="zákl. přenesená",J2022,0)</f>
        <v>0</v>
      </c>
      <c r="BH2022" s="228">
        <f>IF(N2022="sníž. přenesená",J2022,0)</f>
        <v>0</v>
      </c>
      <c r="BI2022" s="228">
        <f>IF(N2022="nulová",J2022,0)</f>
        <v>0</v>
      </c>
      <c r="BJ2022" s="19" t="s">
        <v>83</v>
      </c>
      <c r="BK2022" s="228">
        <f>ROUND(I2022*H2022,2)</f>
        <v>0</v>
      </c>
      <c r="BL2022" s="19" t="s">
        <v>541</v>
      </c>
      <c r="BM2022" s="227" t="s">
        <v>2861</v>
      </c>
    </row>
    <row r="2023" s="13" customFormat="1">
      <c r="A2023" s="13"/>
      <c r="B2023" s="234"/>
      <c r="C2023" s="235"/>
      <c r="D2023" s="236" t="s">
        <v>341</v>
      </c>
      <c r="E2023" s="237" t="s">
        <v>19</v>
      </c>
      <c r="F2023" s="238" t="s">
        <v>2519</v>
      </c>
      <c r="G2023" s="235"/>
      <c r="H2023" s="237" t="s">
        <v>19</v>
      </c>
      <c r="I2023" s="239"/>
      <c r="J2023" s="235"/>
      <c r="K2023" s="235"/>
      <c r="L2023" s="240"/>
      <c r="M2023" s="241"/>
      <c r="N2023" s="242"/>
      <c r="O2023" s="242"/>
      <c r="P2023" s="242"/>
      <c r="Q2023" s="242"/>
      <c r="R2023" s="242"/>
      <c r="S2023" s="242"/>
      <c r="T2023" s="24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4" t="s">
        <v>341</v>
      </c>
      <c r="AU2023" s="244" t="s">
        <v>85</v>
      </c>
      <c r="AV2023" s="13" t="s">
        <v>83</v>
      </c>
      <c r="AW2023" s="13" t="s">
        <v>35</v>
      </c>
      <c r="AX2023" s="13" t="s">
        <v>76</v>
      </c>
      <c r="AY2023" s="244" t="s">
        <v>331</v>
      </c>
    </row>
    <row r="2024" s="14" customFormat="1">
      <c r="A2024" s="14"/>
      <c r="B2024" s="245"/>
      <c r="C2024" s="246"/>
      <c r="D2024" s="236" t="s">
        <v>341</v>
      </c>
      <c r="E2024" s="247" t="s">
        <v>19</v>
      </c>
      <c r="F2024" s="248" t="s">
        <v>2862</v>
      </c>
      <c r="G2024" s="246"/>
      <c r="H2024" s="249">
        <v>3.7599999999999998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341</v>
      </c>
      <c r="AU2024" s="255" t="s">
        <v>85</v>
      </c>
      <c r="AV2024" s="14" t="s">
        <v>85</v>
      </c>
      <c r="AW2024" s="14" t="s">
        <v>35</v>
      </c>
      <c r="AX2024" s="14" t="s">
        <v>76</v>
      </c>
      <c r="AY2024" s="255" t="s">
        <v>331</v>
      </c>
    </row>
    <row r="2025" s="13" customFormat="1">
      <c r="A2025" s="13"/>
      <c r="B2025" s="234"/>
      <c r="C2025" s="235"/>
      <c r="D2025" s="236" t="s">
        <v>341</v>
      </c>
      <c r="E2025" s="237" t="s">
        <v>19</v>
      </c>
      <c r="F2025" s="238" t="s">
        <v>2515</v>
      </c>
      <c r="G2025" s="235"/>
      <c r="H2025" s="237" t="s">
        <v>19</v>
      </c>
      <c r="I2025" s="239"/>
      <c r="J2025" s="235"/>
      <c r="K2025" s="235"/>
      <c r="L2025" s="240"/>
      <c r="M2025" s="241"/>
      <c r="N2025" s="242"/>
      <c r="O2025" s="242"/>
      <c r="P2025" s="242"/>
      <c r="Q2025" s="242"/>
      <c r="R2025" s="242"/>
      <c r="S2025" s="242"/>
      <c r="T2025" s="24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4" t="s">
        <v>341</v>
      </c>
      <c r="AU2025" s="244" t="s">
        <v>85</v>
      </c>
      <c r="AV2025" s="13" t="s">
        <v>83</v>
      </c>
      <c r="AW2025" s="13" t="s">
        <v>35</v>
      </c>
      <c r="AX2025" s="13" t="s">
        <v>76</v>
      </c>
      <c r="AY2025" s="244" t="s">
        <v>331</v>
      </c>
    </row>
    <row r="2026" s="14" customFormat="1">
      <c r="A2026" s="14"/>
      <c r="B2026" s="245"/>
      <c r="C2026" s="246"/>
      <c r="D2026" s="236" t="s">
        <v>341</v>
      </c>
      <c r="E2026" s="247" t="s">
        <v>19</v>
      </c>
      <c r="F2026" s="248" t="s">
        <v>2862</v>
      </c>
      <c r="G2026" s="246"/>
      <c r="H2026" s="249">
        <v>3.7599999999999998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341</v>
      </c>
      <c r="AU2026" s="255" t="s">
        <v>85</v>
      </c>
      <c r="AV2026" s="14" t="s">
        <v>85</v>
      </c>
      <c r="AW2026" s="14" t="s">
        <v>35</v>
      </c>
      <c r="AX2026" s="14" t="s">
        <v>76</v>
      </c>
      <c r="AY2026" s="255" t="s">
        <v>331</v>
      </c>
    </row>
    <row r="2027" s="13" customFormat="1">
      <c r="A2027" s="13"/>
      <c r="B2027" s="234"/>
      <c r="C2027" s="235"/>
      <c r="D2027" s="236" t="s">
        <v>341</v>
      </c>
      <c r="E2027" s="237" t="s">
        <v>19</v>
      </c>
      <c r="F2027" s="238" t="s">
        <v>2517</v>
      </c>
      <c r="G2027" s="235"/>
      <c r="H2027" s="237" t="s">
        <v>19</v>
      </c>
      <c r="I2027" s="239"/>
      <c r="J2027" s="235"/>
      <c r="K2027" s="235"/>
      <c r="L2027" s="240"/>
      <c r="M2027" s="241"/>
      <c r="N2027" s="242"/>
      <c r="O2027" s="242"/>
      <c r="P2027" s="242"/>
      <c r="Q2027" s="242"/>
      <c r="R2027" s="242"/>
      <c r="S2027" s="242"/>
      <c r="T2027" s="24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4" t="s">
        <v>341</v>
      </c>
      <c r="AU2027" s="244" t="s">
        <v>85</v>
      </c>
      <c r="AV2027" s="13" t="s">
        <v>83</v>
      </c>
      <c r="AW2027" s="13" t="s">
        <v>35</v>
      </c>
      <c r="AX2027" s="13" t="s">
        <v>76</v>
      </c>
      <c r="AY2027" s="244" t="s">
        <v>331</v>
      </c>
    </row>
    <row r="2028" s="14" customFormat="1">
      <c r="A2028" s="14"/>
      <c r="B2028" s="245"/>
      <c r="C2028" s="246"/>
      <c r="D2028" s="236" t="s">
        <v>341</v>
      </c>
      <c r="E2028" s="247" t="s">
        <v>19</v>
      </c>
      <c r="F2028" s="248" t="s">
        <v>2863</v>
      </c>
      <c r="G2028" s="246"/>
      <c r="H2028" s="249">
        <v>4.2220000000000004</v>
      </c>
      <c r="I2028" s="250"/>
      <c r="J2028" s="246"/>
      <c r="K2028" s="246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341</v>
      </c>
      <c r="AU2028" s="255" t="s">
        <v>85</v>
      </c>
      <c r="AV2028" s="14" t="s">
        <v>85</v>
      </c>
      <c r="AW2028" s="14" t="s">
        <v>35</v>
      </c>
      <c r="AX2028" s="14" t="s">
        <v>76</v>
      </c>
      <c r="AY2028" s="255" t="s">
        <v>331</v>
      </c>
    </row>
    <row r="2029" s="13" customFormat="1">
      <c r="A2029" s="13"/>
      <c r="B2029" s="234"/>
      <c r="C2029" s="235"/>
      <c r="D2029" s="236" t="s">
        <v>341</v>
      </c>
      <c r="E2029" s="237" t="s">
        <v>19</v>
      </c>
      <c r="F2029" s="238" t="s">
        <v>2520</v>
      </c>
      <c r="G2029" s="235"/>
      <c r="H2029" s="237" t="s">
        <v>19</v>
      </c>
      <c r="I2029" s="239"/>
      <c r="J2029" s="235"/>
      <c r="K2029" s="235"/>
      <c r="L2029" s="240"/>
      <c r="M2029" s="241"/>
      <c r="N2029" s="242"/>
      <c r="O2029" s="242"/>
      <c r="P2029" s="242"/>
      <c r="Q2029" s="242"/>
      <c r="R2029" s="242"/>
      <c r="S2029" s="242"/>
      <c r="T2029" s="24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4" t="s">
        <v>341</v>
      </c>
      <c r="AU2029" s="244" t="s">
        <v>85</v>
      </c>
      <c r="AV2029" s="13" t="s">
        <v>83</v>
      </c>
      <c r="AW2029" s="13" t="s">
        <v>35</v>
      </c>
      <c r="AX2029" s="13" t="s">
        <v>76</v>
      </c>
      <c r="AY2029" s="244" t="s">
        <v>331</v>
      </c>
    </row>
    <row r="2030" s="14" customFormat="1">
      <c r="A2030" s="14"/>
      <c r="B2030" s="245"/>
      <c r="C2030" s="246"/>
      <c r="D2030" s="236" t="s">
        <v>341</v>
      </c>
      <c r="E2030" s="247" t="s">
        <v>19</v>
      </c>
      <c r="F2030" s="248" t="s">
        <v>2864</v>
      </c>
      <c r="G2030" s="246"/>
      <c r="H2030" s="249">
        <v>3.601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341</v>
      </c>
      <c r="AU2030" s="255" t="s">
        <v>85</v>
      </c>
      <c r="AV2030" s="14" t="s">
        <v>85</v>
      </c>
      <c r="AW2030" s="14" t="s">
        <v>35</v>
      </c>
      <c r="AX2030" s="14" t="s">
        <v>76</v>
      </c>
      <c r="AY2030" s="255" t="s">
        <v>331</v>
      </c>
    </row>
    <row r="2031" s="15" customFormat="1">
      <c r="A2031" s="15"/>
      <c r="B2031" s="256"/>
      <c r="C2031" s="257"/>
      <c r="D2031" s="236" t="s">
        <v>341</v>
      </c>
      <c r="E2031" s="258" t="s">
        <v>19</v>
      </c>
      <c r="F2031" s="259" t="s">
        <v>353</v>
      </c>
      <c r="G2031" s="257"/>
      <c r="H2031" s="260">
        <v>15.343</v>
      </c>
      <c r="I2031" s="261"/>
      <c r="J2031" s="257"/>
      <c r="K2031" s="257"/>
      <c r="L2031" s="262"/>
      <c r="M2031" s="263"/>
      <c r="N2031" s="264"/>
      <c r="O2031" s="264"/>
      <c r="P2031" s="264"/>
      <c r="Q2031" s="264"/>
      <c r="R2031" s="264"/>
      <c r="S2031" s="264"/>
      <c r="T2031" s="26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66" t="s">
        <v>341</v>
      </c>
      <c r="AU2031" s="266" t="s">
        <v>85</v>
      </c>
      <c r="AV2031" s="15" t="s">
        <v>126</v>
      </c>
      <c r="AW2031" s="15" t="s">
        <v>35</v>
      </c>
      <c r="AX2031" s="15" t="s">
        <v>83</v>
      </c>
      <c r="AY2031" s="266" t="s">
        <v>331</v>
      </c>
    </row>
    <row r="2032" s="2" customFormat="1" ht="16.5" customHeight="1">
      <c r="A2032" s="40"/>
      <c r="B2032" s="41"/>
      <c r="C2032" s="216" t="s">
        <v>2865</v>
      </c>
      <c r="D2032" s="216" t="s">
        <v>333</v>
      </c>
      <c r="E2032" s="217" t="s">
        <v>2866</v>
      </c>
      <c r="F2032" s="218" t="s">
        <v>2867</v>
      </c>
      <c r="G2032" s="219" t="s">
        <v>425</v>
      </c>
      <c r="H2032" s="220">
        <v>4</v>
      </c>
      <c r="I2032" s="221"/>
      <c r="J2032" s="222">
        <f>ROUND(I2032*H2032,2)</f>
        <v>0</v>
      </c>
      <c r="K2032" s="218" t="s">
        <v>337</v>
      </c>
      <c r="L2032" s="46"/>
      <c r="M2032" s="223" t="s">
        <v>19</v>
      </c>
      <c r="N2032" s="224" t="s">
        <v>47</v>
      </c>
      <c r="O2032" s="86"/>
      <c r="P2032" s="225">
        <f>O2032*H2032</f>
        <v>0</v>
      </c>
      <c r="Q2032" s="225">
        <v>0</v>
      </c>
      <c r="R2032" s="225">
        <f>Q2032*H2032</f>
        <v>0</v>
      </c>
      <c r="S2032" s="225">
        <v>0.041700000000000001</v>
      </c>
      <c r="T2032" s="226">
        <f>S2032*H2032</f>
        <v>0.1668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27" t="s">
        <v>541</v>
      </c>
      <c r="AT2032" s="227" t="s">
        <v>333</v>
      </c>
      <c r="AU2032" s="227" t="s">
        <v>85</v>
      </c>
      <c r="AY2032" s="19" t="s">
        <v>331</v>
      </c>
      <c r="BE2032" s="228">
        <f>IF(N2032="základní",J2032,0)</f>
        <v>0</v>
      </c>
      <c r="BF2032" s="228">
        <f>IF(N2032="snížená",J2032,0)</f>
        <v>0</v>
      </c>
      <c r="BG2032" s="228">
        <f>IF(N2032="zákl. přenesená",J2032,0)</f>
        <v>0</v>
      </c>
      <c r="BH2032" s="228">
        <f>IF(N2032="sníž. přenesená",J2032,0)</f>
        <v>0</v>
      </c>
      <c r="BI2032" s="228">
        <f>IF(N2032="nulová",J2032,0)</f>
        <v>0</v>
      </c>
      <c r="BJ2032" s="19" t="s">
        <v>83</v>
      </c>
      <c r="BK2032" s="228">
        <f>ROUND(I2032*H2032,2)</f>
        <v>0</v>
      </c>
      <c r="BL2032" s="19" t="s">
        <v>541</v>
      </c>
      <c r="BM2032" s="227" t="s">
        <v>2868</v>
      </c>
    </row>
    <row r="2033" s="2" customFormat="1">
      <c r="A2033" s="40"/>
      <c r="B2033" s="41"/>
      <c r="C2033" s="42"/>
      <c r="D2033" s="229" t="s">
        <v>339</v>
      </c>
      <c r="E2033" s="42"/>
      <c r="F2033" s="230" t="s">
        <v>2869</v>
      </c>
      <c r="G2033" s="42"/>
      <c r="H2033" s="42"/>
      <c r="I2033" s="231"/>
      <c r="J2033" s="42"/>
      <c r="K2033" s="42"/>
      <c r="L2033" s="46"/>
      <c r="M2033" s="232"/>
      <c r="N2033" s="233"/>
      <c r="O2033" s="86"/>
      <c r="P2033" s="86"/>
      <c r="Q2033" s="86"/>
      <c r="R2033" s="86"/>
      <c r="S2033" s="86"/>
      <c r="T2033" s="87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339</v>
      </c>
      <c r="AU2033" s="19" t="s">
        <v>85</v>
      </c>
    </row>
    <row r="2034" s="2" customFormat="1" ht="16.5" customHeight="1">
      <c r="A2034" s="40"/>
      <c r="B2034" s="41"/>
      <c r="C2034" s="216" t="s">
        <v>2870</v>
      </c>
      <c r="D2034" s="216" t="s">
        <v>333</v>
      </c>
      <c r="E2034" s="217" t="s">
        <v>2871</v>
      </c>
      <c r="F2034" s="218" t="s">
        <v>2872</v>
      </c>
      <c r="G2034" s="219" t="s">
        <v>425</v>
      </c>
      <c r="H2034" s="220">
        <v>18</v>
      </c>
      <c r="I2034" s="221"/>
      <c r="J2034" s="222">
        <f>ROUND(I2034*H2034,2)</f>
        <v>0</v>
      </c>
      <c r="K2034" s="218" t="s">
        <v>337</v>
      </c>
      <c r="L2034" s="46"/>
      <c r="M2034" s="223" t="s">
        <v>19</v>
      </c>
      <c r="N2034" s="224" t="s">
        <v>47</v>
      </c>
      <c r="O2034" s="86"/>
      <c r="P2034" s="225">
        <f>O2034*H2034</f>
        <v>0</v>
      </c>
      <c r="Q2034" s="225">
        <v>0</v>
      </c>
      <c r="R2034" s="225">
        <f>Q2034*H2034</f>
        <v>0</v>
      </c>
      <c r="S2034" s="225">
        <v>0.024</v>
      </c>
      <c r="T2034" s="226">
        <f>S2034*H2034</f>
        <v>0.432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27" t="s">
        <v>541</v>
      </c>
      <c r="AT2034" s="227" t="s">
        <v>333</v>
      </c>
      <c r="AU2034" s="227" t="s">
        <v>85</v>
      </c>
      <c r="AY2034" s="19" t="s">
        <v>331</v>
      </c>
      <c r="BE2034" s="228">
        <f>IF(N2034="základní",J2034,0)</f>
        <v>0</v>
      </c>
      <c r="BF2034" s="228">
        <f>IF(N2034="snížená",J2034,0)</f>
        <v>0</v>
      </c>
      <c r="BG2034" s="228">
        <f>IF(N2034="zákl. přenesená",J2034,0)</f>
        <v>0</v>
      </c>
      <c r="BH2034" s="228">
        <f>IF(N2034="sníž. přenesená",J2034,0)</f>
        <v>0</v>
      </c>
      <c r="BI2034" s="228">
        <f>IF(N2034="nulová",J2034,0)</f>
        <v>0</v>
      </c>
      <c r="BJ2034" s="19" t="s">
        <v>83</v>
      </c>
      <c r="BK2034" s="228">
        <f>ROUND(I2034*H2034,2)</f>
        <v>0</v>
      </c>
      <c r="BL2034" s="19" t="s">
        <v>541</v>
      </c>
      <c r="BM2034" s="227" t="s">
        <v>2873</v>
      </c>
    </row>
    <row r="2035" s="2" customFormat="1">
      <c r="A2035" s="40"/>
      <c r="B2035" s="41"/>
      <c r="C2035" s="42"/>
      <c r="D2035" s="229" t="s">
        <v>339</v>
      </c>
      <c r="E2035" s="42"/>
      <c r="F2035" s="230" t="s">
        <v>2874</v>
      </c>
      <c r="G2035" s="42"/>
      <c r="H2035" s="42"/>
      <c r="I2035" s="231"/>
      <c r="J2035" s="42"/>
      <c r="K2035" s="42"/>
      <c r="L2035" s="46"/>
      <c r="M2035" s="232"/>
      <c r="N2035" s="233"/>
      <c r="O2035" s="86"/>
      <c r="P2035" s="86"/>
      <c r="Q2035" s="86"/>
      <c r="R2035" s="86"/>
      <c r="S2035" s="86"/>
      <c r="T2035" s="87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9" t="s">
        <v>339</v>
      </c>
      <c r="AU2035" s="19" t="s">
        <v>85</v>
      </c>
    </row>
    <row r="2036" s="2" customFormat="1" ht="16.5" customHeight="1">
      <c r="A2036" s="40"/>
      <c r="B2036" s="41"/>
      <c r="C2036" s="216" t="s">
        <v>2875</v>
      </c>
      <c r="D2036" s="216" t="s">
        <v>333</v>
      </c>
      <c r="E2036" s="217" t="s">
        <v>2876</v>
      </c>
      <c r="F2036" s="218" t="s">
        <v>2877</v>
      </c>
      <c r="G2036" s="219" t="s">
        <v>425</v>
      </c>
      <c r="H2036" s="220">
        <v>10</v>
      </c>
      <c r="I2036" s="221"/>
      <c r="J2036" s="222">
        <f>ROUND(I2036*H2036,2)</f>
        <v>0</v>
      </c>
      <c r="K2036" s="218" t="s">
        <v>337</v>
      </c>
      <c r="L2036" s="46"/>
      <c r="M2036" s="223" t="s">
        <v>19</v>
      </c>
      <c r="N2036" s="224" t="s">
        <v>47</v>
      </c>
      <c r="O2036" s="86"/>
      <c r="P2036" s="225">
        <f>O2036*H2036</f>
        <v>0</v>
      </c>
      <c r="Q2036" s="225">
        <v>0</v>
      </c>
      <c r="R2036" s="225">
        <f>Q2036*H2036</f>
        <v>0</v>
      </c>
      <c r="S2036" s="225">
        <v>0.028000000000000001</v>
      </c>
      <c r="T2036" s="226">
        <f>S2036*H2036</f>
        <v>0.28000000000000003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27" t="s">
        <v>541</v>
      </c>
      <c r="AT2036" s="227" t="s">
        <v>333</v>
      </c>
      <c r="AU2036" s="227" t="s">
        <v>85</v>
      </c>
      <c r="AY2036" s="19" t="s">
        <v>331</v>
      </c>
      <c r="BE2036" s="228">
        <f>IF(N2036="základní",J2036,0)</f>
        <v>0</v>
      </c>
      <c r="BF2036" s="228">
        <f>IF(N2036="snížená",J2036,0)</f>
        <v>0</v>
      </c>
      <c r="BG2036" s="228">
        <f>IF(N2036="zákl. přenesená",J2036,0)</f>
        <v>0</v>
      </c>
      <c r="BH2036" s="228">
        <f>IF(N2036="sníž. přenesená",J2036,0)</f>
        <v>0</v>
      </c>
      <c r="BI2036" s="228">
        <f>IF(N2036="nulová",J2036,0)</f>
        <v>0</v>
      </c>
      <c r="BJ2036" s="19" t="s">
        <v>83</v>
      </c>
      <c r="BK2036" s="228">
        <f>ROUND(I2036*H2036,2)</f>
        <v>0</v>
      </c>
      <c r="BL2036" s="19" t="s">
        <v>541</v>
      </c>
      <c r="BM2036" s="227" t="s">
        <v>2878</v>
      </c>
    </row>
    <row r="2037" s="2" customFormat="1">
      <c r="A2037" s="40"/>
      <c r="B2037" s="41"/>
      <c r="C2037" s="42"/>
      <c r="D2037" s="229" t="s">
        <v>339</v>
      </c>
      <c r="E2037" s="42"/>
      <c r="F2037" s="230" t="s">
        <v>2879</v>
      </c>
      <c r="G2037" s="42"/>
      <c r="H2037" s="42"/>
      <c r="I2037" s="231"/>
      <c r="J2037" s="42"/>
      <c r="K2037" s="42"/>
      <c r="L2037" s="46"/>
      <c r="M2037" s="232"/>
      <c r="N2037" s="233"/>
      <c r="O2037" s="86"/>
      <c r="P2037" s="86"/>
      <c r="Q2037" s="86"/>
      <c r="R2037" s="86"/>
      <c r="S2037" s="86"/>
      <c r="T2037" s="87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9" t="s">
        <v>339</v>
      </c>
      <c r="AU2037" s="19" t="s">
        <v>85</v>
      </c>
    </row>
    <row r="2038" s="12" customFormat="1" ht="22.8" customHeight="1">
      <c r="A2038" s="12"/>
      <c r="B2038" s="200"/>
      <c r="C2038" s="201"/>
      <c r="D2038" s="202" t="s">
        <v>75</v>
      </c>
      <c r="E2038" s="214" t="s">
        <v>2880</v>
      </c>
      <c r="F2038" s="214" t="s">
        <v>2881</v>
      </c>
      <c r="G2038" s="201"/>
      <c r="H2038" s="201"/>
      <c r="I2038" s="204"/>
      <c r="J2038" s="215">
        <f>BK2038</f>
        <v>0</v>
      </c>
      <c r="K2038" s="201"/>
      <c r="L2038" s="206"/>
      <c r="M2038" s="207"/>
      <c r="N2038" s="208"/>
      <c r="O2038" s="208"/>
      <c r="P2038" s="209">
        <f>SUM(P2039:P2072)</f>
        <v>0</v>
      </c>
      <c r="Q2038" s="208"/>
      <c r="R2038" s="209">
        <f>SUM(R2039:R2072)</f>
        <v>0</v>
      </c>
      <c r="S2038" s="208"/>
      <c r="T2038" s="210">
        <f>SUM(T2039:T2072)</f>
        <v>0</v>
      </c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R2038" s="211" t="s">
        <v>85</v>
      </c>
      <c r="AT2038" s="212" t="s">
        <v>75</v>
      </c>
      <c r="AU2038" s="212" t="s">
        <v>83</v>
      </c>
      <c r="AY2038" s="211" t="s">
        <v>331</v>
      </c>
      <c r="BK2038" s="213">
        <f>SUM(BK2039:BK2072)</f>
        <v>0</v>
      </c>
    </row>
    <row r="2039" s="2" customFormat="1" ht="24.15" customHeight="1">
      <c r="A2039" s="40"/>
      <c r="B2039" s="41"/>
      <c r="C2039" s="216" t="s">
        <v>2882</v>
      </c>
      <c r="D2039" s="216" t="s">
        <v>333</v>
      </c>
      <c r="E2039" s="217" t="s">
        <v>2883</v>
      </c>
      <c r="F2039" s="218" t="s">
        <v>2884</v>
      </c>
      <c r="G2039" s="219" t="s">
        <v>425</v>
      </c>
      <c r="H2039" s="220">
        <v>1</v>
      </c>
      <c r="I2039" s="221"/>
      <c r="J2039" s="222">
        <f>ROUND(I2039*H2039,2)</f>
        <v>0</v>
      </c>
      <c r="K2039" s="218" t="s">
        <v>19</v>
      </c>
      <c r="L2039" s="46"/>
      <c r="M2039" s="223" t="s">
        <v>19</v>
      </c>
      <c r="N2039" s="224" t="s">
        <v>47</v>
      </c>
      <c r="O2039" s="86"/>
      <c r="P2039" s="225">
        <f>O2039*H2039</f>
        <v>0</v>
      </c>
      <c r="Q2039" s="225">
        <v>0</v>
      </c>
      <c r="R2039" s="225">
        <f>Q2039*H2039</f>
        <v>0</v>
      </c>
      <c r="S2039" s="225">
        <v>0</v>
      </c>
      <c r="T2039" s="226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7" t="s">
        <v>541</v>
      </c>
      <c r="AT2039" s="227" t="s">
        <v>333</v>
      </c>
      <c r="AU2039" s="227" t="s">
        <v>85</v>
      </c>
      <c r="AY2039" s="19" t="s">
        <v>331</v>
      </c>
      <c r="BE2039" s="228">
        <f>IF(N2039="základní",J2039,0)</f>
        <v>0</v>
      </c>
      <c r="BF2039" s="228">
        <f>IF(N2039="snížená",J2039,0)</f>
        <v>0</v>
      </c>
      <c r="BG2039" s="228">
        <f>IF(N2039="zákl. přenesená",J2039,0)</f>
        <v>0</v>
      </c>
      <c r="BH2039" s="228">
        <f>IF(N2039="sníž. přenesená",J2039,0)</f>
        <v>0</v>
      </c>
      <c r="BI2039" s="228">
        <f>IF(N2039="nulová",J2039,0)</f>
        <v>0</v>
      </c>
      <c r="BJ2039" s="19" t="s">
        <v>83</v>
      </c>
      <c r="BK2039" s="228">
        <f>ROUND(I2039*H2039,2)</f>
        <v>0</v>
      </c>
      <c r="BL2039" s="19" t="s">
        <v>541</v>
      </c>
      <c r="BM2039" s="227" t="s">
        <v>2885</v>
      </c>
    </row>
    <row r="2040" s="2" customFormat="1" ht="24.15" customHeight="1">
      <c r="A2040" s="40"/>
      <c r="B2040" s="41"/>
      <c r="C2040" s="216" t="s">
        <v>2886</v>
      </c>
      <c r="D2040" s="216" t="s">
        <v>333</v>
      </c>
      <c r="E2040" s="217" t="s">
        <v>2887</v>
      </c>
      <c r="F2040" s="218" t="s">
        <v>2888</v>
      </c>
      <c r="G2040" s="219" t="s">
        <v>425</v>
      </c>
      <c r="H2040" s="220">
        <v>1</v>
      </c>
      <c r="I2040" s="221"/>
      <c r="J2040" s="222">
        <f>ROUND(I2040*H2040,2)</f>
        <v>0</v>
      </c>
      <c r="K2040" s="218" t="s">
        <v>19</v>
      </c>
      <c r="L2040" s="46"/>
      <c r="M2040" s="223" t="s">
        <v>19</v>
      </c>
      <c r="N2040" s="224" t="s">
        <v>47</v>
      </c>
      <c r="O2040" s="86"/>
      <c r="P2040" s="225">
        <f>O2040*H2040</f>
        <v>0</v>
      </c>
      <c r="Q2040" s="225">
        <v>0</v>
      </c>
      <c r="R2040" s="225">
        <f>Q2040*H2040</f>
        <v>0</v>
      </c>
      <c r="S2040" s="225">
        <v>0</v>
      </c>
      <c r="T2040" s="226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27" t="s">
        <v>541</v>
      </c>
      <c r="AT2040" s="227" t="s">
        <v>333</v>
      </c>
      <c r="AU2040" s="227" t="s">
        <v>85</v>
      </c>
      <c r="AY2040" s="19" t="s">
        <v>331</v>
      </c>
      <c r="BE2040" s="228">
        <f>IF(N2040="základní",J2040,0)</f>
        <v>0</v>
      </c>
      <c r="BF2040" s="228">
        <f>IF(N2040="snížená",J2040,0)</f>
        <v>0</v>
      </c>
      <c r="BG2040" s="228">
        <f>IF(N2040="zákl. přenesená",J2040,0)</f>
        <v>0</v>
      </c>
      <c r="BH2040" s="228">
        <f>IF(N2040="sníž. přenesená",J2040,0)</f>
        <v>0</v>
      </c>
      <c r="BI2040" s="228">
        <f>IF(N2040="nulová",J2040,0)</f>
        <v>0</v>
      </c>
      <c r="BJ2040" s="19" t="s">
        <v>83</v>
      </c>
      <c r="BK2040" s="228">
        <f>ROUND(I2040*H2040,2)</f>
        <v>0</v>
      </c>
      <c r="BL2040" s="19" t="s">
        <v>541</v>
      </c>
      <c r="BM2040" s="227" t="s">
        <v>2889</v>
      </c>
    </row>
    <row r="2041" s="2" customFormat="1" ht="24.15" customHeight="1">
      <c r="A2041" s="40"/>
      <c r="B2041" s="41"/>
      <c r="C2041" s="216" t="s">
        <v>2890</v>
      </c>
      <c r="D2041" s="216" t="s">
        <v>333</v>
      </c>
      <c r="E2041" s="217" t="s">
        <v>2891</v>
      </c>
      <c r="F2041" s="218" t="s">
        <v>2892</v>
      </c>
      <c r="G2041" s="219" t="s">
        <v>425</v>
      </c>
      <c r="H2041" s="220">
        <v>1</v>
      </c>
      <c r="I2041" s="221"/>
      <c r="J2041" s="222">
        <f>ROUND(I2041*H2041,2)</f>
        <v>0</v>
      </c>
      <c r="K2041" s="218" t="s">
        <v>19</v>
      </c>
      <c r="L2041" s="46"/>
      <c r="M2041" s="223" t="s">
        <v>19</v>
      </c>
      <c r="N2041" s="224" t="s">
        <v>47</v>
      </c>
      <c r="O2041" s="86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R2041" s="227" t="s">
        <v>541</v>
      </c>
      <c r="AT2041" s="227" t="s">
        <v>333</v>
      </c>
      <c r="AU2041" s="227" t="s">
        <v>85</v>
      </c>
      <c r="AY2041" s="19" t="s">
        <v>331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19" t="s">
        <v>83</v>
      </c>
      <c r="BK2041" s="228">
        <f>ROUND(I2041*H2041,2)</f>
        <v>0</v>
      </c>
      <c r="BL2041" s="19" t="s">
        <v>541</v>
      </c>
      <c r="BM2041" s="227" t="s">
        <v>2893</v>
      </c>
    </row>
    <row r="2042" s="2" customFormat="1" ht="24.15" customHeight="1">
      <c r="A2042" s="40"/>
      <c r="B2042" s="41"/>
      <c r="C2042" s="216" t="s">
        <v>2894</v>
      </c>
      <c r="D2042" s="216" t="s">
        <v>333</v>
      </c>
      <c r="E2042" s="217" t="s">
        <v>2895</v>
      </c>
      <c r="F2042" s="218" t="s">
        <v>2896</v>
      </c>
      <c r="G2042" s="219" t="s">
        <v>425</v>
      </c>
      <c r="H2042" s="220">
        <v>1</v>
      </c>
      <c r="I2042" s="221"/>
      <c r="J2042" s="222">
        <f>ROUND(I2042*H2042,2)</f>
        <v>0</v>
      </c>
      <c r="K2042" s="218" t="s">
        <v>19</v>
      </c>
      <c r="L2042" s="46"/>
      <c r="M2042" s="223" t="s">
        <v>19</v>
      </c>
      <c r="N2042" s="224" t="s">
        <v>47</v>
      </c>
      <c r="O2042" s="86"/>
      <c r="P2042" s="225">
        <f>O2042*H2042</f>
        <v>0</v>
      </c>
      <c r="Q2042" s="225">
        <v>0</v>
      </c>
      <c r="R2042" s="225">
        <f>Q2042*H2042</f>
        <v>0</v>
      </c>
      <c r="S2042" s="225">
        <v>0</v>
      </c>
      <c r="T2042" s="226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7" t="s">
        <v>541</v>
      </c>
      <c r="AT2042" s="227" t="s">
        <v>333</v>
      </c>
      <c r="AU2042" s="227" t="s">
        <v>85</v>
      </c>
      <c r="AY2042" s="19" t="s">
        <v>331</v>
      </c>
      <c r="BE2042" s="228">
        <f>IF(N2042="základní",J2042,0)</f>
        <v>0</v>
      </c>
      <c r="BF2042" s="228">
        <f>IF(N2042="snížená",J2042,0)</f>
        <v>0</v>
      </c>
      <c r="BG2042" s="228">
        <f>IF(N2042="zákl. přenesená",J2042,0)</f>
        <v>0</v>
      </c>
      <c r="BH2042" s="228">
        <f>IF(N2042="sníž. přenesená",J2042,0)</f>
        <v>0</v>
      </c>
      <c r="BI2042" s="228">
        <f>IF(N2042="nulová",J2042,0)</f>
        <v>0</v>
      </c>
      <c r="BJ2042" s="19" t="s">
        <v>83</v>
      </c>
      <c r="BK2042" s="228">
        <f>ROUND(I2042*H2042,2)</f>
        <v>0</v>
      </c>
      <c r="BL2042" s="19" t="s">
        <v>541</v>
      </c>
      <c r="BM2042" s="227" t="s">
        <v>2897</v>
      </c>
    </row>
    <row r="2043" s="2" customFormat="1" ht="24.15" customHeight="1">
      <c r="A2043" s="40"/>
      <c r="B2043" s="41"/>
      <c r="C2043" s="216" t="s">
        <v>2898</v>
      </c>
      <c r="D2043" s="216" t="s">
        <v>333</v>
      </c>
      <c r="E2043" s="217" t="s">
        <v>2899</v>
      </c>
      <c r="F2043" s="218" t="s">
        <v>2900</v>
      </c>
      <c r="G2043" s="219" t="s">
        <v>425</v>
      </c>
      <c r="H2043" s="220">
        <v>1</v>
      </c>
      <c r="I2043" s="221"/>
      <c r="J2043" s="222">
        <f>ROUND(I2043*H2043,2)</f>
        <v>0</v>
      </c>
      <c r="K2043" s="218" t="s">
        <v>19</v>
      </c>
      <c r="L2043" s="46"/>
      <c r="M2043" s="223" t="s">
        <v>19</v>
      </c>
      <c r="N2043" s="224" t="s">
        <v>47</v>
      </c>
      <c r="O2043" s="86"/>
      <c r="P2043" s="225">
        <f>O2043*H2043</f>
        <v>0</v>
      </c>
      <c r="Q2043" s="225">
        <v>0</v>
      </c>
      <c r="R2043" s="225">
        <f>Q2043*H2043</f>
        <v>0</v>
      </c>
      <c r="S2043" s="225">
        <v>0</v>
      </c>
      <c r="T2043" s="226">
        <f>S2043*H2043</f>
        <v>0</v>
      </c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R2043" s="227" t="s">
        <v>541</v>
      </c>
      <c r="AT2043" s="227" t="s">
        <v>333</v>
      </c>
      <c r="AU2043" s="227" t="s">
        <v>85</v>
      </c>
      <c r="AY2043" s="19" t="s">
        <v>331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19" t="s">
        <v>83</v>
      </c>
      <c r="BK2043" s="228">
        <f>ROUND(I2043*H2043,2)</f>
        <v>0</v>
      </c>
      <c r="BL2043" s="19" t="s">
        <v>541</v>
      </c>
      <c r="BM2043" s="227" t="s">
        <v>2901</v>
      </c>
    </row>
    <row r="2044" s="2" customFormat="1" ht="24.15" customHeight="1">
      <c r="A2044" s="40"/>
      <c r="B2044" s="41"/>
      <c r="C2044" s="216" t="s">
        <v>2902</v>
      </c>
      <c r="D2044" s="216" t="s">
        <v>333</v>
      </c>
      <c r="E2044" s="217" t="s">
        <v>2903</v>
      </c>
      <c r="F2044" s="218" t="s">
        <v>2904</v>
      </c>
      <c r="G2044" s="219" t="s">
        <v>425</v>
      </c>
      <c r="H2044" s="220">
        <v>1</v>
      </c>
      <c r="I2044" s="221"/>
      <c r="J2044" s="222">
        <f>ROUND(I2044*H2044,2)</f>
        <v>0</v>
      </c>
      <c r="K2044" s="218" t="s">
        <v>19</v>
      </c>
      <c r="L2044" s="46"/>
      <c r="M2044" s="223" t="s">
        <v>19</v>
      </c>
      <c r="N2044" s="224" t="s">
        <v>47</v>
      </c>
      <c r="O2044" s="86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27" t="s">
        <v>541</v>
      </c>
      <c r="AT2044" s="227" t="s">
        <v>333</v>
      </c>
      <c r="AU2044" s="227" t="s">
        <v>85</v>
      </c>
      <c r="AY2044" s="19" t="s">
        <v>331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19" t="s">
        <v>83</v>
      </c>
      <c r="BK2044" s="228">
        <f>ROUND(I2044*H2044,2)</f>
        <v>0</v>
      </c>
      <c r="BL2044" s="19" t="s">
        <v>541</v>
      </c>
      <c r="BM2044" s="227" t="s">
        <v>2905</v>
      </c>
    </row>
    <row r="2045" s="2" customFormat="1" ht="24.15" customHeight="1">
      <c r="A2045" s="40"/>
      <c r="B2045" s="41"/>
      <c r="C2045" s="216" t="s">
        <v>2906</v>
      </c>
      <c r="D2045" s="216" t="s">
        <v>333</v>
      </c>
      <c r="E2045" s="217" t="s">
        <v>2907</v>
      </c>
      <c r="F2045" s="218" t="s">
        <v>2908</v>
      </c>
      <c r="G2045" s="219" t="s">
        <v>425</v>
      </c>
      <c r="H2045" s="220">
        <v>1</v>
      </c>
      <c r="I2045" s="221"/>
      <c r="J2045" s="222">
        <f>ROUND(I2045*H2045,2)</f>
        <v>0</v>
      </c>
      <c r="K2045" s="218" t="s">
        <v>19</v>
      </c>
      <c r="L2045" s="46"/>
      <c r="M2045" s="223" t="s">
        <v>19</v>
      </c>
      <c r="N2045" s="224" t="s">
        <v>47</v>
      </c>
      <c r="O2045" s="86"/>
      <c r="P2045" s="225">
        <f>O2045*H2045</f>
        <v>0</v>
      </c>
      <c r="Q2045" s="225">
        <v>0</v>
      </c>
      <c r="R2045" s="225">
        <f>Q2045*H2045</f>
        <v>0</v>
      </c>
      <c r="S2045" s="225">
        <v>0</v>
      </c>
      <c r="T2045" s="226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7" t="s">
        <v>541</v>
      </c>
      <c r="AT2045" s="227" t="s">
        <v>333</v>
      </c>
      <c r="AU2045" s="227" t="s">
        <v>85</v>
      </c>
      <c r="AY2045" s="19" t="s">
        <v>331</v>
      </c>
      <c r="BE2045" s="228">
        <f>IF(N2045="základní",J2045,0)</f>
        <v>0</v>
      </c>
      <c r="BF2045" s="228">
        <f>IF(N2045="snížená",J2045,0)</f>
        <v>0</v>
      </c>
      <c r="BG2045" s="228">
        <f>IF(N2045="zákl. přenesená",J2045,0)</f>
        <v>0</v>
      </c>
      <c r="BH2045" s="228">
        <f>IF(N2045="sníž. přenesená",J2045,0)</f>
        <v>0</v>
      </c>
      <c r="BI2045" s="228">
        <f>IF(N2045="nulová",J2045,0)</f>
        <v>0</v>
      </c>
      <c r="BJ2045" s="19" t="s">
        <v>83</v>
      </c>
      <c r="BK2045" s="228">
        <f>ROUND(I2045*H2045,2)</f>
        <v>0</v>
      </c>
      <c r="BL2045" s="19" t="s">
        <v>541</v>
      </c>
      <c r="BM2045" s="227" t="s">
        <v>2909</v>
      </c>
    </row>
    <row r="2046" s="2" customFormat="1" ht="24.15" customHeight="1">
      <c r="A2046" s="40"/>
      <c r="B2046" s="41"/>
      <c r="C2046" s="216" t="s">
        <v>2910</v>
      </c>
      <c r="D2046" s="216" t="s">
        <v>333</v>
      </c>
      <c r="E2046" s="217" t="s">
        <v>2911</v>
      </c>
      <c r="F2046" s="218" t="s">
        <v>2912</v>
      </c>
      <c r="G2046" s="219" t="s">
        <v>425</v>
      </c>
      <c r="H2046" s="220">
        <v>1</v>
      </c>
      <c r="I2046" s="221"/>
      <c r="J2046" s="222">
        <f>ROUND(I2046*H2046,2)</f>
        <v>0</v>
      </c>
      <c r="K2046" s="218" t="s">
        <v>19</v>
      </c>
      <c r="L2046" s="46"/>
      <c r="M2046" s="223" t="s">
        <v>19</v>
      </c>
      <c r="N2046" s="224" t="s">
        <v>47</v>
      </c>
      <c r="O2046" s="86"/>
      <c r="P2046" s="225">
        <f>O2046*H2046</f>
        <v>0</v>
      </c>
      <c r="Q2046" s="225">
        <v>0</v>
      </c>
      <c r="R2046" s="225">
        <f>Q2046*H2046</f>
        <v>0</v>
      </c>
      <c r="S2046" s="225">
        <v>0</v>
      </c>
      <c r="T2046" s="226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7" t="s">
        <v>541</v>
      </c>
      <c r="AT2046" s="227" t="s">
        <v>333</v>
      </c>
      <c r="AU2046" s="227" t="s">
        <v>85</v>
      </c>
      <c r="AY2046" s="19" t="s">
        <v>331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19" t="s">
        <v>83</v>
      </c>
      <c r="BK2046" s="228">
        <f>ROUND(I2046*H2046,2)</f>
        <v>0</v>
      </c>
      <c r="BL2046" s="19" t="s">
        <v>541</v>
      </c>
      <c r="BM2046" s="227" t="s">
        <v>2913</v>
      </c>
    </row>
    <row r="2047" s="2" customFormat="1" ht="24.15" customHeight="1">
      <c r="A2047" s="40"/>
      <c r="B2047" s="41"/>
      <c r="C2047" s="216" t="s">
        <v>2914</v>
      </c>
      <c r="D2047" s="216" t="s">
        <v>333</v>
      </c>
      <c r="E2047" s="217" t="s">
        <v>2915</v>
      </c>
      <c r="F2047" s="218" t="s">
        <v>2916</v>
      </c>
      <c r="G2047" s="219" t="s">
        <v>425</v>
      </c>
      <c r="H2047" s="220">
        <v>1</v>
      </c>
      <c r="I2047" s="221"/>
      <c r="J2047" s="222">
        <f>ROUND(I2047*H2047,2)</f>
        <v>0</v>
      </c>
      <c r="K2047" s="218" t="s">
        <v>19</v>
      </c>
      <c r="L2047" s="46"/>
      <c r="M2047" s="223" t="s">
        <v>19</v>
      </c>
      <c r="N2047" s="224" t="s">
        <v>47</v>
      </c>
      <c r="O2047" s="86"/>
      <c r="P2047" s="225">
        <f>O2047*H2047</f>
        <v>0</v>
      </c>
      <c r="Q2047" s="225">
        <v>0</v>
      </c>
      <c r="R2047" s="225">
        <f>Q2047*H2047</f>
        <v>0</v>
      </c>
      <c r="S2047" s="225">
        <v>0</v>
      </c>
      <c r="T2047" s="226">
        <f>S2047*H2047</f>
        <v>0</v>
      </c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R2047" s="227" t="s">
        <v>541</v>
      </c>
      <c r="AT2047" s="227" t="s">
        <v>333</v>
      </c>
      <c r="AU2047" s="227" t="s">
        <v>85</v>
      </c>
      <c r="AY2047" s="19" t="s">
        <v>331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19" t="s">
        <v>83</v>
      </c>
      <c r="BK2047" s="228">
        <f>ROUND(I2047*H2047,2)</f>
        <v>0</v>
      </c>
      <c r="BL2047" s="19" t="s">
        <v>541</v>
      </c>
      <c r="BM2047" s="227" t="s">
        <v>2917</v>
      </c>
    </row>
    <row r="2048" s="2" customFormat="1" ht="24.15" customHeight="1">
      <c r="A2048" s="40"/>
      <c r="B2048" s="41"/>
      <c r="C2048" s="216" t="s">
        <v>2918</v>
      </c>
      <c r="D2048" s="216" t="s">
        <v>333</v>
      </c>
      <c r="E2048" s="217" t="s">
        <v>2919</v>
      </c>
      <c r="F2048" s="218" t="s">
        <v>2920</v>
      </c>
      <c r="G2048" s="219" t="s">
        <v>425</v>
      </c>
      <c r="H2048" s="220">
        <v>1</v>
      </c>
      <c r="I2048" s="221"/>
      <c r="J2048" s="222">
        <f>ROUND(I2048*H2048,2)</f>
        <v>0</v>
      </c>
      <c r="K2048" s="218" t="s">
        <v>19</v>
      </c>
      <c r="L2048" s="46"/>
      <c r="M2048" s="223" t="s">
        <v>19</v>
      </c>
      <c r="N2048" s="224" t="s">
        <v>47</v>
      </c>
      <c r="O2048" s="86"/>
      <c r="P2048" s="225">
        <f>O2048*H2048</f>
        <v>0</v>
      </c>
      <c r="Q2048" s="225">
        <v>0</v>
      </c>
      <c r="R2048" s="225">
        <f>Q2048*H2048</f>
        <v>0</v>
      </c>
      <c r="S2048" s="225">
        <v>0</v>
      </c>
      <c r="T2048" s="226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7" t="s">
        <v>541</v>
      </c>
      <c r="AT2048" s="227" t="s">
        <v>333</v>
      </c>
      <c r="AU2048" s="227" t="s">
        <v>85</v>
      </c>
      <c r="AY2048" s="19" t="s">
        <v>331</v>
      </c>
      <c r="BE2048" s="228">
        <f>IF(N2048="základní",J2048,0)</f>
        <v>0</v>
      </c>
      <c r="BF2048" s="228">
        <f>IF(N2048="snížená",J2048,0)</f>
        <v>0</v>
      </c>
      <c r="BG2048" s="228">
        <f>IF(N2048="zákl. přenesená",J2048,0)</f>
        <v>0</v>
      </c>
      <c r="BH2048" s="228">
        <f>IF(N2048="sníž. přenesená",J2048,0)</f>
        <v>0</v>
      </c>
      <c r="BI2048" s="228">
        <f>IF(N2048="nulová",J2048,0)</f>
        <v>0</v>
      </c>
      <c r="BJ2048" s="19" t="s">
        <v>83</v>
      </c>
      <c r="BK2048" s="228">
        <f>ROUND(I2048*H2048,2)</f>
        <v>0</v>
      </c>
      <c r="BL2048" s="19" t="s">
        <v>541</v>
      </c>
      <c r="BM2048" s="227" t="s">
        <v>2921</v>
      </c>
    </row>
    <row r="2049" s="2" customFormat="1" ht="24.15" customHeight="1">
      <c r="A2049" s="40"/>
      <c r="B2049" s="41"/>
      <c r="C2049" s="216" t="s">
        <v>2922</v>
      </c>
      <c r="D2049" s="216" t="s">
        <v>333</v>
      </c>
      <c r="E2049" s="217" t="s">
        <v>2923</v>
      </c>
      <c r="F2049" s="218" t="s">
        <v>2924</v>
      </c>
      <c r="G2049" s="219" t="s">
        <v>425</v>
      </c>
      <c r="H2049" s="220">
        <v>1</v>
      </c>
      <c r="I2049" s="221"/>
      <c r="J2049" s="222">
        <f>ROUND(I2049*H2049,2)</f>
        <v>0</v>
      </c>
      <c r="K2049" s="218" t="s">
        <v>19</v>
      </c>
      <c r="L2049" s="46"/>
      <c r="M2049" s="223" t="s">
        <v>19</v>
      </c>
      <c r="N2049" s="224" t="s">
        <v>47</v>
      </c>
      <c r="O2049" s="86"/>
      <c r="P2049" s="225">
        <f>O2049*H2049</f>
        <v>0</v>
      </c>
      <c r="Q2049" s="225">
        <v>0</v>
      </c>
      <c r="R2049" s="225">
        <f>Q2049*H2049</f>
        <v>0</v>
      </c>
      <c r="S2049" s="225">
        <v>0</v>
      </c>
      <c r="T2049" s="226">
        <f>S2049*H2049</f>
        <v>0</v>
      </c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R2049" s="227" t="s">
        <v>541</v>
      </c>
      <c r="AT2049" s="227" t="s">
        <v>333</v>
      </c>
      <c r="AU2049" s="227" t="s">
        <v>85</v>
      </c>
      <c r="AY2049" s="19" t="s">
        <v>331</v>
      </c>
      <c r="BE2049" s="228">
        <f>IF(N2049="základní",J2049,0)</f>
        <v>0</v>
      </c>
      <c r="BF2049" s="228">
        <f>IF(N2049="snížená",J2049,0)</f>
        <v>0</v>
      </c>
      <c r="BG2049" s="228">
        <f>IF(N2049="zákl. přenesená",J2049,0)</f>
        <v>0</v>
      </c>
      <c r="BH2049" s="228">
        <f>IF(N2049="sníž. přenesená",J2049,0)</f>
        <v>0</v>
      </c>
      <c r="BI2049" s="228">
        <f>IF(N2049="nulová",J2049,0)</f>
        <v>0</v>
      </c>
      <c r="BJ2049" s="19" t="s">
        <v>83</v>
      </c>
      <c r="BK2049" s="228">
        <f>ROUND(I2049*H2049,2)</f>
        <v>0</v>
      </c>
      <c r="BL2049" s="19" t="s">
        <v>541</v>
      </c>
      <c r="BM2049" s="227" t="s">
        <v>2925</v>
      </c>
    </row>
    <row r="2050" s="2" customFormat="1" ht="24.15" customHeight="1">
      <c r="A2050" s="40"/>
      <c r="B2050" s="41"/>
      <c r="C2050" s="216" t="s">
        <v>2926</v>
      </c>
      <c r="D2050" s="216" t="s">
        <v>333</v>
      </c>
      <c r="E2050" s="217" t="s">
        <v>2927</v>
      </c>
      <c r="F2050" s="218" t="s">
        <v>2928</v>
      </c>
      <c r="G2050" s="219" t="s">
        <v>425</v>
      </c>
      <c r="H2050" s="220">
        <v>1</v>
      </c>
      <c r="I2050" s="221"/>
      <c r="J2050" s="222">
        <f>ROUND(I2050*H2050,2)</f>
        <v>0</v>
      </c>
      <c r="K2050" s="218" t="s">
        <v>19</v>
      </c>
      <c r="L2050" s="46"/>
      <c r="M2050" s="223" t="s">
        <v>19</v>
      </c>
      <c r="N2050" s="224" t="s">
        <v>47</v>
      </c>
      <c r="O2050" s="86"/>
      <c r="P2050" s="225">
        <f>O2050*H2050</f>
        <v>0</v>
      </c>
      <c r="Q2050" s="225">
        <v>0</v>
      </c>
      <c r="R2050" s="225">
        <f>Q2050*H2050</f>
        <v>0</v>
      </c>
      <c r="S2050" s="225">
        <v>0</v>
      </c>
      <c r="T2050" s="226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27" t="s">
        <v>541</v>
      </c>
      <c r="AT2050" s="227" t="s">
        <v>333</v>
      </c>
      <c r="AU2050" s="227" t="s">
        <v>85</v>
      </c>
      <c r="AY2050" s="19" t="s">
        <v>331</v>
      </c>
      <c r="BE2050" s="228">
        <f>IF(N2050="základní",J2050,0)</f>
        <v>0</v>
      </c>
      <c r="BF2050" s="228">
        <f>IF(N2050="snížená",J2050,0)</f>
        <v>0</v>
      </c>
      <c r="BG2050" s="228">
        <f>IF(N2050="zákl. přenesená",J2050,0)</f>
        <v>0</v>
      </c>
      <c r="BH2050" s="228">
        <f>IF(N2050="sníž. přenesená",J2050,0)</f>
        <v>0</v>
      </c>
      <c r="BI2050" s="228">
        <f>IF(N2050="nulová",J2050,0)</f>
        <v>0</v>
      </c>
      <c r="BJ2050" s="19" t="s">
        <v>83</v>
      </c>
      <c r="BK2050" s="228">
        <f>ROUND(I2050*H2050,2)</f>
        <v>0</v>
      </c>
      <c r="BL2050" s="19" t="s">
        <v>541</v>
      </c>
      <c r="BM2050" s="227" t="s">
        <v>2929</v>
      </c>
    </row>
    <row r="2051" s="2" customFormat="1" ht="24.15" customHeight="1">
      <c r="A2051" s="40"/>
      <c r="B2051" s="41"/>
      <c r="C2051" s="216" t="s">
        <v>2930</v>
      </c>
      <c r="D2051" s="216" t="s">
        <v>333</v>
      </c>
      <c r="E2051" s="217" t="s">
        <v>2931</v>
      </c>
      <c r="F2051" s="218" t="s">
        <v>2932</v>
      </c>
      <c r="G2051" s="219" t="s">
        <v>425</v>
      </c>
      <c r="H2051" s="220">
        <v>1</v>
      </c>
      <c r="I2051" s="221"/>
      <c r="J2051" s="222">
        <f>ROUND(I2051*H2051,2)</f>
        <v>0</v>
      </c>
      <c r="K2051" s="218" t="s">
        <v>19</v>
      </c>
      <c r="L2051" s="46"/>
      <c r="M2051" s="223" t="s">
        <v>19</v>
      </c>
      <c r="N2051" s="224" t="s">
        <v>47</v>
      </c>
      <c r="O2051" s="86"/>
      <c r="P2051" s="225">
        <f>O2051*H2051</f>
        <v>0</v>
      </c>
      <c r="Q2051" s="225">
        <v>0</v>
      </c>
      <c r="R2051" s="225">
        <f>Q2051*H2051</f>
        <v>0</v>
      </c>
      <c r="S2051" s="225">
        <v>0</v>
      </c>
      <c r="T2051" s="226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7" t="s">
        <v>541</v>
      </c>
      <c r="AT2051" s="227" t="s">
        <v>333</v>
      </c>
      <c r="AU2051" s="227" t="s">
        <v>85</v>
      </c>
      <c r="AY2051" s="19" t="s">
        <v>331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19" t="s">
        <v>83</v>
      </c>
      <c r="BK2051" s="228">
        <f>ROUND(I2051*H2051,2)</f>
        <v>0</v>
      </c>
      <c r="BL2051" s="19" t="s">
        <v>541</v>
      </c>
      <c r="BM2051" s="227" t="s">
        <v>2933</v>
      </c>
    </row>
    <row r="2052" s="2" customFormat="1" ht="24.15" customHeight="1">
      <c r="A2052" s="40"/>
      <c r="B2052" s="41"/>
      <c r="C2052" s="216" t="s">
        <v>2934</v>
      </c>
      <c r="D2052" s="216" t="s">
        <v>333</v>
      </c>
      <c r="E2052" s="217" t="s">
        <v>2935</v>
      </c>
      <c r="F2052" s="218" t="s">
        <v>2936</v>
      </c>
      <c r="G2052" s="219" t="s">
        <v>425</v>
      </c>
      <c r="H2052" s="220">
        <v>1</v>
      </c>
      <c r="I2052" s="221"/>
      <c r="J2052" s="222">
        <f>ROUND(I2052*H2052,2)</f>
        <v>0</v>
      </c>
      <c r="K2052" s="218" t="s">
        <v>19</v>
      </c>
      <c r="L2052" s="46"/>
      <c r="M2052" s="223" t="s">
        <v>19</v>
      </c>
      <c r="N2052" s="224" t="s">
        <v>47</v>
      </c>
      <c r="O2052" s="86"/>
      <c r="P2052" s="225">
        <f>O2052*H2052</f>
        <v>0</v>
      </c>
      <c r="Q2052" s="225">
        <v>0</v>
      </c>
      <c r="R2052" s="225">
        <f>Q2052*H2052</f>
        <v>0</v>
      </c>
      <c r="S2052" s="225">
        <v>0</v>
      </c>
      <c r="T2052" s="226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27" t="s">
        <v>541</v>
      </c>
      <c r="AT2052" s="227" t="s">
        <v>333</v>
      </c>
      <c r="AU2052" s="227" t="s">
        <v>85</v>
      </c>
      <c r="AY2052" s="19" t="s">
        <v>331</v>
      </c>
      <c r="BE2052" s="228">
        <f>IF(N2052="základní",J2052,0)</f>
        <v>0</v>
      </c>
      <c r="BF2052" s="228">
        <f>IF(N2052="snížená",J2052,0)</f>
        <v>0</v>
      </c>
      <c r="BG2052" s="228">
        <f>IF(N2052="zákl. přenesená",J2052,0)</f>
        <v>0</v>
      </c>
      <c r="BH2052" s="228">
        <f>IF(N2052="sníž. přenesená",J2052,0)</f>
        <v>0</v>
      </c>
      <c r="BI2052" s="228">
        <f>IF(N2052="nulová",J2052,0)</f>
        <v>0</v>
      </c>
      <c r="BJ2052" s="19" t="s">
        <v>83</v>
      </c>
      <c r="BK2052" s="228">
        <f>ROUND(I2052*H2052,2)</f>
        <v>0</v>
      </c>
      <c r="BL2052" s="19" t="s">
        <v>541</v>
      </c>
      <c r="BM2052" s="227" t="s">
        <v>2937</v>
      </c>
    </row>
    <row r="2053" s="2" customFormat="1" ht="24.15" customHeight="1">
      <c r="A2053" s="40"/>
      <c r="B2053" s="41"/>
      <c r="C2053" s="216" t="s">
        <v>372</v>
      </c>
      <c r="D2053" s="216" t="s">
        <v>333</v>
      </c>
      <c r="E2053" s="217" t="s">
        <v>2938</v>
      </c>
      <c r="F2053" s="218" t="s">
        <v>2939</v>
      </c>
      <c r="G2053" s="219" t="s">
        <v>425</v>
      </c>
      <c r="H2053" s="220">
        <v>1</v>
      </c>
      <c r="I2053" s="221"/>
      <c r="J2053" s="222">
        <f>ROUND(I2053*H2053,2)</f>
        <v>0</v>
      </c>
      <c r="K2053" s="218" t="s">
        <v>19</v>
      </c>
      <c r="L2053" s="46"/>
      <c r="M2053" s="223" t="s">
        <v>19</v>
      </c>
      <c r="N2053" s="224" t="s">
        <v>47</v>
      </c>
      <c r="O2053" s="86"/>
      <c r="P2053" s="225">
        <f>O2053*H2053</f>
        <v>0</v>
      </c>
      <c r="Q2053" s="225">
        <v>0</v>
      </c>
      <c r="R2053" s="225">
        <f>Q2053*H2053</f>
        <v>0</v>
      </c>
      <c r="S2053" s="225">
        <v>0</v>
      </c>
      <c r="T2053" s="226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7" t="s">
        <v>541</v>
      </c>
      <c r="AT2053" s="227" t="s">
        <v>333</v>
      </c>
      <c r="AU2053" s="227" t="s">
        <v>85</v>
      </c>
      <c r="AY2053" s="19" t="s">
        <v>331</v>
      </c>
      <c r="BE2053" s="228">
        <f>IF(N2053="základní",J2053,0)</f>
        <v>0</v>
      </c>
      <c r="BF2053" s="228">
        <f>IF(N2053="snížená",J2053,0)</f>
        <v>0</v>
      </c>
      <c r="BG2053" s="228">
        <f>IF(N2053="zákl. přenesená",J2053,0)</f>
        <v>0</v>
      </c>
      <c r="BH2053" s="228">
        <f>IF(N2053="sníž. přenesená",J2053,0)</f>
        <v>0</v>
      </c>
      <c r="BI2053" s="228">
        <f>IF(N2053="nulová",J2053,0)</f>
        <v>0</v>
      </c>
      <c r="BJ2053" s="19" t="s">
        <v>83</v>
      </c>
      <c r="BK2053" s="228">
        <f>ROUND(I2053*H2053,2)</f>
        <v>0</v>
      </c>
      <c r="BL2053" s="19" t="s">
        <v>541</v>
      </c>
      <c r="BM2053" s="227" t="s">
        <v>2940</v>
      </c>
    </row>
    <row r="2054" s="2" customFormat="1" ht="24.15" customHeight="1">
      <c r="A2054" s="40"/>
      <c r="B2054" s="41"/>
      <c r="C2054" s="216" t="s">
        <v>2941</v>
      </c>
      <c r="D2054" s="216" t="s">
        <v>333</v>
      </c>
      <c r="E2054" s="217" t="s">
        <v>2942</v>
      </c>
      <c r="F2054" s="218" t="s">
        <v>2943</v>
      </c>
      <c r="G2054" s="219" t="s">
        <v>425</v>
      </c>
      <c r="H2054" s="220">
        <v>1</v>
      </c>
      <c r="I2054" s="221"/>
      <c r="J2054" s="222">
        <f>ROUND(I2054*H2054,2)</f>
        <v>0</v>
      </c>
      <c r="K2054" s="218" t="s">
        <v>19</v>
      </c>
      <c r="L2054" s="46"/>
      <c r="M2054" s="223" t="s">
        <v>19</v>
      </c>
      <c r="N2054" s="224" t="s">
        <v>47</v>
      </c>
      <c r="O2054" s="86"/>
      <c r="P2054" s="225">
        <f>O2054*H2054</f>
        <v>0</v>
      </c>
      <c r="Q2054" s="225">
        <v>0</v>
      </c>
      <c r="R2054" s="225">
        <f>Q2054*H2054</f>
        <v>0</v>
      </c>
      <c r="S2054" s="225">
        <v>0</v>
      </c>
      <c r="T2054" s="226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27" t="s">
        <v>541</v>
      </c>
      <c r="AT2054" s="227" t="s">
        <v>333</v>
      </c>
      <c r="AU2054" s="227" t="s">
        <v>85</v>
      </c>
      <c r="AY2054" s="19" t="s">
        <v>331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19" t="s">
        <v>83</v>
      </c>
      <c r="BK2054" s="228">
        <f>ROUND(I2054*H2054,2)</f>
        <v>0</v>
      </c>
      <c r="BL2054" s="19" t="s">
        <v>541</v>
      </c>
      <c r="BM2054" s="227" t="s">
        <v>2944</v>
      </c>
    </row>
    <row r="2055" s="2" customFormat="1" ht="24.15" customHeight="1">
      <c r="A2055" s="40"/>
      <c r="B2055" s="41"/>
      <c r="C2055" s="216" t="s">
        <v>2945</v>
      </c>
      <c r="D2055" s="216" t="s">
        <v>333</v>
      </c>
      <c r="E2055" s="217" t="s">
        <v>2946</v>
      </c>
      <c r="F2055" s="218" t="s">
        <v>2947</v>
      </c>
      <c r="G2055" s="219" t="s">
        <v>425</v>
      </c>
      <c r="H2055" s="220">
        <v>1</v>
      </c>
      <c r="I2055" s="221"/>
      <c r="J2055" s="222">
        <f>ROUND(I2055*H2055,2)</f>
        <v>0</v>
      </c>
      <c r="K2055" s="218" t="s">
        <v>19</v>
      </c>
      <c r="L2055" s="46"/>
      <c r="M2055" s="223" t="s">
        <v>19</v>
      </c>
      <c r="N2055" s="224" t="s">
        <v>47</v>
      </c>
      <c r="O2055" s="86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7" t="s">
        <v>541</v>
      </c>
      <c r="AT2055" s="227" t="s">
        <v>333</v>
      </c>
      <c r="AU2055" s="227" t="s">
        <v>85</v>
      </c>
      <c r="AY2055" s="19" t="s">
        <v>331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19" t="s">
        <v>83</v>
      </c>
      <c r="BK2055" s="228">
        <f>ROUND(I2055*H2055,2)</f>
        <v>0</v>
      </c>
      <c r="BL2055" s="19" t="s">
        <v>541</v>
      </c>
      <c r="BM2055" s="227" t="s">
        <v>2948</v>
      </c>
    </row>
    <row r="2056" s="2" customFormat="1" ht="24.15" customHeight="1">
      <c r="A2056" s="40"/>
      <c r="B2056" s="41"/>
      <c r="C2056" s="216" t="s">
        <v>2949</v>
      </c>
      <c r="D2056" s="216" t="s">
        <v>333</v>
      </c>
      <c r="E2056" s="217" t="s">
        <v>2950</v>
      </c>
      <c r="F2056" s="218" t="s">
        <v>2951</v>
      </c>
      <c r="G2056" s="219" t="s">
        <v>425</v>
      </c>
      <c r="H2056" s="220">
        <v>1</v>
      </c>
      <c r="I2056" s="221"/>
      <c r="J2056" s="222">
        <f>ROUND(I2056*H2056,2)</f>
        <v>0</v>
      </c>
      <c r="K2056" s="218" t="s">
        <v>19</v>
      </c>
      <c r="L2056" s="46"/>
      <c r="M2056" s="223" t="s">
        <v>19</v>
      </c>
      <c r="N2056" s="224" t="s">
        <v>47</v>
      </c>
      <c r="O2056" s="86"/>
      <c r="P2056" s="225">
        <f>O2056*H2056</f>
        <v>0</v>
      </c>
      <c r="Q2056" s="225">
        <v>0</v>
      </c>
      <c r="R2056" s="225">
        <f>Q2056*H2056</f>
        <v>0</v>
      </c>
      <c r="S2056" s="225">
        <v>0</v>
      </c>
      <c r="T2056" s="226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7" t="s">
        <v>541</v>
      </c>
      <c r="AT2056" s="227" t="s">
        <v>333</v>
      </c>
      <c r="AU2056" s="227" t="s">
        <v>85</v>
      </c>
      <c r="AY2056" s="19" t="s">
        <v>331</v>
      </c>
      <c r="BE2056" s="228">
        <f>IF(N2056="základní",J2056,0)</f>
        <v>0</v>
      </c>
      <c r="BF2056" s="228">
        <f>IF(N2056="snížená",J2056,0)</f>
        <v>0</v>
      </c>
      <c r="BG2056" s="228">
        <f>IF(N2056="zákl. přenesená",J2056,0)</f>
        <v>0</v>
      </c>
      <c r="BH2056" s="228">
        <f>IF(N2056="sníž. přenesená",J2056,0)</f>
        <v>0</v>
      </c>
      <c r="BI2056" s="228">
        <f>IF(N2056="nulová",J2056,0)</f>
        <v>0</v>
      </c>
      <c r="BJ2056" s="19" t="s">
        <v>83</v>
      </c>
      <c r="BK2056" s="228">
        <f>ROUND(I2056*H2056,2)</f>
        <v>0</v>
      </c>
      <c r="BL2056" s="19" t="s">
        <v>541</v>
      </c>
      <c r="BM2056" s="227" t="s">
        <v>2952</v>
      </c>
    </row>
    <row r="2057" s="2" customFormat="1" ht="24.15" customHeight="1">
      <c r="A2057" s="40"/>
      <c r="B2057" s="41"/>
      <c r="C2057" s="216" t="s">
        <v>2953</v>
      </c>
      <c r="D2057" s="216" t="s">
        <v>333</v>
      </c>
      <c r="E2057" s="217" t="s">
        <v>2954</v>
      </c>
      <c r="F2057" s="218" t="s">
        <v>2955</v>
      </c>
      <c r="G2057" s="219" t="s">
        <v>425</v>
      </c>
      <c r="H2057" s="220">
        <v>1</v>
      </c>
      <c r="I2057" s="221"/>
      <c r="J2057" s="222">
        <f>ROUND(I2057*H2057,2)</f>
        <v>0</v>
      </c>
      <c r="K2057" s="218" t="s">
        <v>19</v>
      </c>
      <c r="L2057" s="46"/>
      <c r="M2057" s="223" t="s">
        <v>19</v>
      </c>
      <c r="N2057" s="224" t="s">
        <v>47</v>
      </c>
      <c r="O2057" s="86"/>
      <c r="P2057" s="225">
        <f>O2057*H2057</f>
        <v>0</v>
      </c>
      <c r="Q2057" s="225">
        <v>0</v>
      </c>
      <c r="R2057" s="225">
        <f>Q2057*H2057</f>
        <v>0</v>
      </c>
      <c r="S2057" s="225">
        <v>0</v>
      </c>
      <c r="T2057" s="226">
        <f>S2057*H2057</f>
        <v>0</v>
      </c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R2057" s="227" t="s">
        <v>541</v>
      </c>
      <c r="AT2057" s="227" t="s">
        <v>333</v>
      </c>
      <c r="AU2057" s="227" t="s">
        <v>85</v>
      </c>
      <c r="AY2057" s="19" t="s">
        <v>331</v>
      </c>
      <c r="BE2057" s="228">
        <f>IF(N2057="základní",J2057,0)</f>
        <v>0</v>
      </c>
      <c r="BF2057" s="228">
        <f>IF(N2057="snížená",J2057,0)</f>
        <v>0</v>
      </c>
      <c r="BG2057" s="228">
        <f>IF(N2057="zákl. přenesená",J2057,0)</f>
        <v>0</v>
      </c>
      <c r="BH2057" s="228">
        <f>IF(N2057="sníž. přenesená",J2057,0)</f>
        <v>0</v>
      </c>
      <c r="BI2057" s="228">
        <f>IF(N2057="nulová",J2057,0)</f>
        <v>0</v>
      </c>
      <c r="BJ2057" s="19" t="s">
        <v>83</v>
      </c>
      <c r="BK2057" s="228">
        <f>ROUND(I2057*H2057,2)</f>
        <v>0</v>
      </c>
      <c r="BL2057" s="19" t="s">
        <v>541</v>
      </c>
      <c r="BM2057" s="227" t="s">
        <v>2956</v>
      </c>
    </row>
    <row r="2058" s="2" customFormat="1" ht="24.15" customHeight="1">
      <c r="A2058" s="40"/>
      <c r="B2058" s="41"/>
      <c r="C2058" s="216" t="s">
        <v>2957</v>
      </c>
      <c r="D2058" s="216" t="s">
        <v>333</v>
      </c>
      <c r="E2058" s="217" t="s">
        <v>2958</v>
      </c>
      <c r="F2058" s="218" t="s">
        <v>2959</v>
      </c>
      <c r="G2058" s="219" t="s">
        <v>425</v>
      </c>
      <c r="H2058" s="220">
        <v>1</v>
      </c>
      <c r="I2058" s="221"/>
      <c r="J2058" s="222">
        <f>ROUND(I2058*H2058,2)</f>
        <v>0</v>
      </c>
      <c r="K2058" s="218" t="s">
        <v>19</v>
      </c>
      <c r="L2058" s="46"/>
      <c r="M2058" s="223" t="s">
        <v>19</v>
      </c>
      <c r="N2058" s="224" t="s">
        <v>47</v>
      </c>
      <c r="O2058" s="86"/>
      <c r="P2058" s="225">
        <f>O2058*H2058</f>
        <v>0</v>
      </c>
      <c r="Q2058" s="225">
        <v>0</v>
      </c>
      <c r="R2058" s="225">
        <f>Q2058*H2058</f>
        <v>0</v>
      </c>
      <c r="S2058" s="225">
        <v>0</v>
      </c>
      <c r="T2058" s="226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27" t="s">
        <v>541</v>
      </c>
      <c r="AT2058" s="227" t="s">
        <v>333</v>
      </c>
      <c r="AU2058" s="227" t="s">
        <v>85</v>
      </c>
      <c r="AY2058" s="19" t="s">
        <v>331</v>
      </c>
      <c r="BE2058" s="228">
        <f>IF(N2058="základní",J2058,0)</f>
        <v>0</v>
      </c>
      <c r="BF2058" s="228">
        <f>IF(N2058="snížená",J2058,0)</f>
        <v>0</v>
      </c>
      <c r="BG2058" s="228">
        <f>IF(N2058="zákl. přenesená",J2058,0)</f>
        <v>0</v>
      </c>
      <c r="BH2058" s="228">
        <f>IF(N2058="sníž. přenesená",J2058,0)</f>
        <v>0</v>
      </c>
      <c r="BI2058" s="228">
        <f>IF(N2058="nulová",J2058,0)</f>
        <v>0</v>
      </c>
      <c r="BJ2058" s="19" t="s">
        <v>83</v>
      </c>
      <c r="BK2058" s="228">
        <f>ROUND(I2058*H2058,2)</f>
        <v>0</v>
      </c>
      <c r="BL2058" s="19" t="s">
        <v>541</v>
      </c>
      <c r="BM2058" s="227" t="s">
        <v>2960</v>
      </c>
    </row>
    <row r="2059" s="2" customFormat="1" ht="24.15" customHeight="1">
      <c r="A2059" s="40"/>
      <c r="B2059" s="41"/>
      <c r="C2059" s="216" t="s">
        <v>2961</v>
      </c>
      <c r="D2059" s="216" t="s">
        <v>333</v>
      </c>
      <c r="E2059" s="217" t="s">
        <v>2962</v>
      </c>
      <c r="F2059" s="218" t="s">
        <v>2963</v>
      </c>
      <c r="G2059" s="219" t="s">
        <v>425</v>
      </c>
      <c r="H2059" s="220">
        <v>1</v>
      </c>
      <c r="I2059" s="221"/>
      <c r="J2059" s="222">
        <f>ROUND(I2059*H2059,2)</f>
        <v>0</v>
      </c>
      <c r="K2059" s="218" t="s">
        <v>19</v>
      </c>
      <c r="L2059" s="46"/>
      <c r="M2059" s="223" t="s">
        <v>19</v>
      </c>
      <c r="N2059" s="224" t="s">
        <v>47</v>
      </c>
      <c r="O2059" s="86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7" t="s">
        <v>541</v>
      </c>
      <c r="AT2059" s="227" t="s">
        <v>333</v>
      </c>
      <c r="AU2059" s="227" t="s">
        <v>85</v>
      </c>
      <c r="AY2059" s="19" t="s">
        <v>331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19" t="s">
        <v>83</v>
      </c>
      <c r="BK2059" s="228">
        <f>ROUND(I2059*H2059,2)</f>
        <v>0</v>
      </c>
      <c r="BL2059" s="19" t="s">
        <v>541</v>
      </c>
      <c r="BM2059" s="227" t="s">
        <v>2964</v>
      </c>
    </row>
    <row r="2060" s="2" customFormat="1" ht="24.15" customHeight="1">
      <c r="A2060" s="40"/>
      <c r="B2060" s="41"/>
      <c r="C2060" s="216" t="s">
        <v>2965</v>
      </c>
      <c r="D2060" s="216" t="s">
        <v>333</v>
      </c>
      <c r="E2060" s="217" t="s">
        <v>2966</v>
      </c>
      <c r="F2060" s="218" t="s">
        <v>2967</v>
      </c>
      <c r="G2060" s="219" t="s">
        <v>425</v>
      </c>
      <c r="H2060" s="220">
        <v>1</v>
      </c>
      <c r="I2060" s="221"/>
      <c r="J2060" s="222">
        <f>ROUND(I2060*H2060,2)</f>
        <v>0</v>
      </c>
      <c r="K2060" s="218" t="s">
        <v>19</v>
      </c>
      <c r="L2060" s="46"/>
      <c r="M2060" s="223" t="s">
        <v>19</v>
      </c>
      <c r="N2060" s="224" t="s">
        <v>47</v>
      </c>
      <c r="O2060" s="86"/>
      <c r="P2060" s="225">
        <f>O2060*H2060</f>
        <v>0</v>
      </c>
      <c r="Q2060" s="225">
        <v>0</v>
      </c>
      <c r="R2060" s="225">
        <f>Q2060*H2060</f>
        <v>0</v>
      </c>
      <c r="S2060" s="225">
        <v>0</v>
      </c>
      <c r="T2060" s="226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7" t="s">
        <v>541</v>
      </c>
      <c r="AT2060" s="227" t="s">
        <v>333</v>
      </c>
      <c r="AU2060" s="227" t="s">
        <v>85</v>
      </c>
      <c r="AY2060" s="19" t="s">
        <v>331</v>
      </c>
      <c r="BE2060" s="228">
        <f>IF(N2060="základní",J2060,0)</f>
        <v>0</v>
      </c>
      <c r="BF2060" s="228">
        <f>IF(N2060="snížená",J2060,0)</f>
        <v>0</v>
      </c>
      <c r="BG2060" s="228">
        <f>IF(N2060="zákl. přenesená",J2060,0)</f>
        <v>0</v>
      </c>
      <c r="BH2060" s="228">
        <f>IF(N2060="sníž. přenesená",J2060,0)</f>
        <v>0</v>
      </c>
      <c r="BI2060" s="228">
        <f>IF(N2060="nulová",J2060,0)</f>
        <v>0</v>
      </c>
      <c r="BJ2060" s="19" t="s">
        <v>83</v>
      </c>
      <c r="BK2060" s="228">
        <f>ROUND(I2060*H2060,2)</f>
        <v>0</v>
      </c>
      <c r="BL2060" s="19" t="s">
        <v>541</v>
      </c>
      <c r="BM2060" s="227" t="s">
        <v>2968</v>
      </c>
    </row>
    <row r="2061" s="2" customFormat="1" ht="24.15" customHeight="1">
      <c r="A2061" s="40"/>
      <c r="B2061" s="41"/>
      <c r="C2061" s="216" t="s">
        <v>2969</v>
      </c>
      <c r="D2061" s="216" t="s">
        <v>333</v>
      </c>
      <c r="E2061" s="217" t="s">
        <v>2970</v>
      </c>
      <c r="F2061" s="218" t="s">
        <v>2971</v>
      </c>
      <c r="G2061" s="219" t="s">
        <v>425</v>
      </c>
      <c r="H2061" s="220">
        <v>1</v>
      </c>
      <c r="I2061" s="221"/>
      <c r="J2061" s="222">
        <f>ROUND(I2061*H2061,2)</f>
        <v>0</v>
      </c>
      <c r="K2061" s="218" t="s">
        <v>19</v>
      </c>
      <c r="L2061" s="46"/>
      <c r="M2061" s="223" t="s">
        <v>19</v>
      </c>
      <c r="N2061" s="224" t="s">
        <v>47</v>
      </c>
      <c r="O2061" s="86"/>
      <c r="P2061" s="225">
        <f>O2061*H2061</f>
        <v>0</v>
      </c>
      <c r="Q2061" s="225">
        <v>0</v>
      </c>
      <c r="R2061" s="225">
        <f>Q2061*H2061</f>
        <v>0</v>
      </c>
      <c r="S2061" s="225">
        <v>0</v>
      </c>
      <c r="T2061" s="226">
        <f>S2061*H2061</f>
        <v>0</v>
      </c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R2061" s="227" t="s">
        <v>541</v>
      </c>
      <c r="AT2061" s="227" t="s">
        <v>333</v>
      </c>
      <c r="AU2061" s="227" t="s">
        <v>85</v>
      </c>
      <c r="AY2061" s="19" t="s">
        <v>331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19" t="s">
        <v>83</v>
      </c>
      <c r="BK2061" s="228">
        <f>ROUND(I2061*H2061,2)</f>
        <v>0</v>
      </c>
      <c r="BL2061" s="19" t="s">
        <v>541</v>
      </c>
      <c r="BM2061" s="227" t="s">
        <v>2972</v>
      </c>
    </row>
    <row r="2062" s="2" customFormat="1" ht="24.15" customHeight="1">
      <c r="A2062" s="40"/>
      <c r="B2062" s="41"/>
      <c r="C2062" s="216" t="s">
        <v>2973</v>
      </c>
      <c r="D2062" s="216" t="s">
        <v>333</v>
      </c>
      <c r="E2062" s="217" t="s">
        <v>2974</v>
      </c>
      <c r="F2062" s="218" t="s">
        <v>2975</v>
      </c>
      <c r="G2062" s="219" t="s">
        <v>425</v>
      </c>
      <c r="H2062" s="220">
        <v>1</v>
      </c>
      <c r="I2062" s="221"/>
      <c r="J2062" s="222">
        <f>ROUND(I2062*H2062,2)</f>
        <v>0</v>
      </c>
      <c r="K2062" s="218" t="s">
        <v>19</v>
      </c>
      <c r="L2062" s="46"/>
      <c r="M2062" s="223" t="s">
        <v>19</v>
      </c>
      <c r="N2062" s="224" t="s">
        <v>47</v>
      </c>
      <c r="O2062" s="86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7" t="s">
        <v>541</v>
      </c>
      <c r="AT2062" s="227" t="s">
        <v>333</v>
      </c>
      <c r="AU2062" s="227" t="s">
        <v>85</v>
      </c>
      <c r="AY2062" s="19" t="s">
        <v>331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19" t="s">
        <v>83</v>
      </c>
      <c r="BK2062" s="228">
        <f>ROUND(I2062*H2062,2)</f>
        <v>0</v>
      </c>
      <c r="BL2062" s="19" t="s">
        <v>541</v>
      </c>
      <c r="BM2062" s="227" t="s">
        <v>2976</v>
      </c>
    </row>
    <row r="2063" s="2" customFormat="1" ht="24.15" customHeight="1">
      <c r="A2063" s="40"/>
      <c r="B2063" s="41"/>
      <c r="C2063" s="216" t="s">
        <v>2977</v>
      </c>
      <c r="D2063" s="216" t="s">
        <v>333</v>
      </c>
      <c r="E2063" s="217" t="s">
        <v>2978</v>
      </c>
      <c r="F2063" s="218" t="s">
        <v>2979</v>
      </c>
      <c r="G2063" s="219" t="s">
        <v>425</v>
      </c>
      <c r="H2063" s="220">
        <v>1</v>
      </c>
      <c r="I2063" s="221"/>
      <c r="J2063" s="222">
        <f>ROUND(I2063*H2063,2)</f>
        <v>0</v>
      </c>
      <c r="K2063" s="218" t="s">
        <v>19</v>
      </c>
      <c r="L2063" s="46"/>
      <c r="M2063" s="223" t="s">
        <v>19</v>
      </c>
      <c r="N2063" s="224" t="s">
        <v>47</v>
      </c>
      <c r="O2063" s="86"/>
      <c r="P2063" s="225">
        <f>O2063*H2063</f>
        <v>0</v>
      </c>
      <c r="Q2063" s="225">
        <v>0</v>
      </c>
      <c r="R2063" s="225">
        <f>Q2063*H2063</f>
        <v>0</v>
      </c>
      <c r="S2063" s="225">
        <v>0</v>
      </c>
      <c r="T2063" s="226">
        <f>S2063*H2063</f>
        <v>0</v>
      </c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R2063" s="227" t="s">
        <v>541</v>
      </c>
      <c r="AT2063" s="227" t="s">
        <v>333</v>
      </c>
      <c r="AU2063" s="227" t="s">
        <v>85</v>
      </c>
      <c r="AY2063" s="19" t="s">
        <v>331</v>
      </c>
      <c r="BE2063" s="228">
        <f>IF(N2063="základní",J2063,0)</f>
        <v>0</v>
      </c>
      <c r="BF2063" s="228">
        <f>IF(N2063="snížená",J2063,0)</f>
        <v>0</v>
      </c>
      <c r="BG2063" s="228">
        <f>IF(N2063="zákl. přenesená",J2063,0)</f>
        <v>0</v>
      </c>
      <c r="BH2063" s="228">
        <f>IF(N2063="sníž. přenesená",J2063,0)</f>
        <v>0</v>
      </c>
      <c r="BI2063" s="228">
        <f>IF(N2063="nulová",J2063,0)</f>
        <v>0</v>
      </c>
      <c r="BJ2063" s="19" t="s">
        <v>83</v>
      </c>
      <c r="BK2063" s="228">
        <f>ROUND(I2063*H2063,2)</f>
        <v>0</v>
      </c>
      <c r="BL2063" s="19" t="s">
        <v>541</v>
      </c>
      <c r="BM2063" s="227" t="s">
        <v>2980</v>
      </c>
    </row>
    <row r="2064" s="2" customFormat="1" ht="24.15" customHeight="1">
      <c r="A2064" s="40"/>
      <c r="B2064" s="41"/>
      <c r="C2064" s="216" t="s">
        <v>2981</v>
      </c>
      <c r="D2064" s="216" t="s">
        <v>333</v>
      </c>
      <c r="E2064" s="217" t="s">
        <v>2982</v>
      </c>
      <c r="F2064" s="218" t="s">
        <v>2983</v>
      </c>
      <c r="G2064" s="219" t="s">
        <v>425</v>
      </c>
      <c r="H2064" s="220">
        <v>1</v>
      </c>
      <c r="I2064" s="221"/>
      <c r="J2064" s="222">
        <f>ROUND(I2064*H2064,2)</f>
        <v>0</v>
      </c>
      <c r="K2064" s="218" t="s">
        <v>19</v>
      </c>
      <c r="L2064" s="46"/>
      <c r="M2064" s="223" t="s">
        <v>19</v>
      </c>
      <c r="N2064" s="224" t="s">
        <v>47</v>
      </c>
      <c r="O2064" s="86"/>
      <c r="P2064" s="225">
        <f>O2064*H2064</f>
        <v>0</v>
      </c>
      <c r="Q2064" s="225">
        <v>0</v>
      </c>
      <c r="R2064" s="225">
        <f>Q2064*H2064</f>
        <v>0</v>
      </c>
      <c r="S2064" s="225">
        <v>0</v>
      </c>
      <c r="T2064" s="226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7" t="s">
        <v>541</v>
      </c>
      <c r="AT2064" s="227" t="s">
        <v>333</v>
      </c>
      <c r="AU2064" s="227" t="s">
        <v>85</v>
      </c>
      <c r="AY2064" s="19" t="s">
        <v>331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19" t="s">
        <v>83</v>
      </c>
      <c r="BK2064" s="228">
        <f>ROUND(I2064*H2064,2)</f>
        <v>0</v>
      </c>
      <c r="BL2064" s="19" t="s">
        <v>541</v>
      </c>
      <c r="BM2064" s="227" t="s">
        <v>2984</v>
      </c>
    </row>
    <row r="2065" s="2" customFormat="1" ht="24.15" customHeight="1">
      <c r="A2065" s="40"/>
      <c r="B2065" s="41"/>
      <c r="C2065" s="216" t="s">
        <v>2985</v>
      </c>
      <c r="D2065" s="216" t="s">
        <v>333</v>
      </c>
      <c r="E2065" s="217" t="s">
        <v>2986</v>
      </c>
      <c r="F2065" s="218" t="s">
        <v>2987</v>
      </c>
      <c r="G2065" s="219" t="s">
        <v>425</v>
      </c>
      <c r="H2065" s="220">
        <v>1</v>
      </c>
      <c r="I2065" s="221"/>
      <c r="J2065" s="222">
        <f>ROUND(I2065*H2065,2)</f>
        <v>0</v>
      </c>
      <c r="K2065" s="218" t="s">
        <v>19</v>
      </c>
      <c r="L2065" s="46"/>
      <c r="M2065" s="223" t="s">
        <v>19</v>
      </c>
      <c r="N2065" s="224" t="s">
        <v>47</v>
      </c>
      <c r="O2065" s="86"/>
      <c r="P2065" s="225">
        <f>O2065*H2065</f>
        <v>0</v>
      </c>
      <c r="Q2065" s="225">
        <v>0</v>
      </c>
      <c r="R2065" s="225">
        <f>Q2065*H2065</f>
        <v>0</v>
      </c>
      <c r="S2065" s="225">
        <v>0</v>
      </c>
      <c r="T2065" s="226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7" t="s">
        <v>541</v>
      </c>
      <c r="AT2065" s="227" t="s">
        <v>333</v>
      </c>
      <c r="AU2065" s="227" t="s">
        <v>85</v>
      </c>
      <c r="AY2065" s="19" t="s">
        <v>331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19" t="s">
        <v>83</v>
      </c>
      <c r="BK2065" s="228">
        <f>ROUND(I2065*H2065,2)</f>
        <v>0</v>
      </c>
      <c r="BL2065" s="19" t="s">
        <v>541</v>
      </c>
      <c r="BM2065" s="227" t="s">
        <v>2988</v>
      </c>
    </row>
    <row r="2066" s="2" customFormat="1" ht="24.15" customHeight="1">
      <c r="A2066" s="40"/>
      <c r="B2066" s="41"/>
      <c r="C2066" s="216" t="s">
        <v>2989</v>
      </c>
      <c r="D2066" s="216" t="s">
        <v>333</v>
      </c>
      <c r="E2066" s="217" t="s">
        <v>2990</v>
      </c>
      <c r="F2066" s="218" t="s">
        <v>2991</v>
      </c>
      <c r="G2066" s="219" t="s">
        <v>425</v>
      </c>
      <c r="H2066" s="220">
        <v>1</v>
      </c>
      <c r="I2066" s="221"/>
      <c r="J2066" s="222">
        <f>ROUND(I2066*H2066,2)</f>
        <v>0</v>
      </c>
      <c r="K2066" s="218" t="s">
        <v>19</v>
      </c>
      <c r="L2066" s="46"/>
      <c r="M2066" s="223" t="s">
        <v>19</v>
      </c>
      <c r="N2066" s="224" t="s">
        <v>47</v>
      </c>
      <c r="O2066" s="86"/>
      <c r="P2066" s="225">
        <f>O2066*H2066</f>
        <v>0</v>
      </c>
      <c r="Q2066" s="225">
        <v>0</v>
      </c>
      <c r="R2066" s="225">
        <f>Q2066*H2066</f>
        <v>0</v>
      </c>
      <c r="S2066" s="225">
        <v>0</v>
      </c>
      <c r="T2066" s="226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27" t="s">
        <v>541</v>
      </c>
      <c r="AT2066" s="227" t="s">
        <v>333</v>
      </c>
      <c r="AU2066" s="227" t="s">
        <v>85</v>
      </c>
      <c r="AY2066" s="19" t="s">
        <v>331</v>
      </c>
      <c r="BE2066" s="228">
        <f>IF(N2066="základní",J2066,0)</f>
        <v>0</v>
      </c>
      <c r="BF2066" s="228">
        <f>IF(N2066="snížená",J2066,0)</f>
        <v>0</v>
      </c>
      <c r="BG2066" s="228">
        <f>IF(N2066="zákl. přenesená",J2066,0)</f>
        <v>0</v>
      </c>
      <c r="BH2066" s="228">
        <f>IF(N2066="sníž. přenesená",J2066,0)</f>
        <v>0</v>
      </c>
      <c r="BI2066" s="228">
        <f>IF(N2066="nulová",J2066,0)</f>
        <v>0</v>
      </c>
      <c r="BJ2066" s="19" t="s">
        <v>83</v>
      </c>
      <c r="BK2066" s="228">
        <f>ROUND(I2066*H2066,2)</f>
        <v>0</v>
      </c>
      <c r="BL2066" s="19" t="s">
        <v>541</v>
      </c>
      <c r="BM2066" s="227" t="s">
        <v>2992</v>
      </c>
    </row>
    <row r="2067" s="2" customFormat="1" ht="24.15" customHeight="1">
      <c r="A2067" s="40"/>
      <c r="B2067" s="41"/>
      <c r="C2067" s="216" t="s">
        <v>2993</v>
      </c>
      <c r="D2067" s="216" t="s">
        <v>333</v>
      </c>
      <c r="E2067" s="217" t="s">
        <v>2994</v>
      </c>
      <c r="F2067" s="218" t="s">
        <v>2995</v>
      </c>
      <c r="G2067" s="219" t="s">
        <v>425</v>
      </c>
      <c r="H2067" s="220">
        <v>1</v>
      </c>
      <c r="I2067" s="221"/>
      <c r="J2067" s="222">
        <f>ROUND(I2067*H2067,2)</f>
        <v>0</v>
      </c>
      <c r="K2067" s="218" t="s">
        <v>19</v>
      </c>
      <c r="L2067" s="46"/>
      <c r="M2067" s="223" t="s">
        <v>19</v>
      </c>
      <c r="N2067" s="224" t="s">
        <v>47</v>
      </c>
      <c r="O2067" s="86"/>
      <c r="P2067" s="225">
        <f>O2067*H2067</f>
        <v>0</v>
      </c>
      <c r="Q2067" s="225">
        <v>0</v>
      </c>
      <c r="R2067" s="225">
        <f>Q2067*H2067</f>
        <v>0</v>
      </c>
      <c r="S2067" s="225">
        <v>0</v>
      </c>
      <c r="T2067" s="226">
        <f>S2067*H2067</f>
        <v>0</v>
      </c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R2067" s="227" t="s">
        <v>541</v>
      </c>
      <c r="AT2067" s="227" t="s">
        <v>333</v>
      </c>
      <c r="AU2067" s="227" t="s">
        <v>85</v>
      </c>
      <c r="AY2067" s="19" t="s">
        <v>331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19" t="s">
        <v>83</v>
      </c>
      <c r="BK2067" s="228">
        <f>ROUND(I2067*H2067,2)</f>
        <v>0</v>
      </c>
      <c r="BL2067" s="19" t="s">
        <v>541</v>
      </c>
      <c r="BM2067" s="227" t="s">
        <v>2996</v>
      </c>
    </row>
    <row r="2068" s="2" customFormat="1" ht="24.15" customHeight="1">
      <c r="A2068" s="40"/>
      <c r="B2068" s="41"/>
      <c r="C2068" s="216" t="s">
        <v>2997</v>
      </c>
      <c r="D2068" s="216" t="s">
        <v>333</v>
      </c>
      <c r="E2068" s="217" t="s">
        <v>2998</v>
      </c>
      <c r="F2068" s="218" t="s">
        <v>2999</v>
      </c>
      <c r="G2068" s="219" t="s">
        <v>425</v>
      </c>
      <c r="H2068" s="220">
        <v>1</v>
      </c>
      <c r="I2068" s="221"/>
      <c r="J2068" s="222">
        <f>ROUND(I2068*H2068,2)</f>
        <v>0</v>
      </c>
      <c r="K2068" s="218" t="s">
        <v>19</v>
      </c>
      <c r="L2068" s="46"/>
      <c r="M2068" s="223" t="s">
        <v>19</v>
      </c>
      <c r="N2068" s="224" t="s">
        <v>47</v>
      </c>
      <c r="O2068" s="86"/>
      <c r="P2068" s="225">
        <f>O2068*H2068</f>
        <v>0</v>
      </c>
      <c r="Q2068" s="225">
        <v>0</v>
      </c>
      <c r="R2068" s="225">
        <f>Q2068*H2068</f>
        <v>0</v>
      </c>
      <c r="S2068" s="225">
        <v>0</v>
      </c>
      <c r="T2068" s="226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7" t="s">
        <v>541</v>
      </c>
      <c r="AT2068" s="227" t="s">
        <v>333</v>
      </c>
      <c r="AU2068" s="227" t="s">
        <v>85</v>
      </c>
      <c r="AY2068" s="19" t="s">
        <v>331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19" t="s">
        <v>83</v>
      </c>
      <c r="BK2068" s="228">
        <f>ROUND(I2068*H2068,2)</f>
        <v>0</v>
      </c>
      <c r="BL2068" s="19" t="s">
        <v>541</v>
      </c>
      <c r="BM2068" s="227" t="s">
        <v>3000</v>
      </c>
    </row>
    <row r="2069" s="2" customFormat="1" ht="24.15" customHeight="1">
      <c r="A2069" s="40"/>
      <c r="B2069" s="41"/>
      <c r="C2069" s="216" t="s">
        <v>3001</v>
      </c>
      <c r="D2069" s="216" t="s">
        <v>333</v>
      </c>
      <c r="E2069" s="217" t="s">
        <v>3002</v>
      </c>
      <c r="F2069" s="218" t="s">
        <v>3003</v>
      </c>
      <c r="G2069" s="219" t="s">
        <v>425</v>
      </c>
      <c r="H2069" s="220">
        <v>1</v>
      </c>
      <c r="I2069" s="221"/>
      <c r="J2069" s="222">
        <f>ROUND(I2069*H2069,2)</f>
        <v>0</v>
      </c>
      <c r="K2069" s="218" t="s">
        <v>19</v>
      </c>
      <c r="L2069" s="46"/>
      <c r="M2069" s="223" t="s">
        <v>19</v>
      </c>
      <c r="N2069" s="224" t="s">
        <v>47</v>
      </c>
      <c r="O2069" s="86"/>
      <c r="P2069" s="225">
        <f>O2069*H2069</f>
        <v>0</v>
      </c>
      <c r="Q2069" s="225">
        <v>0</v>
      </c>
      <c r="R2069" s="225">
        <f>Q2069*H2069</f>
        <v>0</v>
      </c>
      <c r="S2069" s="225">
        <v>0</v>
      </c>
      <c r="T2069" s="226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27" t="s">
        <v>541</v>
      </c>
      <c r="AT2069" s="227" t="s">
        <v>333</v>
      </c>
      <c r="AU2069" s="227" t="s">
        <v>85</v>
      </c>
      <c r="AY2069" s="19" t="s">
        <v>331</v>
      </c>
      <c r="BE2069" s="228">
        <f>IF(N2069="základní",J2069,0)</f>
        <v>0</v>
      </c>
      <c r="BF2069" s="228">
        <f>IF(N2069="snížená",J2069,0)</f>
        <v>0</v>
      </c>
      <c r="BG2069" s="228">
        <f>IF(N2069="zákl. přenesená",J2069,0)</f>
        <v>0</v>
      </c>
      <c r="BH2069" s="228">
        <f>IF(N2069="sníž. přenesená",J2069,0)</f>
        <v>0</v>
      </c>
      <c r="BI2069" s="228">
        <f>IF(N2069="nulová",J2069,0)</f>
        <v>0</v>
      </c>
      <c r="BJ2069" s="19" t="s">
        <v>83</v>
      </c>
      <c r="BK2069" s="228">
        <f>ROUND(I2069*H2069,2)</f>
        <v>0</v>
      </c>
      <c r="BL2069" s="19" t="s">
        <v>541</v>
      </c>
      <c r="BM2069" s="227" t="s">
        <v>3004</v>
      </c>
    </row>
    <row r="2070" s="2" customFormat="1" ht="24.15" customHeight="1">
      <c r="A2070" s="40"/>
      <c r="B2070" s="41"/>
      <c r="C2070" s="216" t="s">
        <v>3005</v>
      </c>
      <c r="D2070" s="216" t="s">
        <v>333</v>
      </c>
      <c r="E2070" s="217" t="s">
        <v>3006</v>
      </c>
      <c r="F2070" s="218" t="s">
        <v>3007</v>
      </c>
      <c r="G2070" s="219" t="s">
        <v>425</v>
      </c>
      <c r="H2070" s="220">
        <v>1</v>
      </c>
      <c r="I2070" s="221"/>
      <c r="J2070" s="222">
        <f>ROUND(I2070*H2070,2)</f>
        <v>0</v>
      </c>
      <c r="K2070" s="218" t="s">
        <v>19</v>
      </c>
      <c r="L2070" s="46"/>
      <c r="M2070" s="223" t="s">
        <v>19</v>
      </c>
      <c r="N2070" s="224" t="s">
        <v>47</v>
      </c>
      <c r="O2070" s="86"/>
      <c r="P2070" s="225">
        <f>O2070*H2070</f>
        <v>0</v>
      </c>
      <c r="Q2070" s="225">
        <v>0</v>
      </c>
      <c r="R2070" s="225">
        <f>Q2070*H2070</f>
        <v>0</v>
      </c>
      <c r="S2070" s="225">
        <v>0</v>
      </c>
      <c r="T2070" s="226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27" t="s">
        <v>541</v>
      </c>
      <c r="AT2070" s="227" t="s">
        <v>333</v>
      </c>
      <c r="AU2070" s="227" t="s">
        <v>85</v>
      </c>
      <c r="AY2070" s="19" t="s">
        <v>331</v>
      </c>
      <c r="BE2070" s="228">
        <f>IF(N2070="základní",J2070,0)</f>
        <v>0</v>
      </c>
      <c r="BF2070" s="228">
        <f>IF(N2070="snížená",J2070,0)</f>
        <v>0</v>
      </c>
      <c r="BG2070" s="228">
        <f>IF(N2070="zákl. přenesená",J2070,0)</f>
        <v>0</v>
      </c>
      <c r="BH2070" s="228">
        <f>IF(N2070="sníž. přenesená",J2070,0)</f>
        <v>0</v>
      </c>
      <c r="BI2070" s="228">
        <f>IF(N2070="nulová",J2070,0)</f>
        <v>0</v>
      </c>
      <c r="BJ2070" s="19" t="s">
        <v>83</v>
      </c>
      <c r="BK2070" s="228">
        <f>ROUND(I2070*H2070,2)</f>
        <v>0</v>
      </c>
      <c r="BL2070" s="19" t="s">
        <v>541</v>
      </c>
      <c r="BM2070" s="227" t="s">
        <v>3008</v>
      </c>
    </row>
    <row r="2071" s="2" customFormat="1" ht="24.15" customHeight="1">
      <c r="A2071" s="40"/>
      <c r="B2071" s="41"/>
      <c r="C2071" s="216" t="s">
        <v>3009</v>
      </c>
      <c r="D2071" s="216" t="s">
        <v>333</v>
      </c>
      <c r="E2071" s="217" t="s">
        <v>3010</v>
      </c>
      <c r="F2071" s="218" t="s">
        <v>3011</v>
      </c>
      <c r="G2071" s="219" t="s">
        <v>425</v>
      </c>
      <c r="H2071" s="220">
        <v>1</v>
      </c>
      <c r="I2071" s="221"/>
      <c r="J2071" s="222">
        <f>ROUND(I2071*H2071,2)</f>
        <v>0</v>
      </c>
      <c r="K2071" s="218" t="s">
        <v>19</v>
      </c>
      <c r="L2071" s="46"/>
      <c r="M2071" s="223" t="s">
        <v>19</v>
      </c>
      <c r="N2071" s="224" t="s">
        <v>47</v>
      </c>
      <c r="O2071" s="86"/>
      <c r="P2071" s="225">
        <f>O2071*H2071</f>
        <v>0</v>
      </c>
      <c r="Q2071" s="225">
        <v>0</v>
      </c>
      <c r="R2071" s="225">
        <f>Q2071*H2071</f>
        <v>0</v>
      </c>
      <c r="S2071" s="225">
        <v>0</v>
      </c>
      <c r="T2071" s="226">
        <f>S2071*H2071</f>
        <v>0</v>
      </c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R2071" s="227" t="s">
        <v>541</v>
      </c>
      <c r="AT2071" s="227" t="s">
        <v>333</v>
      </c>
      <c r="AU2071" s="227" t="s">
        <v>85</v>
      </c>
      <c r="AY2071" s="19" t="s">
        <v>331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19" t="s">
        <v>83</v>
      </c>
      <c r="BK2071" s="228">
        <f>ROUND(I2071*H2071,2)</f>
        <v>0</v>
      </c>
      <c r="BL2071" s="19" t="s">
        <v>541</v>
      </c>
      <c r="BM2071" s="227" t="s">
        <v>3012</v>
      </c>
    </row>
    <row r="2072" s="2" customFormat="1" ht="16.5" customHeight="1">
      <c r="A2072" s="40"/>
      <c r="B2072" s="41"/>
      <c r="C2072" s="216" t="s">
        <v>3013</v>
      </c>
      <c r="D2072" s="216" t="s">
        <v>333</v>
      </c>
      <c r="E2072" s="217" t="s">
        <v>3014</v>
      </c>
      <c r="F2072" s="218" t="s">
        <v>3015</v>
      </c>
      <c r="G2072" s="219" t="s">
        <v>425</v>
      </c>
      <c r="H2072" s="220">
        <v>21</v>
      </c>
      <c r="I2072" s="221"/>
      <c r="J2072" s="222">
        <f>ROUND(I2072*H2072,2)</f>
        <v>0</v>
      </c>
      <c r="K2072" s="218" t="s">
        <v>19</v>
      </c>
      <c r="L2072" s="46"/>
      <c r="M2072" s="223" t="s">
        <v>19</v>
      </c>
      <c r="N2072" s="224" t="s">
        <v>47</v>
      </c>
      <c r="O2072" s="86"/>
      <c r="P2072" s="225">
        <f>O2072*H2072</f>
        <v>0</v>
      </c>
      <c r="Q2072" s="225">
        <v>0</v>
      </c>
      <c r="R2072" s="225">
        <f>Q2072*H2072</f>
        <v>0</v>
      </c>
      <c r="S2072" s="225">
        <v>0</v>
      </c>
      <c r="T2072" s="226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7" t="s">
        <v>541</v>
      </c>
      <c r="AT2072" s="227" t="s">
        <v>333</v>
      </c>
      <c r="AU2072" s="227" t="s">
        <v>85</v>
      </c>
      <c r="AY2072" s="19" t="s">
        <v>331</v>
      </c>
      <c r="BE2072" s="228">
        <f>IF(N2072="základní",J2072,0)</f>
        <v>0</v>
      </c>
      <c r="BF2072" s="228">
        <f>IF(N2072="snížená",J2072,0)</f>
        <v>0</v>
      </c>
      <c r="BG2072" s="228">
        <f>IF(N2072="zákl. přenesená",J2072,0)</f>
        <v>0</v>
      </c>
      <c r="BH2072" s="228">
        <f>IF(N2072="sníž. přenesená",J2072,0)</f>
        <v>0</v>
      </c>
      <c r="BI2072" s="228">
        <f>IF(N2072="nulová",J2072,0)</f>
        <v>0</v>
      </c>
      <c r="BJ2072" s="19" t="s">
        <v>83</v>
      </c>
      <c r="BK2072" s="228">
        <f>ROUND(I2072*H2072,2)</f>
        <v>0</v>
      </c>
      <c r="BL2072" s="19" t="s">
        <v>541</v>
      </c>
      <c r="BM2072" s="227" t="s">
        <v>3016</v>
      </c>
    </row>
    <row r="2073" s="12" customFormat="1" ht="22.8" customHeight="1">
      <c r="A2073" s="12"/>
      <c r="B2073" s="200"/>
      <c r="C2073" s="201"/>
      <c r="D2073" s="202" t="s">
        <v>75</v>
      </c>
      <c r="E2073" s="214" t="s">
        <v>3017</v>
      </c>
      <c r="F2073" s="214" t="s">
        <v>3018</v>
      </c>
      <c r="G2073" s="201"/>
      <c r="H2073" s="201"/>
      <c r="I2073" s="204"/>
      <c r="J2073" s="215">
        <f>BK2073</f>
        <v>0</v>
      </c>
      <c r="K2073" s="201"/>
      <c r="L2073" s="206"/>
      <c r="M2073" s="207"/>
      <c r="N2073" s="208"/>
      <c r="O2073" s="208"/>
      <c r="P2073" s="209">
        <f>SUM(P2074:P2082)</f>
        <v>0</v>
      </c>
      <c r="Q2073" s="208"/>
      <c r="R2073" s="209">
        <f>SUM(R2074:R2082)</f>
        <v>0</v>
      </c>
      <c r="S2073" s="208"/>
      <c r="T2073" s="210">
        <f>SUM(T2074:T2082)</f>
        <v>0</v>
      </c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R2073" s="211" t="s">
        <v>85</v>
      </c>
      <c r="AT2073" s="212" t="s">
        <v>75</v>
      </c>
      <c r="AU2073" s="212" t="s">
        <v>83</v>
      </c>
      <c r="AY2073" s="211" t="s">
        <v>331</v>
      </c>
      <c r="BK2073" s="213">
        <f>SUM(BK2074:BK2082)</f>
        <v>0</v>
      </c>
    </row>
    <row r="2074" s="2" customFormat="1" ht="24.15" customHeight="1">
      <c r="A2074" s="40"/>
      <c r="B2074" s="41"/>
      <c r="C2074" s="216" t="s">
        <v>3019</v>
      </c>
      <c r="D2074" s="216" t="s">
        <v>333</v>
      </c>
      <c r="E2074" s="217" t="s">
        <v>3020</v>
      </c>
      <c r="F2074" s="218" t="s">
        <v>3021</v>
      </c>
      <c r="G2074" s="219" t="s">
        <v>376</v>
      </c>
      <c r="H2074" s="220">
        <v>1.23</v>
      </c>
      <c r="I2074" s="221"/>
      <c r="J2074" s="222">
        <f>ROUND(I2074*H2074,2)</f>
        <v>0</v>
      </c>
      <c r="K2074" s="218" t="s">
        <v>19</v>
      </c>
      <c r="L2074" s="46"/>
      <c r="M2074" s="223" t="s">
        <v>19</v>
      </c>
      <c r="N2074" s="224" t="s">
        <v>47</v>
      </c>
      <c r="O2074" s="86"/>
      <c r="P2074" s="225">
        <f>O2074*H2074</f>
        <v>0</v>
      </c>
      <c r="Q2074" s="225">
        <v>0</v>
      </c>
      <c r="R2074" s="225">
        <f>Q2074*H2074</f>
        <v>0</v>
      </c>
      <c r="S2074" s="225">
        <v>0</v>
      </c>
      <c r="T2074" s="226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7" t="s">
        <v>541</v>
      </c>
      <c r="AT2074" s="227" t="s">
        <v>333</v>
      </c>
      <c r="AU2074" s="227" t="s">
        <v>85</v>
      </c>
      <c r="AY2074" s="19" t="s">
        <v>331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19" t="s">
        <v>83</v>
      </c>
      <c r="BK2074" s="228">
        <f>ROUND(I2074*H2074,2)</f>
        <v>0</v>
      </c>
      <c r="BL2074" s="19" t="s">
        <v>541</v>
      </c>
      <c r="BM2074" s="227" t="s">
        <v>3022</v>
      </c>
    </row>
    <row r="2075" s="2" customFormat="1" ht="24.15" customHeight="1">
      <c r="A2075" s="40"/>
      <c r="B2075" s="41"/>
      <c r="C2075" s="216" t="s">
        <v>3023</v>
      </c>
      <c r="D2075" s="216" t="s">
        <v>333</v>
      </c>
      <c r="E2075" s="217" t="s">
        <v>3024</v>
      </c>
      <c r="F2075" s="218" t="s">
        <v>3025</v>
      </c>
      <c r="G2075" s="219" t="s">
        <v>376</v>
      </c>
      <c r="H2075" s="220">
        <v>4.9000000000000004</v>
      </c>
      <c r="I2075" s="221"/>
      <c r="J2075" s="222">
        <f>ROUND(I2075*H2075,2)</f>
        <v>0</v>
      </c>
      <c r="K2075" s="218" t="s">
        <v>19</v>
      </c>
      <c r="L2075" s="46"/>
      <c r="M2075" s="223" t="s">
        <v>19</v>
      </c>
      <c r="N2075" s="224" t="s">
        <v>47</v>
      </c>
      <c r="O2075" s="86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R2075" s="227" t="s">
        <v>541</v>
      </c>
      <c r="AT2075" s="227" t="s">
        <v>333</v>
      </c>
      <c r="AU2075" s="227" t="s">
        <v>85</v>
      </c>
      <c r="AY2075" s="19" t="s">
        <v>331</v>
      </c>
      <c r="BE2075" s="228">
        <f>IF(N2075="základní",J2075,0)</f>
        <v>0</v>
      </c>
      <c r="BF2075" s="228">
        <f>IF(N2075="snížená",J2075,0)</f>
        <v>0</v>
      </c>
      <c r="BG2075" s="228">
        <f>IF(N2075="zákl. přenesená",J2075,0)</f>
        <v>0</v>
      </c>
      <c r="BH2075" s="228">
        <f>IF(N2075="sníž. přenesená",J2075,0)</f>
        <v>0</v>
      </c>
      <c r="BI2075" s="228">
        <f>IF(N2075="nulová",J2075,0)</f>
        <v>0</v>
      </c>
      <c r="BJ2075" s="19" t="s">
        <v>83</v>
      </c>
      <c r="BK2075" s="228">
        <f>ROUND(I2075*H2075,2)</f>
        <v>0</v>
      </c>
      <c r="BL2075" s="19" t="s">
        <v>541</v>
      </c>
      <c r="BM2075" s="227" t="s">
        <v>3026</v>
      </c>
    </row>
    <row r="2076" s="2" customFormat="1" ht="24.15" customHeight="1">
      <c r="A2076" s="40"/>
      <c r="B2076" s="41"/>
      <c r="C2076" s="216" t="s">
        <v>3027</v>
      </c>
      <c r="D2076" s="216" t="s">
        <v>333</v>
      </c>
      <c r="E2076" s="217" t="s">
        <v>3028</v>
      </c>
      <c r="F2076" s="218" t="s">
        <v>3029</v>
      </c>
      <c r="G2076" s="219" t="s">
        <v>376</v>
      </c>
      <c r="H2076" s="220">
        <v>2.1000000000000001</v>
      </c>
      <c r="I2076" s="221"/>
      <c r="J2076" s="222">
        <f>ROUND(I2076*H2076,2)</f>
        <v>0</v>
      </c>
      <c r="K2076" s="218" t="s">
        <v>19</v>
      </c>
      <c r="L2076" s="46"/>
      <c r="M2076" s="223" t="s">
        <v>19</v>
      </c>
      <c r="N2076" s="224" t="s">
        <v>47</v>
      </c>
      <c r="O2076" s="86"/>
      <c r="P2076" s="225">
        <f>O2076*H2076</f>
        <v>0</v>
      </c>
      <c r="Q2076" s="225">
        <v>0</v>
      </c>
      <c r="R2076" s="225">
        <f>Q2076*H2076</f>
        <v>0</v>
      </c>
      <c r="S2076" s="225">
        <v>0</v>
      </c>
      <c r="T2076" s="226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27" t="s">
        <v>541</v>
      </c>
      <c r="AT2076" s="227" t="s">
        <v>333</v>
      </c>
      <c r="AU2076" s="227" t="s">
        <v>85</v>
      </c>
      <c r="AY2076" s="19" t="s">
        <v>331</v>
      </c>
      <c r="BE2076" s="228">
        <f>IF(N2076="základní",J2076,0)</f>
        <v>0</v>
      </c>
      <c r="BF2076" s="228">
        <f>IF(N2076="snížená",J2076,0)</f>
        <v>0</v>
      </c>
      <c r="BG2076" s="228">
        <f>IF(N2076="zákl. přenesená",J2076,0)</f>
        <v>0</v>
      </c>
      <c r="BH2076" s="228">
        <f>IF(N2076="sníž. přenesená",J2076,0)</f>
        <v>0</v>
      </c>
      <c r="BI2076" s="228">
        <f>IF(N2076="nulová",J2076,0)</f>
        <v>0</v>
      </c>
      <c r="BJ2076" s="19" t="s">
        <v>83</v>
      </c>
      <c r="BK2076" s="228">
        <f>ROUND(I2076*H2076,2)</f>
        <v>0</v>
      </c>
      <c r="BL2076" s="19" t="s">
        <v>541</v>
      </c>
      <c r="BM2076" s="227" t="s">
        <v>3030</v>
      </c>
    </row>
    <row r="2077" s="2" customFormat="1" ht="24.15" customHeight="1">
      <c r="A2077" s="40"/>
      <c r="B2077" s="41"/>
      <c r="C2077" s="216" t="s">
        <v>3031</v>
      </c>
      <c r="D2077" s="216" t="s">
        <v>333</v>
      </c>
      <c r="E2077" s="217" t="s">
        <v>3032</v>
      </c>
      <c r="F2077" s="218" t="s">
        <v>3033</v>
      </c>
      <c r="G2077" s="219" t="s">
        <v>376</v>
      </c>
      <c r="H2077" s="220">
        <v>6.6600000000000001</v>
      </c>
      <c r="I2077" s="221"/>
      <c r="J2077" s="222">
        <f>ROUND(I2077*H2077,2)</f>
        <v>0</v>
      </c>
      <c r="K2077" s="218" t="s">
        <v>19</v>
      </c>
      <c r="L2077" s="46"/>
      <c r="M2077" s="223" t="s">
        <v>19</v>
      </c>
      <c r="N2077" s="224" t="s">
        <v>47</v>
      </c>
      <c r="O2077" s="86"/>
      <c r="P2077" s="225">
        <f>O2077*H2077</f>
        <v>0</v>
      </c>
      <c r="Q2077" s="225">
        <v>0</v>
      </c>
      <c r="R2077" s="225">
        <f>Q2077*H2077</f>
        <v>0</v>
      </c>
      <c r="S2077" s="225">
        <v>0</v>
      </c>
      <c r="T2077" s="226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7" t="s">
        <v>541</v>
      </c>
      <c r="AT2077" s="227" t="s">
        <v>333</v>
      </c>
      <c r="AU2077" s="227" t="s">
        <v>85</v>
      </c>
      <c r="AY2077" s="19" t="s">
        <v>331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19" t="s">
        <v>83</v>
      </c>
      <c r="BK2077" s="228">
        <f>ROUND(I2077*H2077,2)</f>
        <v>0</v>
      </c>
      <c r="BL2077" s="19" t="s">
        <v>541</v>
      </c>
      <c r="BM2077" s="227" t="s">
        <v>3034</v>
      </c>
    </row>
    <row r="2078" s="2" customFormat="1" ht="24.15" customHeight="1">
      <c r="A2078" s="40"/>
      <c r="B2078" s="41"/>
      <c r="C2078" s="216" t="s">
        <v>3035</v>
      </c>
      <c r="D2078" s="216" t="s">
        <v>333</v>
      </c>
      <c r="E2078" s="217" t="s">
        <v>3036</v>
      </c>
      <c r="F2078" s="218" t="s">
        <v>3037</v>
      </c>
      <c r="G2078" s="219" t="s">
        <v>376</v>
      </c>
      <c r="H2078" s="220">
        <v>15.220000000000001</v>
      </c>
      <c r="I2078" s="221"/>
      <c r="J2078" s="222">
        <f>ROUND(I2078*H2078,2)</f>
        <v>0</v>
      </c>
      <c r="K2078" s="218" t="s">
        <v>19</v>
      </c>
      <c r="L2078" s="46"/>
      <c r="M2078" s="223" t="s">
        <v>19</v>
      </c>
      <c r="N2078" s="224" t="s">
        <v>47</v>
      </c>
      <c r="O2078" s="86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27" t="s">
        <v>541</v>
      </c>
      <c r="AT2078" s="227" t="s">
        <v>333</v>
      </c>
      <c r="AU2078" s="227" t="s">
        <v>85</v>
      </c>
      <c r="AY2078" s="19" t="s">
        <v>331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19" t="s">
        <v>83</v>
      </c>
      <c r="BK2078" s="228">
        <f>ROUND(I2078*H2078,2)</f>
        <v>0</v>
      </c>
      <c r="BL2078" s="19" t="s">
        <v>541</v>
      </c>
      <c r="BM2078" s="227" t="s">
        <v>3038</v>
      </c>
    </row>
    <row r="2079" s="2" customFormat="1" ht="24.15" customHeight="1">
      <c r="A2079" s="40"/>
      <c r="B2079" s="41"/>
      <c r="C2079" s="216" t="s">
        <v>3039</v>
      </c>
      <c r="D2079" s="216" t="s">
        <v>333</v>
      </c>
      <c r="E2079" s="217" t="s">
        <v>3040</v>
      </c>
      <c r="F2079" s="218" t="s">
        <v>3041</v>
      </c>
      <c r="G2079" s="219" t="s">
        <v>425</v>
      </c>
      <c r="H2079" s="220">
        <v>1</v>
      </c>
      <c r="I2079" s="221"/>
      <c r="J2079" s="222">
        <f>ROUND(I2079*H2079,2)</f>
        <v>0</v>
      </c>
      <c r="K2079" s="218" t="s">
        <v>19</v>
      </c>
      <c r="L2079" s="46"/>
      <c r="M2079" s="223" t="s">
        <v>19</v>
      </c>
      <c r="N2079" s="224" t="s">
        <v>47</v>
      </c>
      <c r="O2079" s="86"/>
      <c r="P2079" s="225">
        <f>O2079*H2079</f>
        <v>0</v>
      </c>
      <c r="Q2079" s="225">
        <v>0</v>
      </c>
      <c r="R2079" s="225">
        <f>Q2079*H2079</f>
        <v>0</v>
      </c>
      <c r="S2079" s="225">
        <v>0</v>
      </c>
      <c r="T2079" s="226">
        <f>S2079*H2079</f>
        <v>0</v>
      </c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R2079" s="227" t="s">
        <v>541</v>
      </c>
      <c r="AT2079" s="227" t="s">
        <v>333</v>
      </c>
      <c r="AU2079" s="227" t="s">
        <v>85</v>
      </c>
      <c r="AY2079" s="19" t="s">
        <v>331</v>
      </c>
      <c r="BE2079" s="228">
        <f>IF(N2079="základní",J2079,0)</f>
        <v>0</v>
      </c>
      <c r="BF2079" s="228">
        <f>IF(N2079="snížená",J2079,0)</f>
        <v>0</v>
      </c>
      <c r="BG2079" s="228">
        <f>IF(N2079="zákl. přenesená",J2079,0)</f>
        <v>0</v>
      </c>
      <c r="BH2079" s="228">
        <f>IF(N2079="sníž. přenesená",J2079,0)</f>
        <v>0</v>
      </c>
      <c r="BI2079" s="228">
        <f>IF(N2079="nulová",J2079,0)</f>
        <v>0</v>
      </c>
      <c r="BJ2079" s="19" t="s">
        <v>83</v>
      </c>
      <c r="BK2079" s="228">
        <f>ROUND(I2079*H2079,2)</f>
        <v>0</v>
      </c>
      <c r="BL2079" s="19" t="s">
        <v>541</v>
      </c>
      <c r="BM2079" s="227" t="s">
        <v>3042</v>
      </c>
    </row>
    <row r="2080" s="2" customFormat="1" ht="24.15" customHeight="1">
      <c r="A2080" s="40"/>
      <c r="B2080" s="41"/>
      <c r="C2080" s="216" t="s">
        <v>3043</v>
      </c>
      <c r="D2080" s="216" t="s">
        <v>333</v>
      </c>
      <c r="E2080" s="217" t="s">
        <v>3044</v>
      </c>
      <c r="F2080" s="218" t="s">
        <v>3045</v>
      </c>
      <c r="G2080" s="219" t="s">
        <v>425</v>
      </c>
      <c r="H2080" s="220">
        <v>1</v>
      </c>
      <c r="I2080" s="221"/>
      <c r="J2080" s="222">
        <f>ROUND(I2080*H2080,2)</f>
        <v>0</v>
      </c>
      <c r="K2080" s="218" t="s">
        <v>19</v>
      </c>
      <c r="L2080" s="46"/>
      <c r="M2080" s="223" t="s">
        <v>19</v>
      </c>
      <c r="N2080" s="224" t="s">
        <v>47</v>
      </c>
      <c r="O2080" s="86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7" t="s">
        <v>541</v>
      </c>
      <c r="AT2080" s="227" t="s">
        <v>333</v>
      </c>
      <c r="AU2080" s="227" t="s">
        <v>85</v>
      </c>
      <c r="AY2080" s="19" t="s">
        <v>331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19" t="s">
        <v>83</v>
      </c>
      <c r="BK2080" s="228">
        <f>ROUND(I2080*H2080,2)</f>
        <v>0</v>
      </c>
      <c r="BL2080" s="19" t="s">
        <v>541</v>
      </c>
      <c r="BM2080" s="227" t="s">
        <v>3046</v>
      </c>
    </row>
    <row r="2081" s="2" customFormat="1" ht="24.15" customHeight="1">
      <c r="A2081" s="40"/>
      <c r="B2081" s="41"/>
      <c r="C2081" s="216" t="s">
        <v>3047</v>
      </c>
      <c r="D2081" s="216" t="s">
        <v>333</v>
      </c>
      <c r="E2081" s="217" t="s">
        <v>3048</v>
      </c>
      <c r="F2081" s="218" t="s">
        <v>3049</v>
      </c>
      <c r="G2081" s="219" t="s">
        <v>425</v>
      </c>
      <c r="H2081" s="220">
        <v>1</v>
      </c>
      <c r="I2081" s="221"/>
      <c r="J2081" s="222">
        <f>ROUND(I2081*H2081,2)</f>
        <v>0</v>
      </c>
      <c r="K2081" s="218" t="s">
        <v>19</v>
      </c>
      <c r="L2081" s="46"/>
      <c r="M2081" s="223" t="s">
        <v>19</v>
      </c>
      <c r="N2081" s="224" t="s">
        <v>47</v>
      </c>
      <c r="O2081" s="86"/>
      <c r="P2081" s="225">
        <f>O2081*H2081</f>
        <v>0</v>
      </c>
      <c r="Q2081" s="225">
        <v>0</v>
      </c>
      <c r="R2081" s="225">
        <f>Q2081*H2081</f>
        <v>0</v>
      </c>
      <c r="S2081" s="225">
        <v>0</v>
      </c>
      <c r="T2081" s="226">
        <f>S2081*H2081</f>
        <v>0</v>
      </c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R2081" s="227" t="s">
        <v>541</v>
      </c>
      <c r="AT2081" s="227" t="s">
        <v>333</v>
      </c>
      <c r="AU2081" s="227" t="s">
        <v>85</v>
      </c>
      <c r="AY2081" s="19" t="s">
        <v>331</v>
      </c>
      <c r="BE2081" s="228">
        <f>IF(N2081="základní",J2081,0)</f>
        <v>0</v>
      </c>
      <c r="BF2081" s="228">
        <f>IF(N2081="snížená",J2081,0)</f>
        <v>0</v>
      </c>
      <c r="BG2081" s="228">
        <f>IF(N2081="zákl. přenesená",J2081,0)</f>
        <v>0</v>
      </c>
      <c r="BH2081" s="228">
        <f>IF(N2081="sníž. přenesená",J2081,0)</f>
        <v>0</v>
      </c>
      <c r="BI2081" s="228">
        <f>IF(N2081="nulová",J2081,0)</f>
        <v>0</v>
      </c>
      <c r="BJ2081" s="19" t="s">
        <v>83</v>
      </c>
      <c r="BK2081" s="228">
        <f>ROUND(I2081*H2081,2)</f>
        <v>0</v>
      </c>
      <c r="BL2081" s="19" t="s">
        <v>541</v>
      </c>
      <c r="BM2081" s="227" t="s">
        <v>3050</v>
      </c>
    </row>
    <row r="2082" s="2" customFormat="1" ht="24.15" customHeight="1">
      <c r="A2082" s="40"/>
      <c r="B2082" s="41"/>
      <c r="C2082" s="216" t="s">
        <v>3051</v>
      </c>
      <c r="D2082" s="216" t="s">
        <v>333</v>
      </c>
      <c r="E2082" s="217" t="s">
        <v>3052</v>
      </c>
      <c r="F2082" s="218" t="s">
        <v>3053</v>
      </c>
      <c r="G2082" s="219" t="s">
        <v>425</v>
      </c>
      <c r="H2082" s="220">
        <v>4</v>
      </c>
      <c r="I2082" s="221"/>
      <c r="J2082" s="222">
        <f>ROUND(I2082*H2082,2)</f>
        <v>0</v>
      </c>
      <c r="K2082" s="218" t="s">
        <v>19</v>
      </c>
      <c r="L2082" s="46"/>
      <c r="M2082" s="223" t="s">
        <v>19</v>
      </c>
      <c r="N2082" s="224" t="s">
        <v>47</v>
      </c>
      <c r="O2082" s="86"/>
      <c r="P2082" s="225">
        <f>O2082*H2082</f>
        <v>0</v>
      </c>
      <c r="Q2082" s="225">
        <v>0</v>
      </c>
      <c r="R2082" s="225">
        <f>Q2082*H2082</f>
        <v>0</v>
      </c>
      <c r="S2082" s="225">
        <v>0</v>
      </c>
      <c r="T2082" s="226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27" t="s">
        <v>541</v>
      </c>
      <c r="AT2082" s="227" t="s">
        <v>333</v>
      </c>
      <c r="AU2082" s="227" t="s">
        <v>85</v>
      </c>
      <c r="AY2082" s="19" t="s">
        <v>331</v>
      </c>
      <c r="BE2082" s="228">
        <f>IF(N2082="základní",J2082,0)</f>
        <v>0</v>
      </c>
      <c r="BF2082" s="228">
        <f>IF(N2082="snížená",J2082,0)</f>
        <v>0</v>
      </c>
      <c r="BG2082" s="228">
        <f>IF(N2082="zákl. přenesená",J2082,0)</f>
        <v>0</v>
      </c>
      <c r="BH2082" s="228">
        <f>IF(N2082="sníž. přenesená",J2082,0)</f>
        <v>0</v>
      </c>
      <c r="BI2082" s="228">
        <f>IF(N2082="nulová",J2082,0)</f>
        <v>0</v>
      </c>
      <c r="BJ2082" s="19" t="s">
        <v>83</v>
      </c>
      <c r="BK2082" s="228">
        <f>ROUND(I2082*H2082,2)</f>
        <v>0</v>
      </c>
      <c r="BL2082" s="19" t="s">
        <v>541</v>
      </c>
      <c r="BM2082" s="227" t="s">
        <v>3054</v>
      </c>
    </row>
    <row r="2083" s="12" customFormat="1" ht="22.8" customHeight="1">
      <c r="A2083" s="12"/>
      <c r="B2083" s="200"/>
      <c r="C2083" s="201"/>
      <c r="D2083" s="202" t="s">
        <v>75</v>
      </c>
      <c r="E2083" s="214" t="s">
        <v>673</v>
      </c>
      <c r="F2083" s="214" t="s">
        <v>674</v>
      </c>
      <c r="G2083" s="201"/>
      <c r="H2083" s="201"/>
      <c r="I2083" s="204"/>
      <c r="J2083" s="215">
        <f>BK2083</f>
        <v>0</v>
      </c>
      <c r="K2083" s="201"/>
      <c r="L2083" s="206"/>
      <c r="M2083" s="207"/>
      <c r="N2083" s="208"/>
      <c r="O2083" s="208"/>
      <c r="P2083" s="209">
        <f>SUM(P2084:P2100)</f>
        <v>0</v>
      </c>
      <c r="Q2083" s="208"/>
      <c r="R2083" s="209">
        <f>SUM(R2084:R2100)</f>
        <v>35.101509999999998</v>
      </c>
      <c r="S2083" s="208"/>
      <c r="T2083" s="210">
        <f>SUM(T2084:T2100)</f>
        <v>0.22023999999999999</v>
      </c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R2083" s="211" t="s">
        <v>85</v>
      </c>
      <c r="AT2083" s="212" t="s">
        <v>75</v>
      </c>
      <c r="AU2083" s="212" t="s">
        <v>83</v>
      </c>
      <c r="AY2083" s="211" t="s">
        <v>331</v>
      </c>
      <c r="BK2083" s="213">
        <f>SUM(BK2084:BK2100)</f>
        <v>0</v>
      </c>
    </row>
    <row r="2084" s="2" customFormat="1" ht="24.15" customHeight="1">
      <c r="A2084" s="40"/>
      <c r="B2084" s="41"/>
      <c r="C2084" s="216" t="s">
        <v>3055</v>
      </c>
      <c r="D2084" s="216" t="s">
        <v>333</v>
      </c>
      <c r="E2084" s="217" t="s">
        <v>3056</v>
      </c>
      <c r="F2084" s="218" t="s">
        <v>3057</v>
      </c>
      <c r="G2084" s="219" t="s">
        <v>678</v>
      </c>
      <c r="H2084" s="220">
        <v>33114.809999999998</v>
      </c>
      <c r="I2084" s="221"/>
      <c r="J2084" s="222">
        <f>ROUND(I2084*H2084,2)</f>
        <v>0</v>
      </c>
      <c r="K2084" s="218" t="s">
        <v>19</v>
      </c>
      <c r="L2084" s="46"/>
      <c r="M2084" s="223" t="s">
        <v>19</v>
      </c>
      <c r="N2084" s="224" t="s">
        <v>47</v>
      </c>
      <c r="O2084" s="86"/>
      <c r="P2084" s="225">
        <f>O2084*H2084</f>
        <v>0</v>
      </c>
      <c r="Q2084" s="225">
        <v>0.001</v>
      </c>
      <c r="R2084" s="225">
        <f>Q2084*H2084</f>
        <v>33.114809999999999</v>
      </c>
      <c r="S2084" s="225">
        <v>0</v>
      </c>
      <c r="T2084" s="226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7" t="s">
        <v>541</v>
      </c>
      <c r="AT2084" s="227" t="s">
        <v>333</v>
      </c>
      <c r="AU2084" s="227" t="s">
        <v>85</v>
      </c>
      <c r="AY2084" s="19" t="s">
        <v>331</v>
      </c>
      <c r="BE2084" s="228">
        <f>IF(N2084="základní",J2084,0)</f>
        <v>0</v>
      </c>
      <c r="BF2084" s="228">
        <f>IF(N2084="snížená",J2084,0)</f>
        <v>0</v>
      </c>
      <c r="BG2084" s="228">
        <f>IF(N2084="zákl. přenesená",J2084,0)</f>
        <v>0</v>
      </c>
      <c r="BH2084" s="228">
        <f>IF(N2084="sníž. přenesená",J2084,0)</f>
        <v>0</v>
      </c>
      <c r="BI2084" s="228">
        <f>IF(N2084="nulová",J2084,0)</f>
        <v>0</v>
      </c>
      <c r="BJ2084" s="19" t="s">
        <v>83</v>
      </c>
      <c r="BK2084" s="228">
        <f>ROUND(I2084*H2084,2)</f>
        <v>0</v>
      </c>
      <c r="BL2084" s="19" t="s">
        <v>541</v>
      </c>
      <c r="BM2084" s="227" t="s">
        <v>3058</v>
      </c>
    </row>
    <row r="2085" s="14" customFormat="1">
      <c r="A2085" s="14"/>
      <c r="B2085" s="245"/>
      <c r="C2085" s="246"/>
      <c r="D2085" s="236" t="s">
        <v>341</v>
      </c>
      <c r="E2085" s="247" t="s">
        <v>19</v>
      </c>
      <c r="F2085" s="248" t="s">
        <v>3059</v>
      </c>
      <c r="G2085" s="246"/>
      <c r="H2085" s="249">
        <v>33114.809999999998</v>
      </c>
      <c r="I2085" s="250"/>
      <c r="J2085" s="246"/>
      <c r="K2085" s="246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341</v>
      </c>
      <c r="AU2085" s="255" t="s">
        <v>85</v>
      </c>
      <c r="AV2085" s="14" t="s">
        <v>85</v>
      </c>
      <c r="AW2085" s="14" t="s">
        <v>35</v>
      </c>
      <c r="AX2085" s="14" t="s">
        <v>83</v>
      </c>
      <c r="AY2085" s="255" t="s">
        <v>331</v>
      </c>
    </row>
    <row r="2086" s="2" customFormat="1" ht="24.15" customHeight="1">
      <c r="A2086" s="40"/>
      <c r="B2086" s="41"/>
      <c r="C2086" s="216" t="s">
        <v>3060</v>
      </c>
      <c r="D2086" s="216" t="s">
        <v>333</v>
      </c>
      <c r="E2086" s="217" t="s">
        <v>3061</v>
      </c>
      <c r="F2086" s="218" t="s">
        <v>3062</v>
      </c>
      <c r="G2086" s="219" t="s">
        <v>678</v>
      </c>
      <c r="H2086" s="220">
        <v>1986.7000000000001</v>
      </c>
      <c r="I2086" s="221"/>
      <c r="J2086" s="222">
        <f>ROUND(I2086*H2086,2)</f>
        <v>0</v>
      </c>
      <c r="K2086" s="218" t="s">
        <v>19</v>
      </c>
      <c r="L2086" s="46"/>
      <c r="M2086" s="223" t="s">
        <v>19</v>
      </c>
      <c r="N2086" s="224" t="s">
        <v>47</v>
      </c>
      <c r="O2086" s="86"/>
      <c r="P2086" s="225">
        <f>O2086*H2086</f>
        <v>0</v>
      </c>
      <c r="Q2086" s="225">
        <v>0.001</v>
      </c>
      <c r="R2086" s="225">
        <f>Q2086*H2086</f>
        <v>1.9867000000000001</v>
      </c>
      <c r="S2086" s="225">
        <v>0</v>
      </c>
      <c r="T2086" s="226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27" t="s">
        <v>541</v>
      </c>
      <c r="AT2086" s="227" t="s">
        <v>333</v>
      </c>
      <c r="AU2086" s="227" t="s">
        <v>85</v>
      </c>
      <c r="AY2086" s="19" t="s">
        <v>331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19" t="s">
        <v>83</v>
      </c>
      <c r="BK2086" s="228">
        <f>ROUND(I2086*H2086,2)</f>
        <v>0</v>
      </c>
      <c r="BL2086" s="19" t="s">
        <v>541</v>
      </c>
      <c r="BM2086" s="227" t="s">
        <v>3063</v>
      </c>
    </row>
    <row r="2087" s="2" customFormat="1" ht="16.5" customHeight="1">
      <c r="A2087" s="40"/>
      <c r="B2087" s="41"/>
      <c r="C2087" s="216" t="s">
        <v>3064</v>
      </c>
      <c r="D2087" s="216" t="s">
        <v>333</v>
      </c>
      <c r="E2087" s="217" t="s">
        <v>3065</v>
      </c>
      <c r="F2087" s="218" t="s">
        <v>3066</v>
      </c>
      <c r="G2087" s="219" t="s">
        <v>678</v>
      </c>
      <c r="H2087" s="220">
        <v>3827.0100000000002</v>
      </c>
      <c r="I2087" s="221"/>
      <c r="J2087" s="222">
        <f>ROUND(I2087*H2087,2)</f>
        <v>0</v>
      </c>
      <c r="K2087" s="218" t="s">
        <v>19</v>
      </c>
      <c r="L2087" s="46"/>
      <c r="M2087" s="223" t="s">
        <v>19</v>
      </c>
      <c r="N2087" s="224" t="s">
        <v>47</v>
      </c>
      <c r="O2087" s="86"/>
      <c r="P2087" s="225">
        <f>O2087*H2087</f>
        <v>0</v>
      </c>
      <c r="Q2087" s="225">
        <v>0</v>
      </c>
      <c r="R2087" s="225">
        <f>Q2087*H2087</f>
        <v>0</v>
      </c>
      <c r="S2087" s="225">
        <v>0</v>
      </c>
      <c r="T2087" s="226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7" t="s">
        <v>541</v>
      </c>
      <c r="AT2087" s="227" t="s">
        <v>333</v>
      </c>
      <c r="AU2087" s="227" t="s">
        <v>85</v>
      </c>
      <c r="AY2087" s="19" t="s">
        <v>331</v>
      </c>
      <c r="BE2087" s="228">
        <f>IF(N2087="základní",J2087,0)</f>
        <v>0</v>
      </c>
      <c r="BF2087" s="228">
        <f>IF(N2087="snížená",J2087,0)</f>
        <v>0</v>
      </c>
      <c r="BG2087" s="228">
        <f>IF(N2087="zákl. přenesená",J2087,0)</f>
        <v>0</v>
      </c>
      <c r="BH2087" s="228">
        <f>IF(N2087="sníž. přenesená",J2087,0)</f>
        <v>0</v>
      </c>
      <c r="BI2087" s="228">
        <f>IF(N2087="nulová",J2087,0)</f>
        <v>0</v>
      </c>
      <c r="BJ2087" s="19" t="s">
        <v>83</v>
      </c>
      <c r="BK2087" s="228">
        <f>ROUND(I2087*H2087,2)</f>
        <v>0</v>
      </c>
      <c r="BL2087" s="19" t="s">
        <v>541</v>
      </c>
      <c r="BM2087" s="227" t="s">
        <v>3067</v>
      </c>
    </row>
    <row r="2088" s="2" customFormat="1" ht="16.5" customHeight="1">
      <c r="A2088" s="40"/>
      <c r="B2088" s="41"/>
      <c r="C2088" s="216" t="s">
        <v>3068</v>
      </c>
      <c r="D2088" s="216" t="s">
        <v>333</v>
      </c>
      <c r="E2088" s="217" t="s">
        <v>3069</v>
      </c>
      <c r="F2088" s="218" t="s">
        <v>3070</v>
      </c>
      <c r="G2088" s="219" t="s">
        <v>336</v>
      </c>
      <c r="H2088" s="220">
        <v>0.88</v>
      </c>
      <c r="I2088" s="221"/>
      <c r="J2088" s="222">
        <f>ROUND(I2088*H2088,2)</f>
        <v>0</v>
      </c>
      <c r="K2088" s="218" t="s">
        <v>337</v>
      </c>
      <c r="L2088" s="46"/>
      <c r="M2088" s="223" t="s">
        <v>19</v>
      </c>
      <c r="N2088" s="224" t="s">
        <v>47</v>
      </c>
      <c r="O2088" s="86"/>
      <c r="P2088" s="225">
        <f>O2088*H2088</f>
        <v>0</v>
      </c>
      <c r="Q2088" s="225">
        <v>0</v>
      </c>
      <c r="R2088" s="225">
        <f>Q2088*H2088</f>
        <v>0</v>
      </c>
      <c r="S2088" s="225">
        <v>0.0070000000000000001</v>
      </c>
      <c r="T2088" s="226">
        <f>S2088*H2088</f>
        <v>0.0061600000000000005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7" t="s">
        <v>541</v>
      </c>
      <c r="AT2088" s="227" t="s">
        <v>333</v>
      </c>
      <c r="AU2088" s="227" t="s">
        <v>85</v>
      </c>
      <c r="AY2088" s="19" t="s">
        <v>331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19" t="s">
        <v>83</v>
      </c>
      <c r="BK2088" s="228">
        <f>ROUND(I2088*H2088,2)</f>
        <v>0</v>
      </c>
      <c r="BL2088" s="19" t="s">
        <v>541</v>
      </c>
      <c r="BM2088" s="227" t="s">
        <v>3071</v>
      </c>
    </row>
    <row r="2089" s="2" customFormat="1">
      <c r="A2089" s="40"/>
      <c r="B2089" s="41"/>
      <c r="C2089" s="42"/>
      <c r="D2089" s="229" t="s">
        <v>339</v>
      </c>
      <c r="E2089" s="42"/>
      <c r="F2089" s="230" t="s">
        <v>3072</v>
      </c>
      <c r="G2089" s="42"/>
      <c r="H2089" s="42"/>
      <c r="I2089" s="231"/>
      <c r="J2089" s="42"/>
      <c r="K2089" s="42"/>
      <c r="L2089" s="46"/>
      <c r="M2089" s="232"/>
      <c r="N2089" s="233"/>
      <c r="O2089" s="86"/>
      <c r="P2089" s="86"/>
      <c r="Q2089" s="86"/>
      <c r="R2089" s="86"/>
      <c r="S2089" s="86"/>
      <c r="T2089" s="87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9" t="s">
        <v>339</v>
      </c>
      <c r="AU2089" s="19" t="s">
        <v>85</v>
      </c>
    </row>
    <row r="2090" s="13" customFormat="1">
      <c r="A2090" s="13"/>
      <c r="B2090" s="234"/>
      <c r="C2090" s="235"/>
      <c r="D2090" s="236" t="s">
        <v>341</v>
      </c>
      <c r="E2090" s="237" t="s">
        <v>19</v>
      </c>
      <c r="F2090" s="238" t="s">
        <v>3073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341</v>
      </c>
      <c r="AU2090" s="244" t="s">
        <v>85</v>
      </c>
      <c r="AV2090" s="13" t="s">
        <v>83</v>
      </c>
      <c r="AW2090" s="13" t="s">
        <v>35</v>
      </c>
      <c r="AX2090" s="13" t="s">
        <v>76</v>
      </c>
      <c r="AY2090" s="244" t="s">
        <v>331</v>
      </c>
    </row>
    <row r="2091" s="14" customFormat="1">
      <c r="A2091" s="14"/>
      <c r="B2091" s="245"/>
      <c r="C2091" s="246"/>
      <c r="D2091" s="236" t="s">
        <v>341</v>
      </c>
      <c r="E2091" s="247" t="s">
        <v>19</v>
      </c>
      <c r="F2091" s="248" t="s">
        <v>3074</v>
      </c>
      <c r="G2091" s="246"/>
      <c r="H2091" s="249">
        <v>0.88</v>
      </c>
      <c r="I2091" s="250"/>
      <c r="J2091" s="246"/>
      <c r="K2091" s="246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341</v>
      </c>
      <c r="AU2091" s="255" t="s">
        <v>85</v>
      </c>
      <c r="AV2091" s="14" t="s">
        <v>85</v>
      </c>
      <c r="AW2091" s="14" t="s">
        <v>35</v>
      </c>
      <c r="AX2091" s="14" t="s">
        <v>83</v>
      </c>
      <c r="AY2091" s="255" t="s">
        <v>331</v>
      </c>
    </row>
    <row r="2092" s="2" customFormat="1" ht="16.5" customHeight="1">
      <c r="A2092" s="40"/>
      <c r="B2092" s="41"/>
      <c r="C2092" s="216" t="s">
        <v>3075</v>
      </c>
      <c r="D2092" s="216" t="s">
        <v>333</v>
      </c>
      <c r="E2092" s="217" t="s">
        <v>3076</v>
      </c>
      <c r="F2092" s="218" t="s">
        <v>3077</v>
      </c>
      <c r="G2092" s="219" t="s">
        <v>376</v>
      </c>
      <c r="H2092" s="220">
        <v>5</v>
      </c>
      <c r="I2092" s="221"/>
      <c r="J2092" s="222">
        <f>ROUND(I2092*H2092,2)</f>
        <v>0</v>
      </c>
      <c r="K2092" s="218" t="s">
        <v>337</v>
      </c>
      <c r="L2092" s="46"/>
      <c r="M2092" s="223" t="s">
        <v>19</v>
      </c>
      <c r="N2092" s="224" t="s">
        <v>47</v>
      </c>
      <c r="O2092" s="86"/>
      <c r="P2092" s="225">
        <f>O2092*H2092</f>
        <v>0</v>
      </c>
      <c r="Q2092" s="225">
        <v>0</v>
      </c>
      <c r="R2092" s="225">
        <f>Q2092*H2092</f>
        <v>0</v>
      </c>
      <c r="S2092" s="225">
        <v>0.029999999999999999</v>
      </c>
      <c r="T2092" s="226">
        <f>S2092*H2092</f>
        <v>0.14999999999999999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27" t="s">
        <v>541</v>
      </c>
      <c r="AT2092" s="227" t="s">
        <v>333</v>
      </c>
      <c r="AU2092" s="227" t="s">
        <v>85</v>
      </c>
      <c r="AY2092" s="19" t="s">
        <v>331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19" t="s">
        <v>83</v>
      </c>
      <c r="BK2092" s="228">
        <f>ROUND(I2092*H2092,2)</f>
        <v>0</v>
      </c>
      <c r="BL2092" s="19" t="s">
        <v>541</v>
      </c>
      <c r="BM2092" s="227" t="s">
        <v>3078</v>
      </c>
    </row>
    <row r="2093" s="2" customFormat="1">
      <c r="A2093" s="40"/>
      <c r="B2093" s="41"/>
      <c r="C2093" s="42"/>
      <c r="D2093" s="229" t="s">
        <v>339</v>
      </c>
      <c r="E2093" s="42"/>
      <c r="F2093" s="230" t="s">
        <v>3079</v>
      </c>
      <c r="G2093" s="42"/>
      <c r="H2093" s="42"/>
      <c r="I2093" s="231"/>
      <c r="J2093" s="42"/>
      <c r="K2093" s="42"/>
      <c r="L2093" s="46"/>
      <c r="M2093" s="232"/>
      <c r="N2093" s="233"/>
      <c r="O2093" s="86"/>
      <c r="P2093" s="86"/>
      <c r="Q2093" s="86"/>
      <c r="R2093" s="86"/>
      <c r="S2093" s="86"/>
      <c r="T2093" s="87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9" t="s">
        <v>339</v>
      </c>
      <c r="AU2093" s="19" t="s">
        <v>85</v>
      </c>
    </row>
    <row r="2094" s="2" customFormat="1" ht="16.5" customHeight="1">
      <c r="A2094" s="40"/>
      <c r="B2094" s="41"/>
      <c r="C2094" s="216" t="s">
        <v>3080</v>
      </c>
      <c r="D2094" s="216" t="s">
        <v>333</v>
      </c>
      <c r="E2094" s="217" t="s">
        <v>3081</v>
      </c>
      <c r="F2094" s="218" t="s">
        <v>3082</v>
      </c>
      <c r="G2094" s="219" t="s">
        <v>678</v>
      </c>
      <c r="H2094" s="220">
        <v>64.079999999999998</v>
      </c>
      <c r="I2094" s="221"/>
      <c r="J2094" s="222">
        <f>ROUND(I2094*H2094,2)</f>
        <v>0</v>
      </c>
      <c r="K2094" s="218" t="s">
        <v>337</v>
      </c>
      <c r="L2094" s="46"/>
      <c r="M2094" s="223" t="s">
        <v>19</v>
      </c>
      <c r="N2094" s="224" t="s">
        <v>47</v>
      </c>
      <c r="O2094" s="86"/>
      <c r="P2094" s="225">
        <f>O2094*H2094</f>
        <v>0</v>
      </c>
      <c r="Q2094" s="225">
        <v>0</v>
      </c>
      <c r="R2094" s="225">
        <f>Q2094*H2094</f>
        <v>0</v>
      </c>
      <c r="S2094" s="225">
        <v>0.001</v>
      </c>
      <c r="T2094" s="226">
        <f>S2094*H2094</f>
        <v>0.064079999999999998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7" t="s">
        <v>541</v>
      </c>
      <c r="AT2094" s="227" t="s">
        <v>333</v>
      </c>
      <c r="AU2094" s="227" t="s">
        <v>85</v>
      </c>
      <c r="AY2094" s="19" t="s">
        <v>331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19" t="s">
        <v>83</v>
      </c>
      <c r="BK2094" s="228">
        <f>ROUND(I2094*H2094,2)</f>
        <v>0</v>
      </c>
      <c r="BL2094" s="19" t="s">
        <v>541</v>
      </c>
      <c r="BM2094" s="227" t="s">
        <v>3083</v>
      </c>
    </row>
    <row r="2095" s="2" customFormat="1">
      <c r="A2095" s="40"/>
      <c r="B2095" s="41"/>
      <c r="C2095" s="42"/>
      <c r="D2095" s="229" t="s">
        <v>339</v>
      </c>
      <c r="E2095" s="42"/>
      <c r="F2095" s="230" t="s">
        <v>3084</v>
      </c>
      <c r="G2095" s="42"/>
      <c r="H2095" s="42"/>
      <c r="I2095" s="231"/>
      <c r="J2095" s="42"/>
      <c r="K2095" s="42"/>
      <c r="L2095" s="46"/>
      <c r="M2095" s="232"/>
      <c r="N2095" s="233"/>
      <c r="O2095" s="86"/>
      <c r="P2095" s="86"/>
      <c r="Q2095" s="86"/>
      <c r="R2095" s="86"/>
      <c r="S2095" s="86"/>
      <c r="T2095" s="87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9" t="s">
        <v>339</v>
      </c>
      <c r="AU2095" s="19" t="s">
        <v>85</v>
      </c>
    </row>
    <row r="2096" s="13" customFormat="1">
      <c r="A2096" s="13"/>
      <c r="B2096" s="234"/>
      <c r="C2096" s="235"/>
      <c r="D2096" s="236" t="s">
        <v>341</v>
      </c>
      <c r="E2096" s="237" t="s">
        <v>19</v>
      </c>
      <c r="F2096" s="238" t="s">
        <v>3085</v>
      </c>
      <c r="G2096" s="235"/>
      <c r="H2096" s="237" t="s">
        <v>19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341</v>
      </c>
      <c r="AU2096" s="244" t="s">
        <v>85</v>
      </c>
      <c r="AV2096" s="13" t="s">
        <v>83</v>
      </c>
      <c r="AW2096" s="13" t="s">
        <v>35</v>
      </c>
      <c r="AX2096" s="13" t="s">
        <v>76</v>
      </c>
      <c r="AY2096" s="244" t="s">
        <v>331</v>
      </c>
    </row>
    <row r="2097" s="14" customFormat="1">
      <c r="A2097" s="14"/>
      <c r="B2097" s="245"/>
      <c r="C2097" s="246"/>
      <c r="D2097" s="236" t="s">
        <v>341</v>
      </c>
      <c r="E2097" s="247" t="s">
        <v>19</v>
      </c>
      <c r="F2097" s="248" t="s">
        <v>3086</v>
      </c>
      <c r="G2097" s="246"/>
      <c r="H2097" s="249">
        <v>14.08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341</v>
      </c>
      <c r="AU2097" s="255" t="s">
        <v>85</v>
      </c>
      <c r="AV2097" s="14" t="s">
        <v>85</v>
      </c>
      <c r="AW2097" s="14" t="s">
        <v>35</v>
      </c>
      <c r="AX2097" s="14" t="s">
        <v>76</v>
      </c>
      <c r="AY2097" s="255" t="s">
        <v>331</v>
      </c>
    </row>
    <row r="2098" s="13" customFormat="1">
      <c r="A2098" s="13"/>
      <c r="B2098" s="234"/>
      <c r="C2098" s="235"/>
      <c r="D2098" s="236" t="s">
        <v>341</v>
      </c>
      <c r="E2098" s="237" t="s">
        <v>19</v>
      </c>
      <c r="F2098" s="238" t="s">
        <v>3087</v>
      </c>
      <c r="G2098" s="235"/>
      <c r="H2098" s="237" t="s">
        <v>19</v>
      </c>
      <c r="I2098" s="239"/>
      <c r="J2098" s="235"/>
      <c r="K2098" s="235"/>
      <c r="L2098" s="240"/>
      <c r="M2098" s="241"/>
      <c r="N2098" s="242"/>
      <c r="O2098" s="242"/>
      <c r="P2098" s="242"/>
      <c r="Q2098" s="242"/>
      <c r="R2098" s="242"/>
      <c r="S2098" s="242"/>
      <c r="T2098" s="24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4" t="s">
        <v>341</v>
      </c>
      <c r="AU2098" s="244" t="s">
        <v>85</v>
      </c>
      <c r="AV2098" s="13" t="s">
        <v>83</v>
      </c>
      <c r="AW2098" s="13" t="s">
        <v>35</v>
      </c>
      <c r="AX2098" s="13" t="s">
        <v>76</v>
      </c>
      <c r="AY2098" s="244" t="s">
        <v>331</v>
      </c>
    </row>
    <row r="2099" s="14" customFormat="1">
      <c r="A2099" s="14"/>
      <c r="B2099" s="245"/>
      <c r="C2099" s="246"/>
      <c r="D2099" s="236" t="s">
        <v>341</v>
      </c>
      <c r="E2099" s="247" t="s">
        <v>19</v>
      </c>
      <c r="F2099" s="248" t="s">
        <v>495</v>
      </c>
      <c r="G2099" s="246"/>
      <c r="H2099" s="249">
        <v>50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341</v>
      </c>
      <c r="AU2099" s="255" t="s">
        <v>85</v>
      </c>
      <c r="AV2099" s="14" t="s">
        <v>85</v>
      </c>
      <c r="AW2099" s="14" t="s">
        <v>35</v>
      </c>
      <c r="AX2099" s="14" t="s">
        <v>76</v>
      </c>
      <c r="AY2099" s="255" t="s">
        <v>331</v>
      </c>
    </row>
    <row r="2100" s="15" customFormat="1">
      <c r="A2100" s="15"/>
      <c r="B2100" s="256"/>
      <c r="C2100" s="257"/>
      <c r="D2100" s="236" t="s">
        <v>341</v>
      </c>
      <c r="E2100" s="258" t="s">
        <v>19</v>
      </c>
      <c r="F2100" s="259" t="s">
        <v>353</v>
      </c>
      <c r="G2100" s="257"/>
      <c r="H2100" s="260">
        <v>64.079999999999998</v>
      </c>
      <c r="I2100" s="261"/>
      <c r="J2100" s="257"/>
      <c r="K2100" s="257"/>
      <c r="L2100" s="262"/>
      <c r="M2100" s="263"/>
      <c r="N2100" s="264"/>
      <c r="O2100" s="264"/>
      <c r="P2100" s="264"/>
      <c r="Q2100" s="264"/>
      <c r="R2100" s="264"/>
      <c r="S2100" s="264"/>
      <c r="T2100" s="26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66" t="s">
        <v>341</v>
      </c>
      <c r="AU2100" s="266" t="s">
        <v>85</v>
      </c>
      <c r="AV2100" s="15" t="s">
        <v>126</v>
      </c>
      <c r="AW2100" s="15" t="s">
        <v>35</v>
      </c>
      <c r="AX2100" s="15" t="s">
        <v>83</v>
      </c>
      <c r="AY2100" s="266" t="s">
        <v>331</v>
      </c>
    </row>
    <row r="2101" s="12" customFormat="1" ht="22.8" customHeight="1">
      <c r="A2101" s="12"/>
      <c r="B2101" s="200"/>
      <c r="C2101" s="201"/>
      <c r="D2101" s="202" t="s">
        <v>75</v>
      </c>
      <c r="E2101" s="214" t="s">
        <v>3088</v>
      </c>
      <c r="F2101" s="214" t="s">
        <v>3089</v>
      </c>
      <c r="G2101" s="201"/>
      <c r="H2101" s="201"/>
      <c r="I2101" s="204"/>
      <c r="J2101" s="215">
        <f>BK2101</f>
        <v>0</v>
      </c>
      <c r="K2101" s="201"/>
      <c r="L2101" s="206"/>
      <c r="M2101" s="207"/>
      <c r="N2101" s="208"/>
      <c r="O2101" s="208"/>
      <c r="P2101" s="209">
        <f>SUM(P2102:P2117)</f>
        <v>0</v>
      </c>
      <c r="Q2101" s="208"/>
      <c r="R2101" s="209">
        <f>SUM(R2102:R2117)</f>
        <v>0.67445999999999995</v>
      </c>
      <c r="S2101" s="208"/>
      <c r="T2101" s="210">
        <f>SUM(T2102:T2117)</f>
        <v>0</v>
      </c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R2101" s="211" t="s">
        <v>85</v>
      </c>
      <c r="AT2101" s="212" t="s">
        <v>75</v>
      </c>
      <c r="AU2101" s="212" t="s">
        <v>83</v>
      </c>
      <c r="AY2101" s="211" t="s">
        <v>331</v>
      </c>
      <c r="BK2101" s="213">
        <f>SUM(BK2102:BK2117)</f>
        <v>0</v>
      </c>
    </row>
    <row r="2102" s="2" customFormat="1" ht="24.15" customHeight="1">
      <c r="A2102" s="40"/>
      <c r="B2102" s="41"/>
      <c r="C2102" s="216" t="s">
        <v>3090</v>
      </c>
      <c r="D2102" s="216" t="s">
        <v>333</v>
      </c>
      <c r="E2102" s="217" t="s">
        <v>3091</v>
      </c>
      <c r="F2102" s="218" t="s">
        <v>3092</v>
      </c>
      <c r="G2102" s="219" t="s">
        <v>425</v>
      </c>
      <c r="H2102" s="220">
        <v>1</v>
      </c>
      <c r="I2102" s="221"/>
      <c r="J2102" s="222">
        <f>ROUND(I2102*H2102,2)</f>
        <v>0</v>
      </c>
      <c r="K2102" s="218" t="s">
        <v>19</v>
      </c>
      <c r="L2102" s="46"/>
      <c r="M2102" s="223" t="s">
        <v>19</v>
      </c>
      <c r="N2102" s="224" t="s">
        <v>47</v>
      </c>
      <c r="O2102" s="86"/>
      <c r="P2102" s="225">
        <f>O2102*H2102</f>
        <v>0</v>
      </c>
      <c r="Q2102" s="225">
        <v>0</v>
      </c>
      <c r="R2102" s="225">
        <f>Q2102*H2102</f>
        <v>0</v>
      </c>
      <c r="S2102" s="225">
        <v>0</v>
      </c>
      <c r="T2102" s="226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27" t="s">
        <v>541</v>
      </c>
      <c r="AT2102" s="227" t="s">
        <v>333</v>
      </c>
      <c r="AU2102" s="227" t="s">
        <v>85</v>
      </c>
      <c r="AY2102" s="19" t="s">
        <v>331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19" t="s">
        <v>83</v>
      </c>
      <c r="BK2102" s="228">
        <f>ROUND(I2102*H2102,2)</f>
        <v>0</v>
      </c>
      <c r="BL2102" s="19" t="s">
        <v>541</v>
      </c>
      <c r="BM2102" s="227" t="s">
        <v>3093</v>
      </c>
    </row>
    <row r="2103" s="2" customFormat="1" ht="21.75" customHeight="1">
      <c r="A2103" s="40"/>
      <c r="B2103" s="41"/>
      <c r="C2103" s="216" t="s">
        <v>3094</v>
      </c>
      <c r="D2103" s="216" t="s">
        <v>333</v>
      </c>
      <c r="E2103" s="217" t="s">
        <v>3095</v>
      </c>
      <c r="F2103" s="218" t="s">
        <v>3096</v>
      </c>
      <c r="G2103" s="219" t="s">
        <v>425</v>
      </c>
      <c r="H2103" s="220">
        <v>19</v>
      </c>
      <c r="I2103" s="221"/>
      <c r="J2103" s="222">
        <f>ROUND(I2103*H2103,2)</f>
        <v>0</v>
      </c>
      <c r="K2103" s="218" t="s">
        <v>19</v>
      </c>
      <c r="L2103" s="46"/>
      <c r="M2103" s="223" t="s">
        <v>19</v>
      </c>
      <c r="N2103" s="224" t="s">
        <v>47</v>
      </c>
      <c r="O2103" s="86"/>
      <c r="P2103" s="225">
        <f>O2103*H2103</f>
        <v>0</v>
      </c>
      <c r="Q2103" s="225">
        <v>0</v>
      </c>
      <c r="R2103" s="225">
        <f>Q2103*H2103</f>
        <v>0</v>
      </c>
      <c r="S2103" s="225">
        <v>0</v>
      </c>
      <c r="T2103" s="226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7" t="s">
        <v>541</v>
      </c>
      <c r="AT2103" s="227" t="s">
        <v>333</v>
      </c>
      <c r="AU2103" s="227" t="s">
        <v>85</v>
      </c>
      <c r="AY2103" s="19" t="s">
        <v>331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19" t="s">
        <v>83</v>
      </c>
      <c r="BK2103" s="228">
        <f>ROUND(I2103*H2103,2)</f>
        <v>0</v>
      </c>
      <c r="BL2103" s="19" t="s">
        <v>541</v>
      </c>
      <c r="BM2103" s="227" t="s">
        <v>3097</v>
      </c>
    </row>
    <row r="2104" s="2" customFormat="1" ht="24.15" customHeight="1">
      <c r="A2104" s="40"/>
      <c r="B2104" s="41"/>
      <c r="C2104" s="216" t="s">
        <v>3098</v>
      </c>
      <c r="D2104" s="216" t="s">
        <v>333</v>
      </c>
      <c r="E2104" s="217" t="s">
        <v>3099</v>
      </c>
      <c r="F2104" s="218" t="s">
        <v>3100</v>
      </c>
      <c r="G2104" s="219" t="s">
        <v>425</v>
      </c>
      <c r="H2104" s="220">
        <v>4</v>
      </c>
      <c r="I2104" s="221"/>
      <c r="J2104" s="222">
        <f>ROUND(I2104*H2104,2)</f>
        <v>0</v>
      </c>
      <c r="K2104" s="218" t="s">
        <v>19</v>
      </c>
      <c r="L2104" s="46"/>
      <c r="M2104" s="223" t="s">
        <v>19</v>
      </c>
      <c r="N2104" s="224" t="s">
        <v>47</v>
      </c>
      <c r="O2104" s="86"/>
      <c r="P2104" s="225">
        <f>O2104*H2104</f>
        <v>0</v>
      </c>
      <c r="Q2104" s="225">
        <v>0</v>
      </c>
      <c r="R2104" s="225">
        <f>Q2104*H2104</f>
        <v>0</v>
      </c>
      <c r="S2104" s="225">
        <v>0</v>
      </c>
      <c r="T2104" s="226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7" t="s">
        <v>541</v>
      </c>
      <c r="AT2104" s="227" t="s">
        <v>333</v>
      </c>
      <c r="AU2104" s="227" t="s">
        <v>85</v>
      </c>
      <c r="AY2104" s="19" t="s">
        <v>331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19" t="s">
        <v>83</v>
      </c>
      <c r="BK2104" s="228">
        <f>ROUND(I2104*H2104,2)</f>
        <v>0</v>
      </c>
      <c r="BL2104" s="19" t="s">
        <v>541</v>
      </c>
      <c r="BM2104" s="227" t="s">
        <v>3101</v>
      </c>
    </row>
    <row r="2105" s="2" customFormat="1" ht="24.15" customHeight="1">
      <c r="A2105" s="40"/>
      <c r="B2105" s="41"/>
      <c r="C2105" s="216" t="s">
        <v>3102</v>
      </c>
      <c r="D2105" s="216" t="s">
        <v>333</v>
      </c>
      <c r="E2105" s="217" t="s">
        <v>3103</v>
      </c>
      <c r="F2105" s="218" t="s">
        <v>3104</v>
      </c>
      <c r="G2105" s="219" t="s">
        <v>425</v>
      </c>
      <c r="H2105" s="220">
        <v>2</v>
      </c>
      <c r="I2105" s="221"/>
      <c r="J2105" s="222">
        <f>ROUND(I2105*H2105,2)</f>
        <v>0</v>
      </c>
      <c r="K2105" s="218" t="s">
        <v>19</v>
      </c>
      <c r="L2105" s="46"/>
      <c r="M2105" s="223" t="s">
        <v>19</v>
      </c>
      <c r="N2105" s="224" t="s">
        <v>47</v>
      </c>
      <c r="O2105" s="86"/>
      <c r="P2105" s="225">
        <f>O2105*H2105</f>
        <v>0</v>
      </c>
      <c r="Q2105" s="225">
        <v>0</v>
      </c>
      <c r="R2105" s="225">
        <f>Q2105*H2105</f>
        <v>0</v>
      </c>
      <c r="S2105" s="225">
        <v>0</v>
      </c>
      <c r="T2105" s="226">
        <f>S2105*H2105</f>
        <v>0</v>
      </c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R2105" s="227" t="s">
        <v>541</v>
      </c>
      <c r="AT2105" s="227" t="s">
        <v>333</v>
      </c>
      <c r="AU2105" s="227" t="s">
        <v>85</v>
      </c>
      <c r="AY2105" s="19" t="s">
        <v>331</v>
      </c>
      <c r="BE2105" s="228">
        <f>IF(N2105="základní",J2105,0)</f>
        <v>0</v>
      </c>
      <c r="BF2105" s="228">
        <f>IF(N2105="snížená",J2105,0)</f>
        <v>0</v>
      </c>
      <c r="BG2105" s="228">
        <f>IF(N2105="zákl. přenesená",J2105,0)</f>
        <v>0</v>
      </c>
      <c r="BH2105" s="228">
        <f>IF(N2105="sníž. přenesená",J2105,0)</f>
        <v>0</v>
      </c>
      <c r="BI2105" s="228">
        <f>IF(N2105="nulová",J2105,0)</f>
        <v>0</v>
      </c>
      <c r="BJ2105" s="19" t="s">
        <v>83</v>
      </c>
      <c r="BK2105" s="228">
        <f>ROUND(I2105*H2105,2)</f>
        <v>0</v>
      </c>
      <c r="BL2105" s="19" t="s">
        <v>541</v>
      </c>
      <c r="BM2105" s="227" t="s">
        <v>3105</v>
      </c>
    </row>
    <row r="2106" s="2" customFormat="1" ht="24.15" customHeight="1">
      <c r="A2106" s="40"/>
      <c r="B2106" s="41"/>
      <c r="C2106" s="216" t="s">
        <v>3106</v>
      </c>
      <c r="D2106" s="216" t="s">
        <v>333</v>
      </c>
      <c r="E2106" s="217" t="s">
        <v>3107</v>
      </c>
      <c r="F2106" s="218" t="s">
        <v>3108</v>
      </c>
      <c r="G2106" s="219" t="s">
        <v>425</v>
      </c>
      <c r="H2106" s="220">
        <v>1</v>
      </c>
      <c r="I2106" s="221"/>
      <c r="J2106" s="222">
        <f>ROUND(I2106*H2106,2)</f>
        <v>0</v>
      </c>
      <c r="K2106" s="218" t="s">
        <v>19</v>
      </c>
      <c r="L2106" s="46"/>
      <c r="M2106" s="223" t="s">
        <v>19</v>
      </c>
      <c r="N2106" s="224" t="s">
        <v>47</v>
      </c>
      <c r="O2106" s="86"/>
      <c r="P2106" s="225">
        <f>O2106*H2106</f>
        <v>0</v>
      </c>
      <c r="Q2106" s="225">
        <v>0.001</v>
      </c>
      <c r="R2106" s="225">
        <f>Q2106*H2106</f>
        <v>0.001</v>
      </c>
      <c r="S2106" s="225">
        <v>0</v>
      </c>
      <c r="T2106" s="226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7" t="s">
        <v>541</v>
      </c>
      <c r="AT2106" s="227" t="s">
        <v>333</v>
      </c>
      <c r="AU2106" s="227" t="s">
        <v>85</v>
      </c>
      <c r="AY2106" s="19" t="s">
        <v>331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19" t="s">
        <v>83</v>
      </c>
      <c r="BK2106" s="228">
        <f>ROUND(I2106*H2106,2)</f>
        <v>0</v>
      </c>
      <c r="BL2106" s="19" t="s">
        <v>541</v>
      </c>
      <c r="BM2106" s="227" t="s">
        <v>3109</v>
      </c>
    </row>
    <row r="2107" s="2" customFormat="1" ht="24.15" customHeight="1">
      <c r="A2107" s="40"/>
      <c r="B2107" s="41"/>
      <c r="C2107" s="216" t="s">
        <v>3110</v>
      </c>
      <c r="D2107" s="216" t="s">
        <v>333</v>
      </c>
      <c r="E2107" s="217" t="s">
        <v>3111</v>
      </c>
      <c r="F2107" s="218" t="s">
        <v>3112</v>
      </c>
      <c r="G2107" s="219" t="s">
        <v>425</v>
      </c>
      <c r="H2107" s="220">
        <v>1</v>
      </c>
      <c r="I2107" s="221"/>
      <c r="J2107" s="222">
        <f>ROUND(I2107*H2107,2)</f>
        <v>0</v>
      </c>
      <c r="K2107" s="218" t="s">
        <v>19</v>
      </c>
      <c r="L2107" s="46"/>
      <c r="M2107" s="223" t="s">
        <v>19</v>
      </c>
      <c r="N2107" s="224" t="s">
        <v>47</v>
      </c>
      <c r="O2107" s="86"/>
      <c r="P2107" s="225">
        <f>O2107*H2107</f>
        <v>0</v>
      </c>
      <c r="Q2107" s="225">
        <v>0.001</v>
      </c>
      <c r="R2107" s="225">
        <f>Q2107*H2107</f>
        <v>0.001</v>
      </c>
      <c r="S2107" s="225">
        <v>0</v>
      </c>
      <c r="T2107" s="226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27" t="s">
        <v>541</v>
      </c>
      <c r="AT2107" s="227" t="s">
        <v>333</v>
      </c>
      <c r="AU2107" s="227" t="s">
        <v>85</v>
      </c>
      <c r="AY2107" s="19" t="s">
        <v>331</v>
      </c>
      <c r="BE2107" s="228">
        <f>IF(N2107="základní",J2107,0)</f>
        <v>0</v>
      </c>
      <c r="BF2107" s="228">
        <f>IF(N2107="snížená",J2107,0)</f>
        <v>0</v>
      </c>
      <c r="BG2107" s="228">
        <f>IF(N2107="zákl. přenesená",J2107,0)</f>
        <v>0</v>
      </c>
      <c r="BH2107" s="228">
        <f>IF(N2107="sníž. přenesená",J2107,0)</f>
        <v>0</v>
      </c>
      <c r="BI2107" s="228">
        <f>IF(N2107="nulová",J2107,0)</f>
        <v>0</v>
      </c>
      <c r="BJ2107" s="19" t="s">
        <v>83</v>
      </c>
      <c r="BK2107" s="228">
        <f>ROUND(I2107*H2107,2)</f>
        <v>0</v>
      </c>
      <c r="BL2107" s="19" t="s">
        <v>541</v>
      </c>
      <c r="BM2107" s="227" t="s">
        <v>3113</v>
      </c>
    </row>
    <row r="2108" s="2" customFormat="1" ht="24.15" customHeight="1">
      <c r="A2108" s="40"/>
      <c r="B2108" s="41"/>
      <c r="C2108" s="216" t="s">
        <v>3114</v>
      </c>
      <c r="D2108" s="216" t="s">
        <v>333</v>
      </c>
      <c r="E2108" s="217" t="s">
        <v>3115</v>
      </c>
      <c r="F2108" s="218" t="s">
        <v>3116</v>
      </c>
      <c r="G2108" s="219" t="s">
        <v>425</v>
      </c>
      <c r="H2108" s="220">
        <v>3</v>
      </c>
      <c r="I2108" s="221"/>
      <c r="J2108" s="222">
        <f>ROUND(I2108*H2108,2)</f>
        <v>0</v>
      </c>
      <c r="K2108" s="218" t="s">
        <v>19</v>
      </c>
      <c r="L2108" s="46"/>
      <c r="M2108" s="223" t="s">
        <v>19</v>
      </c>
      <c r="N2108" s="224" t="s">
        <v>47</v>
      </c>
      <c r="O2108" s="86"/>
      <c r="P2108" s="225">
        <f>O2108*H2108</f>
        <v>0</v>
      </c>
      <c r="Q2108" s="225">
        <v>0.001</v>
      </c>
      <c r="R2108" s="225">
        <f>Q2108*H2108</f>
        <v>0.0030000000000000001</v>
      </c>
      <c r="S2108" s="225">
        <v>0</v>
      </c>
      <c r="T2108" s="226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27" t="s">
        <v>541</v>
      </c>
      <c r="AT2108" s="227" t="s">
        <v>333</v>
      </c>
      <c r="AU2108" s="227" t="s">
        <v>85</v>
      </c>
      <c r="AY2108" s="19" t="s">
        <v>331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19" t="s">
        <v>83</v>
      </c>
      <c r="BK2108" s="228">
        <f>ROUND(I2108*H2108,2)</f>
        <v>0</v>
      </c>
      <c r="BL2108" s="19" t="s">
        <v>541</v>
      </c>
      <c r="BM2108" s="227" t="s">
        <v>3117</v>
      </c>
    </row>
    <row r="2109" s="2" customFormat="1" ht="24.15" customHeight="1">
      <c r="A2109" s="40"/>
      <c r="B2109" s="41"/>
      <c r="C2109" s="216" t="s">
        <v>3118</v>
      </c>
      <c r="D2109" s="216" t="s">
        <v>333</v>
      </c>
      <c r="E2109" s="217" t="s">
        <v>3119</v>
      </c>
      <c r="F2109" s="218" t="s">
        <v>3120</v>
      </c>
      <c r="G2109" s="219" t="s">
        <v>425</v>
      </c>
      <c r="H2109" s="220">
        <v>1</v>
      </c>
      <c r="I2109" s="221"/>
      <c r="J2109" s="222">
        <f>ROUND(I2109*H2109,2)</f>
        <v>0</v>
      </c>
      <c r="K2109" s="218" t="s">
        <v>19</v>
      </c>
      <c r="L2109" s="46"/>
      <c r="M2109" s="223" t="s">
        <v>19</v>
      </c>
      <c r="N2109" s="224" t="s">
        <v>47</v>
      </c>
      <c r="O2109" s="86"/>
      <c r="P2109" s="225">
        <f>O2109*H2109</f>
        <v>0</v>
      </c>
      <c r="Q2109" s="225">
        <v>0.001</v>
      </c>
      <c r="R2109" s="225">
        <f>Q2109*H2109</f>
        <v>0.001</v>
      </c>
      <c r="S2109" s="225">
        <v>0</v>
      </c>
      <c r="T2109" s="226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7" t="s">
        <v>541</v>
      </c>
      <c r="AT2109" s="227" t="s">
        <v>333</v>
      </c>
      <c r="AU2109" s="227" t="s">
        <v>85</v>
      </c>
      <c r="AY2109" s="19" t="s">
        <v>331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19" t="s">
        <v>83</v>
      </c>
      <c r="BK2109" s="228">
        <f>ROUND(I2109*H2109,2)</f>
        <v>0</v>
      </c>
      <c r="BL2109" s="19" t="s">
        <v>541</v>
      </c>
      <c r="BM2109" s="227" t="s">
        <v>3121</v>
      </c>
    </row>
    <row r="2110" s="2" customFormat="1" ht="21.75" customHeight="1">
      <c r="A2110" s="40"/>
      <c r="B2110" s="41"/>
      <c r="C2110" s="216" t="s">
        <v>3122</v>
      </c>
      <c r="D2110" s="216" t="s">
        <v>333</v>
      </c>
      <c r="E2110" s="217" t="s">
        <v>3123</v>
      </c>
      <c r="F2110" s="218" t="s">
        <v>3124</v>
      </c>
      <c r="G2110" s="219" t="s">
        <v>376</v>
      </c>
      <c r="H2110" s="220">
        <v>8.6999999999999993</v>
      </c>
      <c r="I2110" s="221"/>
      <c r="J2110" s="222">
        <f>ROUND(I2110*H2110,2)</f>
        <v>0</v>
      </c>
      <c r="K2110" s="218" t="s">
        <v>19</v>
      </c>
      <c r="L2110" s="46"/>
      <c r="M2110" s="223" t="s">
        <v>19</v>
      </c>
      <c r="N2110" s="224" t="s">
        <v>47</v>
      </c>
      <c r="O2110" s="86"/>
      <c r="P2110" s="225">
        <f>O2110*H2110</f>
        <v>0</v>
      </c>
      <c r="Q2110" s="225">
        <v>0.001</v>
      </c>
      <c r="R2110" s="225">
        <f>Q2110*H2110</f>
        <v>0.0086999999999999994</v>
      </c>
      <c r="S2110" s="225">
        <v>0</v>
      </c>
      <c r="T2110" s="226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7" t="s">
        <v>541</v>
      </c>
      <c r="AT2110" s="227" t="s">
        <v>333</v>
      </c>
      <c r="AU2110" s="227" t="s">
        <v>85</v>
      </c>
      <c r="AY2110" s="19" t="s">
        <v>331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19" t="s">
        <v>83</v>
      </c>
      <c r="BK2110" s="228">
        <f>ROUND(I2110*H2110,2)</f>
        <v>0</v>
      </c>
      <c r="BL2110" s="19" t="s">
        <v>541</v>
      </c>
      <c r="BM2110" s="227" t="s">
        <v>3125</v>
      </c>
    </row>
    <row r="2111" s="2" customFormat="1" ht="21.75" customHeight="1">
      <c r="A2111" s="40"/>
      <c r="B2111" s="41"/>
      <c r="C2111" s="216" t="s">
        <v>3126</v>
      </c>
      <c r="D2111" s="216" t="s">
        <v>333</v>
      </c>
      <c r="E2111" s="217" t="s">
        <v>3127</v>
      </c>
      <c r="F2111" s="218" t="s">
        <v>3128</v>
      </c>
      <c r="G2111" s="219" t="s">
        <v>376</v>
      </c>
      <c r="H2111" s="220">
        <v>8.6999999999999993</v>
      </c>
      <c r="I2111" s="221"/>
      <c r="J2111" s="222">
        <f>ROUND(I2111*H2111,2)</f>
        <v>0</v>
      </c>
      <c r="K2111" s="218" t="s">
        <v>19</v>
      </c>
      <c r="L2111" s="46"/>
      <c r="M2111" s="223" t="s">
        <v>19</v>
      </c>
      <c r="N2111" s="224" t="s">
        <v>47</v>
      </c>
      <c r="O2111" s="86"/>
      <c r="P2111" s="225">
        <f>O2111*H2111</f>
        <v>0</v>
      </c>
      <c r="Q2111" s="225">
        <v>0.001</v>
      </c>
      <c r="R2111" s="225">
        <f>Q2111*H2111</f>
        <v>0.0086999999999999994</v>
      </c>
      <c r="S2111" s="225">
        <v>0</v>
      </c>
      <c r="T2111" s="226">
        <f>S2111*H2111</f>
        <v>0</v>
      </c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R2111" s="227" t="s">
        <v>541</v>
      </c>
      <c r="AT2111" s="227" t="s">
        <v>333</v>
      </c>
      <c r="AU2111" s="227" t="s">
        <v>85</v>
      </c>
      <c r="AY2111" s="19" t="s">
        <v>331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19" t="s">
        <v>83</v>
      </c>
      <c r="BK2111" s="228">
        <f>ROUND(I2111*H2111,2)</f>
        <v>0</v>
      </c>
      <c r="BL2111" s="19" t="s">
        <v>541</v>
      </c>
      <c r="BM2111" s="227" t="s">
        <v>3129</v>
      </c>
    </row>
    <row r="2112" s="2" customFormat="1" ht="24.15" customHeight="1">
      <c r="A2112" s="40"/>
      <c r="B2112" s="41"/>
      <c r="C2112" s="216" t="s">
        <v>3130</v>
      </c>
      <c r="D2112" s="216" t="s">
        <v>333</v>
      </c>
      <c r="E2112" s="217" t="s">
        <v>3131</v>
      </c>
      <c r="F2112" s="218" t="s">
        <v>3132</v>
      </c>
      <c r="G2112" s="219" t="s">
        <v>376</v>
      </c>
      <c r="H2112" s="220">
        <v>1.5</v>
      </c>
      <c r="I2112" s="221"/>
      <c r="J2112" s="222">
        <f>ROUND(I2112*H2112,2)</f>
        <v>0</v>
      </c>
      <c r="K2112" s="218" t="s">
        <v>19</v>
      </c>
      <c r="L2112" s="46"/>
      <c r="M2112" s="223" t="s">
        <v>19</v>
      </c>
      <c r="N2112" s="224" t="s">
        <v>47</v>
      </c>
      <c r="O2112" s="86"/>
      <c r="P2112" s="225">
        <f>O2112*H2112</f>
        <v>0</v>
      </c>
      <c r="Q2112" s="225">
        <v>0.001</v>
      </c>
      <c r="R2112" s="225">
        <f>Q2112*H2112</f>
        <v>0.0015</v>
      </c>
      <c r="S2112" s="225">
        <v>0</v>
      </c>
      <c r="T2112" s="226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27" t="s">
        <v>541</v>
      </c>
      <c r="AT2112" s="227" t="s">
        <v>333</v>
      </c>
      <c r="AU2112" s="227" t="s">
        <v>85</v>
      </c>
      <c r="AY2112" s="19" t="s">
        <v>331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19" t="s">
        <v>83</v>
      </c>
      <c r="BK2112" s="228">
        <f>ROUND(I2112*H2112,2)</f>
        <v>0</v>
      </c>
      <c r="BL2112" s="19" t="s">
        <v>541</v>
      </c>
      <c r="BM2112" s="227" t="s">
        <v>3133</v>
      </c>
    </row>
    <row r="2113" s="2" customFormat="1" ht="24.15" customHeight="1">
      <c r="A2113" s="40"/>
      <c r="B2113" s="41"/>
      <c r="C2113" s="216" t="s">
        <v>3134</v>
      </c>
      <c r="D2113" s="216" t="s">
        <v>333</v>
      </c>
      <c r="E2113" s="217" t="s">
        <v>3135</v>
      </c>
      <c r="F2113" s="218" t="s">
        <v>3136</v>
      </c>
      <c r="G2113" s="219" t="s">
        <v>425</v>
      </c>
      <c r="H2113" s="220">
        <v>1</v>
      </c>
      <c r="I2113" s="221"/>
      <c r="J2113" s="222">
        <f>ROUND(I2113*H2113,2)</f>
        <v>0</v>
      </c>
      <c r="K2113" s="218" t="s">
        <v>19</v>
      </c>
      <c r="L2113" s="46"/>
      <c r="M2113" s="223" t="s">
        <v>19</v>
      </c>
      <c r="N2113" s="224" t="s">
        <v>47</v>
      </c>
      <c r="O2113" s="86"/>
      <c r="P2113" s="225">
        <f>O2113*H2113</f>
        <v>0</v>
      </c>
      <c r="Q2113" s="225">
        <v>0.001</v>
      </c>
      <c r="R2113" s="225">
        <f>Q2113*H2113</f>
        <v>0.001</v>
      </c>
      <c r="S2113" s="225">
        <v>0</v>
      </c>
      <c r="T2113" s="226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7" t="s">
        <v>541</v>
      </c>
      <c r="AT2113" s="227" t="s">
        <v>333</v>
      </c>
      <c r="AU2113" s="227" t="s">
        <v>85</v>
      </c>
      <c r="AY2113" s="19" t="s">
        <v>331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19" t="s">
        <v>83</v>
      </c>
      <c r="BK2113" s="228">
        <f>ROUND(I2113*H2113,2)</f>
        <v>0</v>
      </c>
      <c r="BL2113" s="19" t="s">
        <v>541</v>
      </c>
      <c r="BM2113" s="227" t="s">
        <v>3137</v>
      </c>
    </row>
    <row r="2114" s="2" customFormat="1" ht="24.15" customHeight="1">
      <c r="A2114" s="40"/>
      <c r="B2114" s="41"/>
      <c r="C2114" s="216" t="s">
        <v>3138</v>
      </c>
      <c r="D2114" s="216" t="s">
        <v>333</v>
      </c>
      <c r="E2114" s="217" t="s">
        <v>3139</v>
      </c>
      <c r="F2114" s="218" t="s">
        <v>3140</v>
      </c>
      <c r="G2114" s="219" t="s">
        <v>425</v>
      </c>
      <c r="H2114" s="220">
        <v>2</v>
      </c>
      <c r="I2114" s="221"/>
      <c r="J2114" s="222">
        <f>ROUND(I2114*H2114,2)</f>
        <v>0</v>
      </c>
      <c r="K2114" s="218" t="s">
        <v>19</v>
      </c>
      <c r="L2114" s="46"/>
      <c r="M2114" s="223" t="s">
        <v>19</v>
      </c>
      <c r="N2114" s="224" t="s">
        <v>47</v>
      </c>
      <c r="O2114" s="86"/>
      <c r="P2114" s="225">
        <f>O2114*H2114</f>
        <v>0</v>
      </c>
      <c r="Q2114" s="225">
        <v>0.001</v>
      </c>
      <c r="R2114" s="225">
        <f>Q2114*H2114</f>
        <v>0.002</v>
      </c>
      <c r="S2114" s="225">
        <v>0</v>
      </c>
      <c r="T2114" s="226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7" t="s">
        <v>541</v>
      </c>
      <c r="AT2114" s="227" t="s">
        <v>333</v>
      </c>
      <c r="AU2114" s="227" t="s">
        <v>85</v>
      </c>
      <c r="AY2114" s="19" t="s">
        <v>331</v>
      </c>
      <c r="BE2114" s="228">
        <f>IF(N2114="základní",J2114,0)</f>
        <v>0</v>
      </c>
      <c r="BF2114" s="228">
        <f>IF(N2114="snížená",J2114,0)</f>
        <v>0</v>
      </c>
      <c r="BG2114" s="228">
        <f>IF(N2114="zákl. přenesená",J2114,0)</f>
        <v>0</v>
      </c>
      <c r="BH2114" s="228">
        <f>IF(N2114="sníž. přenesená",J2114,0)</f>
        <v>0</v>
      </c>
      <c r="BI2114" s="228">
        <f>IF(N2114="nulová",J2114,0)</f>
        <v>0</v>
      </c>
      <c r="BJ2114" s="19" t="s">
        <v>83</v>
      </c>
      <c r="BK2114" s="228">
        <f>ROUND(I2114*H2114,2)</f>
        <v>0</v>
      </c>
      <c r="BL2114" s="19" t="s">
        <v>541</v>
      </c>
      <c r="BM2114" s="227" t="s">
        <v>3141</v>
      </c>
    </row>
    <row r="2115" s="2" customFormat="1" ht="128.55" customHeight="1">
      <c r="A2115" s="40"/>
      <c r="B2115" s="41"/>
      <c r="C2115" s="216" t="s">
        <v>3142</v>
      </c>
      <c r="D2115" s="216" t="s">
        <v>333</v>
      </c>
      <c r="E2115" s="217" t="s">
        <v>3143</v>
      </c>
      <c r="F2115" s="218" t="s">
        <v>3144</v>
      </c>
      <c r="G2115" s="219" t="s">
        <v>678</v>
      </c>
      <c r="H2115" s="220">
        <v>646.55999999999995</v>
      </c>
      <c r="I2115" s="221"/>
      <c r="J2115" s="222">
        <f>ROUND(I2115*H2115,2)</f>
        <v>0</v>
      </c>
      <c r="K2115" s="218" t="s">
        <v>19</v>
      </c>
      <c r="L2115" s="46"/>
      <c r="M2115" s="223" t="s">
        <v>19</v>
      </c>
      <c r="N2115" s="224" t="s">
        <v>47</v>
      </c>
      <c r="O2115" s="86"/>
      <c r="P2115" s="225">
        <f>O2115*H2115</f>
        <v>0</v>
      </c>
      <c r="Q2115" s="225">
        <v>0.001</v>
      </c>
      <c r="R2115" s="225">
        <f>Q2115*H2115</f>
        <v>0.64655999999999991</v>
      </c>
      <c r="S2115" s="225">
        <v>0</v>
      </c>
      <c r="T2115" s="226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7" t="s">
        <v>541</v>
      </c>
      <c r="AT2115" s="227" t="s">
        <v>333</v>
      </c>
      <c r="AU2115" s="227" t="s">
        <v>85</v>
      </c>
      <c r="AY2115" s="19" t="s">
        <v>331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19" t="s">
        <v>83</v>
      </c>
      <c r="BK2115" s="228">
        <f>ROUND(I2115*H2115,2)</f>
        <v>0</v>
      </c>
      <c r="BL2115" s="19" t="s">
        <v>541</v>
      </c>
      <c r="BM2115" s="227" t="s">
        <v>3145</v>
      </c>
    </row>
    <row r="2116" s="13" customFormat="1">
      <c r="A2116" s="13"/>
      <c r="B2116" s="234"/>
      <c r="C2116" s="235"/>
      <c r="D2116" s="236" t="s">
        <v>341</v>
      </c>
      <c r="E2116" s="237" t="s">
        <v>19</v>
      </c>
      <c r="F2116" s="238" t="s">
        <v>3146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341</v>
      </c>
      <c r="AU2116" s="244" t="s">
        <v>85</v>
      </c>
      <c r="AV2116" s="13" t="s">
        <v>83</v>
      </c>
      <c r="AW2116" s="13" t="s">
        <v>35</v>
      </c>
      <c r="AX2116" s="13" t="s">
        <v>76</v>
      </c>
      <c r="AY2116" s="244" t="s">
        <v>331</v>
      </c>
    </row>
    <row r="2117" s="14" customFormat="1">
      <c r="A2117" s="14"/>
      <c r="B2117" s="245"/>
      <c r="C2117" s="246"/>
      <c r="D2117" s="236" t="s">
        <v>341</v>
      </c>
      <c r="E2117" s="247" t="s">
        <v>19</v>
      </c>
      <c r="F2117" s="248" t="s">
        <v>3147</v>
      </c>
      <c r="G2117" s="246"/>
      <c r="H2117" s="249">
        <v>646.55999999999995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341</v>
      </c>
      <c r="AU2117" s="255" t="s">
        <v>85</v>
      </c>
      <c r="AV2117" s="14" t="s">
        <v>85</v>
      </c>
      <c r="AW2117" s="14" t="s">
        <v>35</v>
      </c>
      <c r="AX2117" s="14" t="s">
        <v>83</v>
      </c>
      <c r="AY2117" s="255" t="s">
        <v>331</v>
      </c>
    </row>
    <row r="2118" s="12" customFormat="1" ht="22.8" customHeight="1">
      <c r="A2118" s="12"/>
      <c r="B2118" s="200"/>
      <c r="C2118" s="201"/>
      <c r="D2118" s="202" t="s">
        <v>75</v>
      </c>
      <c r="E2118" s="214" t="s">
        <v>3148</v>
      </c>
      <c r="F2118" s="214" t="s">
        <v>3149</v>
      </c>
      <c r="G2118" s="201"/>
      <c r="H2118" s="201"/>
      <c r="I2118" s="204"/>
      <c r="J2118" s="215">
        <f>BK2118</f>
        <v>0</v>
      </c>
      <c r="K2118" s="201"/>
      <c r="L2118" s="206"/>
      <c r="M2118" s="207"/>
      <c r="N2118" s="208"/>
      <c r="O2118" s="208"/>
      <c r="P2118" s="209">
        <f>SUM(P2119:P2136)</f>
        <v>0</v>
      </c>
      <c r="Q2118" s="208"/>
      <c r="R2118" s="209">
        <f>SUM(R2119:R2136)</f>
        <v>0</v>
      </c>
      <c r="S2118" s="208"/>
      <c r="T2118" s="210">
        <f>SUM(T2119:T2136)</f>
        <v>0</v>
      </c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R2118" s="211" t="s">
        <v>85</v>
      </c>
      <c r="AT2118" s="212" t="s">
        <v>75</v>
      </c>
      <c r="AU2118" s="212" t="s">
        <v>83</v>
      </c>
      <c r="AY2118" s="211" t="s">
        <v>331</v>
      </c>
      <c r="BK2118" s="213">
        <f>SUM(BK2119:BK2136)</f>
        <v>0</v>
      </c>
    </row>
    <row r="2119" s="2" customFormat="1" ht="24.15" customHeight="1">
      <c r="A2119" s="40"/>
      <c r="B2119" s="41"/>
      <c r="C2119" s="216" t="s">
        <v>3150</v>
      </c>
      <c r="D2119" s="216" t="s">
        <v>333</v>
      </c>
      <c r="E2119" s="217" t="s">
        <v>3151</v>
      </c>
      <c r="F2119" s="218" t="s">
        <v>3152</v>
      </c>
      <c r="G2119" s="219" t="s">
        <v>425</v>
      </c>
      <c r="H2119" s="220">
        <v>1</v>
      </c>
      <c r="I2119" s="221"/>
      <c r="J2119" s="222">
        <f>ROUND(I2119*H2119,2)</f>
        <v>0</v>
      </c>
      <c r="K2119" s="218" t="s">
        <v>19</v>
      </c>
      <c r="L2119" s="46"/>
      <c r="M2119" s="223" t="s">
        <v>19</v>
      </c>
      <c r="N2119" s="224" t="s">
        <v>47</v>
      </c>
      <c r="O2119" s="86"/>
      <c r="P2119" s="225">
        <f>O2119*H2119</f>
        <v>0</v>
      </c>
      <c r="Q2119" s="225">
        <v>0</v>
      </c>
      <c r="R2119" s="225">
        <f>Q2119*H2119</f>
        <v>0</v>
      </c>
      <c r="S2119" s="225">
        <v>0</v>
      </c>
      <c r="T2119" s="226">
        <f>S2119*H2119</f>
        <v>0</v>
      </c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R2119" s="227" t="s">
        <v>541</v>
      </c>
      <c r="AT2119" s="227" t="s">
        <v>333</v>
      </c>
      <c r="AU2119" s="227" t="s">
        <v>85</v>
      </c>
      <c r="AY2119" s="19" t="s">
        <v>331</v>
      </c>
      <c r="BE2119" s="228">
        <f>IF(N2119="základní",J2119,0)</f>
        <v>0</v>
      </c>
      <c r="BF2119" s="228">
        <f>IF(N2119="snížená",J2119,0)</f>
        <v>0</v>
      </c>
      <c r="BG2119" s="228">
        <f>IF(N2119="zákl. přenesená",J2119,0)</f>
        <v>0</v>
      </c>
      <c r="BH2119" s="228">
        <f>IF(N2119="sníž. přenesená",J2119,0)</f>
        <v>0</v>
      </c>
      <c r="BI2119" s="228">
        <f>IF(N2119="nulová",J2119,0)</f>
        <v>0</v>
      </c>
      <c r="BJ2119" s="19" t="s">
        <v>83</v>
      </c>
      <c r="BK2119" s="228">
        <f>ROUND(I2119*H2119,2)</f>
        <v>0</v>
      </c>
      <c r="BL2119" s="19" t="s">
        <v>541</v>
      </c>
      <c r="BM2119" s="227" t="s">
        <v>3153</v>
      </c>
    </row>
    <row r="2120" s="2" customFormat="1" ht="24.15" customHeight="1">
      <c r="A2120" s="40"/>
      <c r="B2120" s="41"/>
      <c r="C2120" s="216" t="s">
        <v>3154</v>
      </c>
      <c r="D2120" s="216" t="s">
        <v>333</v>
      </c>
      <c r="E2120" s="217" t="s">
        <v>3155</v>
      </c>
      <c r="F2120" s="218" t="s">
        <v>3156</v>
      </c>
      <c r="G2120" s="219" t="s">
        <v>425</v>
      </c>
      <c r="H2120" s="220">
        <v>1</v>
      </c>
      <c r="I2120" s="221"/>
      <c r="J2120" s="222">
        <f>ROUND(I2120*H2120,2)</f>
        <v>0</v>
      </c>
      <c r="K2120" s="218" t="s">
        <v>19</v>
      </c>
      <c r="L2120" s="46"/>
      <c r="M2120" s="223" t="s">
        <v>19</v>
      </c>
      <c r="N2120" s="224" t="s">
        <v>47</v>
      </c>
      <c r="O2120" s="86"/>
      <c r="P2120" s="225">
        <f>O2120*H2120</f>
        <v>0</v>
      </c>
      <c r="Q2120" s="225">
        <v>0</v>
      </c>
      <c r="R2120" s="225">
        <f>Q2120*H2120</f>
        <v>0</v>
      </c>
      <c r="S2120" s="225">
        <v>0</v>
      </c>
      <c r="T2120" s="226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7" t="s">
        <v>541</v>
      </c>
      <c r="AT2120" s="227" t="s">
        <v>333</v>
      </c>
      <c r="AU2120" s="227" t="s">
        <v>85</v>
      </c>
      <c r="AY2120" s="19" t="s">
        <v>331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19" t="s">
        <v>83</v>
      </c>
      <c r="BK2120" s="228">
        <f>ROUND(I2120*H2120,2)</f>
        <v>0</v>
      </c>
      <c r="BL2120" s="19" t="s">
        <v>541</v>
      </c>
      <c r="BM2120" s="227" t="s">
        <v>3157</v>
      </c>
    </row>
    <row r="2121" s="2" customFormat="1" ht="24.15" customHeight="1">
      <c r="A2121" s="40"/>
      <c r="B2121" s="41"/>
      <c r="C2121" s="216" t="s">
        <v>3158</v>
      </c>
      <c r="D2121" s="216" t="s">
        <v>333</v>
      </c>
      <c r="E2121" s="217" t="s">
        <v>3159</v>
      </c>
      <c r="F2121" s="218" t="s">
        <v>3160</v>
      </c>
      <c r="G2121" s="219" t="s">
        <v>425</v>
      </c>
      <c r="H2121" s="220">
        <v>1</v>
      </c>
      <c r="I2121" s="221"/>
      <c r="J2121" s="222">
        <f>ROUND(I2121*H2121,2)</f>
        <v>0</v>
      </c>
      <c r="K2121" s="218" t="s">
        <v>19</v>
      </c>
      <c r="L2121" s="46"/>
      <c r="M2121" s="223" t="s">
        <v>19</v>
      </c>
      <c r="N2121" s="224" t="s">
        <v>47</v>
      </c>
      <c r="O2121" s="86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27" t="s">
        <v>541</v>
      </c>
      <c r="AT2121" s="227" t="s">
        <v>333</v>
      </c>
      <c r="AU2121" s="227" t="s">
        <v>85</v>
      </c>
      <c r="AY2121" s="19" t="s">
        <v>331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19" t="s">
        <v>83</v>
      </c>
      <c r="BK2121" s="228">
        <f>ROUND(I2121*H2121,2)</f>
        <v>0</v>
      </c>
      <c r="BL2121" s="19" t="s">
        <v>541</v>
      </c>
      <c r="BM2121" s="227" t="s">
        <v>3161</v>
      </c>
    </row>
    <row r="2122" s="2" customFormat="1" ht="24.15" customHeight="1">
      <c r="A2122" s="40"/>
      <c r="B2122" s="41"/>
      <c r="C2122" s="216" t="s">
        <v>3162</v>
      </c>
      <c r="D2122" s="216" t="s">
        <v>333</v>
      </c>
      <c r="E2122" s="217" t="s">
        <v>3163</v>
      </c>
      <c r="F2122" s="218" t="s">
        <v>3164</v>
      </c>
      <c r="G2122" s="219" t="s">
        <v>425</v>
      </c>
      <c r="H2122" s="220">
        <v>1</v>
      </c>
      <c r="I2122" s="221"/>
      <c r="J2122" s="222">
        <f>ROUND(I2122*H2122,2)</f>
        <v>0</v>
      </c>
      <c r="K2122" s="218" t="s">
        <v>19</v>
      </c>
      <c r="L2122" s="46"/>
      <c r="M2122" s="223" t="s">
        <v>19</v>
      </c>
      <c r="N2122" s="224" t="s">
        <v>47</v>
      </c>
      <c r="O2122" s="86"/>
      <c r="P2122" s="225">
        <f>O2122*H2122</f>
        <v>0</v>
      </c>
      <c r="Q2122" s="225">
        <v>0</v>
      </c>
      <c r="R2122" s="225">
        <f>Q2122*H2122</f>
        <v>0</v>
      </c>
      <c r="S2122" s="225">
        <v>0</v>
      </c>
      <c r="T2122" s="226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7" t="s">
        <v>541</v>
      </c>
      <c r="AT2122" s="227" t="s">
        <v>333</v>
      </c>
      <c r="AU2122" s="227" t="s">
        <v>85</v>
      </c>
      <c r="AY2122" s="19" t="s">
        <v>331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19" t="s">
        <v>83</v>
      </c>
      <c r="BK2122" s="228">
        <f>ROUND(I2122*H2122,2)</f>
        <v>0</v>
      </c>
      <c r="BL2122" s="19" t="s">
        <v>541</v>
      </c>
      <c r="BM2122" s="227" t="s">
        <v>3165</v>
      </c>
    </row>
    <row r="2123" s="2" customFormat="1" ht="24.15" customHeight="1">
      <c r="A2123" s="40"/>
      <c r="B2123" s="41"/>
      <c r="C2123" s="216" t="s">
        <v>3166</v>
      </c>
      <c r="D2123" s="216" t="s">
        <v>333</v>
      </c>
      <c r="E2123" s="217" t="s">
        <v>3167</v>
      </c>
      <c r="F2123" s="218" t="s">
        <v>3168</v>
      </c>
      <c r="G2123" s="219" t="s">
        <v>425</v>
      </c>
      <c r="H2123" s="220">
        <v>1</v>
      </c>
      <c r="I2123" s="221"/>
      <c r="J2123" s="222">
        <f>ROUND(I2123*H2123,2)</f>
        <v>0</v>
      </c>
      <c r="K2123" s="218" t="s">
        <v>19</v>
      </c>
      <c r="L2123" s="46"/>
      <c r="M2123" s="223" t="s">
        <v>19</v>
      </c>
      <c r="N2123" s="224" t="s">
        <v>47</v>
      </c>
      <c r="O2123" s="86"/>
      <c r="P2123" s="225">
        <f>O2123*H2123</f>
        <v>0</v>
      </c>
      <c r="Q2123" s="225">
        <v>0</v>
      </c>
      <c r="R2123" s="225">
        <f>Q2123*H2123</f>
        <v>0</v>
      </c>
      <c r="S2123" s="225">
        <v>0</v>
      </c>
      <c r="T2123" s="226">
        <f>S2123*H2123</f>
        <v>0</v>
      </c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R2123" s="227" t="s">
        <v>541</v>
      </c>
      <c r="AT2123" s="227" t="s">
        <v>333</v>
      </c>
      <c r="AU2123" s="227" t="s">
        <v>85</v>
      </c>
      <c r="AY2123" s="19" t="s">
        <v>331</v>
      </c>
      <c r="BE2123" s="228">
        <f>IF(N2123="základní",J2123,0)</f>
        <v>0</v>
      </c>
      <c r="BF2123" s="228">
        <f>IF(N2123="snížená",J2123,0)</f>
        <v>0</v>
      </c>
      <c r="BG2123" s="228">
        <f>IF(N2123="zákl. přenesená",J2123,0)</f>
        <v>0</v>
      </c>
      <c r="BH2123" s="228">
        <f>IF(N2123="sníž. přenesená",J2123,0)</f>
        <v>0</v>
      </c>
      <c r="BI2123" s="228">
        <f>IF(N2123="nulová",J2123,0)</f>
        <v>0</v>
      </c>
      <c r="BJ2123" s="19" t="s">
        <v>83</v>
      </c>
      <c r="BK2123" s="228">
        <f>ROUND(I2123*H2123,2)</f>
        <v>0</v>
      </c>
      <c r="BL2123" s="19" t="s">
        <v>541</v>
      </c>
      <c r="BM2123" s="227" t="s">
        <v>3169</v>
      </c>
    </row>
    <row r="2124" s="2" customFormat="1" ht="24.15" customHeight="1">
      <c r="A2124" s="40"/>
      <c r="B2124" s="41"/>
      <c r="C2124" s="216" t="s">
        <v>3170</v>
      </c>
      <c r="D2124" s="216" t="s">
        <v>333</v>
      </c>
      <c r="E2124" s="217" t="s">
        <v>3171</v>
      </c>
      <c r="F2124" s="218" t="s">
        <v>3172</v>
      </c>
      <c r="G2124" s="219" t="s">
        <v>425</v>
      </c>
      <c r="H2124" s="220">
        <v>1</v>
      </c>
      <c r="I2124" s="221"/>
      <c r="J2124" s="222">
        <f>ROUND(I2124*H2124,2)</f>
        <v>0</v>
      </c>
      <c r="K2124" s="218" t="s">
        <v>19</v>
      </c>
      <c r="L2124" s="46"/>
      <c r="M2124" s="223" t="s">
        <v>19</v>
      </c>
      <c r="N2124" s="224" t="s">
        <v>47</v>
      </c>
      <c r="O2124" s="86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27" t="s">
        <v>541</v>
      </c>
      <c r="AT2124" s="227" t="s">
        <v>333</v>
      </c>
      <c r="AU2124" s="227" t="s">
        <v>85</v>
      </c>
      <c r="AY2124" s="19" t="s">
        <v>331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19" t="s">
        <v>83</v>
      </c>
      <c r="BK2124" s="228">
        <f>ROUND(I2124*H2124,2)</f>
        <v>0</v>
      </c>
      <c r="BL2124" s="19" t="s">
        <v>541</v>
      </c>
      <c r="BM2124" s="227" t="s">
        <v>3173</v>
      </c>
    </row>
    <row r="2125" s="2" customFormat="1" ht="24.15" customHeight="1">
      <c r="A2125" s="40"/>
      <c r="B2125" s="41"/>
      <c r="C2125" s="216" t="s">
        <v>3174</v>
      </c>
      <c r="D2125" s="216" t="s">
        <v>333</v>
      </c>
      <c r="E2125" s="217" t="s">
        <v>3175</v>
      </c>
      <c r="F2125" s="218" t="s">
        <v>3176</v>
      </c>
      <c r="G2125" s="219" t="s">
        <v>425</v>
      </c>
      <c r="H2125" s="220">
        <v>1</v>
      </c>
      <c r="I2125" s="221"/>
      <c r="J2125" s="222">
        <f>ROUND(I2125*H2125,2)</f>
        <v>0</v>
      </c>
      <c r="K2125" s="218" t="s">
        <v>19</v>
      </c>
      <c r="L2125" s="46"/>
      <c r="M2125" s="223" t="s">
        <v>19</v>
      </c>
      <c r="N2125" s="224" t="s">
        <v>47</v>
      </c>
      <c r="O2125" s="86"/>
      <c r="P2125" s="225">
        <f>O2125*H2125</f>
        <v>0</v>
      </c>
      <c r="Q2125" s="225">
        <v>0</v>
      </c>
      <c r="R2125" s="225">
        <f>Q2125*H2125</f>
        <v>0</v>
      </c>
      <c r="S2125" s="225">
        <v>0</v>
      </c>
      <c r="T2125" s="226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7" t="s">
        <v>541</v>
      </c>
      <c r="AT2125" s="227" t="s">
        <v>333</v>
      </c>
      <c r="AU2125" s="227" t="s">
        <v>85</v>
      </c>
      <c r="AY2125" s="19" t="s">
        <v>331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19" t="s">
        <v>83</v>
      </c>
      <c r="BK2125" s="228">
        <f>ROUND(I2125*H2125,2)</f>
        <v>0</v>
      </c>
      <c r="BL2125" s="19" t="s">
        <v>541</v>
      </c>
      <c r="BM2125" s="227" t="s">
        <v>3177</v>
      </c>
    </row>
    <row r="2126" s="2" customFormat="1" ht="24.15" customHeight="1">
      <c r="A2126" s="40"/>
      <c r="B2126" s="41"/>
      <c r="C2126" s="216" t="s">
        <v>3178</v>
      </c>
      <c r="D2126" s="216" t="s">
        <v>333</v>
      </c>
      <c r="E2126" s="217" t="s">
        <v>3179</v>
      </c>
      <c r="F2126" s="218" t="s">
        <v>3180</v>
      </c>
      <c r="G2126" s="219" t="s">
        <v>425</v>
      </c>
      <c r="H2126" s="220">
        <v>1</v>
      </c>
      <c r="I2126" s="221"/>
      <c r="J2126" s="222">
        <f>ROUND(I2126*H2126,2)</f>
        <v>0</v>
      </c>
      <c r="K2126" s="218" t="s">
        <v>19</v>
      </c>
      <c r="L2126" s="46"/>
      <c r="M2126" s="223" t="s">
        <v>19</v>
      </c>
      <c r="N2126" s="224" t="s">
        <v>47</v>
      </c>
      <c r="O2126" s="86"/>
      <c r="P2126" s="225">
        <f>O2126*H2126</f>
        <v>0</v>
      </c>
      <c r="Q2126" s="225">
        <v>0</v>
      </c>
      <c r="R2126" s="225">
        <f>Q2126*H2126</f>
        <v>0</v>
      </c>
      <c r="S2126" s="225">
        <v>0</v>
      </c>
      <c r="T2126" s="226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27" t="s">
        <v>541</v>
      </c>
      <c r="AT2126" s="227" t="s">
        <v>333</v>
      </c>
      <c r="AU2126" s="227" t="s">
        <v>85</v>
      </c>
      <c r="AY2126" s="19" t="s">
        <v>331</v>
      </c>
      <c r="BE2126" s="228">
        <f>IF(N2126="základní",J2126,0)</f>
        <v>0</v>
      </c>
      <c r="BF2126" s="228">
        <f>IF(N2126="snížená",J2126,0)</f>
        <v>0</v>
      </c>
      <c r="BG2126" s="228">
        <f>IF(N2126="zákl. přenesená",J2126,0)</f>
        <v>0</v>
      </c>
      <c r="BH2126" s="228">
        <f>IF(N2126="sníž. přenesená",J2126,0)</f>
        <v>0</v>
      </c>
      <c r="BI2126" s="228">
        <f>IF(N2126="nulová",J2126,0)</f>
        <v>0</v>
      </c>
      <c r="BJ2126" s="19" t="s">
        <v>83</v>
      </c>
      <c r="BK2126" s="228">
        <f>ROUND(I2126*H2126,2)</f>
        <v>0</v>
      </c>
      <c r="BL2126" s="19" t="s">
        <v>541</v>
      </c>
      <c r="BM2126" s="227" t="s">
        <v>3181</v>
      </c>
    </row>
    <row r="2127" s="2" customFormat="1" ht="24.15" customHeight="1">
      <c r="A2127" s="40"/>
      <c r="B2127" s="41"/>
      <c r="C2127" s="216" t="s">
        <v>3182</v>
      </c>
      <c r="D2127" s="216" t="s">
        <v>333</v>
      </c>
      <c r="E2127" s="217" t="s">
        <v>3183</v>
      </c>
      <c r="F2127" s="218" t="s">
        <v>3184</v>
      </c>
      <c r="G2127" s="219" t="s">
        <v>425</v>
      </c>
      <c r="H2127" s="220">
        <v>1</v>
      </c>
      <c r="I2127" s="221"/>
      <c r="J2127" s="222">
        <f>ROUND(I2127*H2127,2)</f>
        <v>0</v>
      </c>
      <c r="K2127" s="218" t="s">
        <v>19</v>
      </c>
      <c r="L2127" s="46"/>
      <c r="M2127" s="223" t="s">
        <v>19</v>
      </c>
      <c r="N2127" s="224" t="s">
        <v>47</v>
      </c>
      <c r="O2127" s="86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R2127" s="227" t="s">
        <v>541</v>
      </c>
      <c r="AT2127" s="227" t="s">
        <v>333</v>
      </c>
      <c r="AU2127" s="227" t="s">
        <v>85</v>
      </c>
      <c r="AY2127" s="19" t="s">
        <v>331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19" t="s">
        <v>83</v>
      </c>
      <c r="BK2127" s="228">
        <f>ROUND(I2127*H2127,2)</f>
        <v>0</v>
      </c>
      <c r="BL2127" s="19" t="s">
        <v>541</v>
      </c>
      <c r="BM2127" s="227" t="s">
        <v>3185</v>
      </c>
    </row>
    <row r="2128" s="2" customFormat="1" ht="24.15" customHeight="1">
      <c r="A2128" s="40"/>
      <c r="B2128" s="41"/>
      <c r="C2128" s="216" t="s">
        <v>3186</v>
      </c>
      <c r="D2128" s="216" t="s">
        <v>333</v>
      </c>
      <c r="E2128" s="217" t="s">
        <v>3187</v>
      </c>
      <c r="F2128" s="218" t="s">
        <v>3188</v>
      </c>
      <c r="G2128" s="219" t="s">
        <v>425</v>
      </c>
      <c r="H2128" s="220">
        <v>1</v>
      </c>
      <c r="I2128" s="221"/>
      <c r="J2128" s="222">
        <f>ROUND(I2128*H2128,2)</f>
        <v>0</v>
      </c>
      <c r="K2128" s="218" t="s">
        <v>19</v>
      </c>
      <c r="L2128" s="46"/>
      <c r="M2128" s="223" t="s">
        <v>19</v>
      </c>
      <c r="N2128" s="224" t="s">
        <v>47</v>
      </c>
      <c r="O2128" s="86"/>
      <c r="P2128" s="225">
        <f>O2128*H2128</f>
        <v>0</v>
      </c>
      <c r="Q2128" s="225">
        <v>0</v>
      </c>
      <c r="R2128" s="225">
        <f>Q2128*H2128</f>
        <v>0</v>
      </c>
      <c r="S2128" s="225">
        <v>0</v>
      </c>
      <c r="T2128" s="226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7" t="s">
        <v>541</v>
      </c>
      <c r="AT2128" s="227" t="s">
        <v>333</v>
      </c>
      <c r="AU2128" s="227" t="s">
        <v>85</v>
      </c>
      <c r="AY2128" s="19" t="s">
        <v>331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19" t="s">
        <v>83</v>
      </c>
      <c r="BK2128" s="228">
        <f>ROUND(I2128*H2128,2)</f>
        <v>0</v>
      </c>
      <c r="BL2128" s="19" t="s">
        <v>541</v>
      </c>
      <c r="BM2128" s="227" t="s">
        <v>3189</v>
      </c>
    </row>
    <row r="2129" s="2" customFormat="1" ht="24.15" customHeight="1">
      <c r="A2129" s="40"/>
      <c r="B2129" s="41"/>
      <c r="C2129" s="216" t="s">
        <v>3190</v>
      </c>
      <c r="D2129" s="216" t="s">
        <v>333</v>
      </c>
      <c r="E2129" s="217" t="s">
        <v>3191</v>
      </c>
      <c r="F2129" s="218" t="s">
        <v>3192</v>
      </c>
      <c r="G2129" s="219" t="s">
        <v>425</v>
      </c>
      <c r="H2129" s="220">
        <v>1</v>
      </c>
      <c r="I2129" s="221"/>
      <c r="J2129" s="222">
        <f>ROUND(I2129*H2129,2)</f>
        <v>0</v>
      </c>
      <c r="K2129" s="218" t="s">
        <v>19</v>
      </c>
      <c r="L2129" s="46"/>
      <c r="M2129" s="223" t="s">
        <v>19</v>
      </c>
      <c r="N2129" s="224" t="s">
        <v>47</v>
      </c>
      <c r="O2129" s="86"/>
      <c r="P2129" s="225">
        <f>O2129*H2129</f>
        <v>0</v>
      </c>
      <c r="Q2129" s="225">
        <v>0</v>
      </c>
      <c r="R2129" s="225">
        <f>Q2129*H2129</f>
        <v>0</v>
      </c>
      <c r="S2129" s="225">
        <v>0</v>
      </c>
      <c r="T2129" s="226">
        <f>S2129*H2129</f>
        <v>0</v>
      </c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R2129" s="227" t="s">
        <v>541</v>
      </c>
      <c r="AT2129" s="227" t="s">
        <v>333</v>
      </c>
      <c r="AU2129" s="227" t="s">
        <v>85</v>
      </c>
      <c r="AY2129" s="19" t="s">
        <v>331</v>
      </c>
      <c r="BE2129" s="228">
        <f>IF(N2129="základní",J2129,0)</f>
        <v>0</v>
      </c>
      <c r="BF2129" s="228">
        <f>IF(N2129="snížená",J2129,0)</f>
        <v>0</v>
      </c>
      <c r="BG2129" s="228">
        <f>IF(N2129="zákl. přenesená",J2129,0)</f>
        <v>0</v>
      </c>
      <c r="BH2129" s="228">
        <f>IF(N2129="sníž. přenesená",J2129,0)</f>
        <v>0</v>
      </c>
      <c r="BI2129" s="228">
        <f>IF(N2129="nulová",J2129,0)</f>
        <v>0</v>
      </c>
      <c r="BJ2129" s="19" t="s">
        <v>83</v>
      </c>
      <c r="BK2129" s="228">
        <f>ROUND(I2129*H2129,2)</f>
        <v>0</v>
      </c>
      <c r="BL2129" s="19" t="s">
        <v>541</v>
      </c>
      <c r="BM2129" s="227" t="s">
        <v>3193</v>
      </c>
    </row>
    <row r="2130" s="2" customFormat="1" ht="24.15" customHeight="1">
      <c r="A2130" s="40"/>
      <c r="B2130" s="41"/>
      <c r="C2130" s="216" t="s">
        <v>3194</v>
      </c>
      <c r="D2130" s="216" t="s">
        <v>333</v>
      </c>
      <c r="E2130" s="217" t="s">
        <v>3195</v>
      </c>
      <c r="F2130" s="218" t="s">
        <v>3196</v>
      </c>
      <c r="G2130" s="219" t="s">
        <v>425</v>
      </c>
      <c r="H2130" s="220">
        <v>1</v>
      </c>
      <c r="I2130" s="221"/>
      <c r="J2130" s="222">
        <f>ROUND(I2130*H2130,2)</f>
        <v>0</v>
      </c>
      <c r="K2130" s="218" t="s">
        <v>19</v>
      </c>
      <c r="L2130" s="46"/>
      <c r="M2130" s="223" t="s">
        <v>19</v>
      </c>
      <c r="N2130" s="224" t="s">
        <v>47</v>
      </c>
      <c r="O2130" s="86"/>
      <c r="P2130" s="225">
        <f>O2130*H2130</f>
        <v>0</v>
      </c>
      <c r="Q2130" s="225">
        <v>0</v>
      </c>
      <c r="R2130" s="225">
        <f>Q2130*H2130</f>
        <v>0</v>
      </c>
      <c r="S2130" s="225">
        <v>0</v>
      </c>
      <c r="T2130" s="226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7" t="s">
        <v>541</v>
      </c>
      <c r="AT2130" s="227" t="s">
        <v>333</v>
      </c>
      <c r="AU2130" s="227" t="s">
        <v>85</v>
      </c>
      <c r="AY2130" s="19" t="s">
        <v>331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19" t="s">
        <v>83</v>
      </c>
      <c r="BK2130" s="228">
        <f>ROUND(I2130*H2130,2)</f>
        <v>0</v>
      </c>
      <c r="BL2130" s="19" t="s">
        <v>541</v>
      </c>
      <c r="BM2130" s="227" t="s">
        <v>3197</v>
      </c>
    </row>
    <row r="2131" s="2" customFormat="1" ht="24.15" customHeight="1">
      <c r="A2131" s="40"/>
      <c r="B2131" s="41"/>
      <c r="C2131" s="216" t="s">
        <v>3198</v>
      </c>
      <c r="D2131" s="216" t="s">
        <v>333</v>
      </c>
      <c r="E2131" s="217" t="s">
        <v>3199</v>
      </c>
      <c r="F2131" s="218" t="s">
        <v>3200</v>
      </c>
      <c r="G2131" s="219" t="s">
        <v>425</v>
      </c>
      <c r="H2131" s="220">
        <v>1</v>
      </c>
      <c r="I2131" s="221"/>
      <c r="J2131" s="222">
        <f>ROUND(I2131*H2131,2)</f>
        <v>0</v>
      </c>
      <c r="K2131" s="218" t="s">
        <v>19</v>
      </c>
      <c r="L2131" s="46"/>
      <c r="M2131" s="223" t="s">
        <v>19</v>
      </c>
      <c r="N2131" s="224" t="s">
        <v>47</v>
      </c>
      <c r="O2131" s="86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7" t="s">
        <v>541</v>
      </c>
      <c r="AT2131" s="227" t="s">
        <v>333</v>
      </c>
      <c r="AU2131" s="227" t="s">
        <v>85</v>
      </c>
      <c r="AY2131" s="19" t="s">
        <v>331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19" t="s">
        <v>83</v>
      </c>
      <c r="BK2131" s="228">
        <f>ROUND(I2131*H2131,2)</f>
        <v>0</v>
      </c>
      <c r="BL2131" s="19" t="s">
        <v>541</v>
      </c>
      <c r="BM2131" s="227" t="s">
        <v>3201</v>
      </c>
    </row>
    <row r="2132" s="2" customFormat="1" ht="24.15" customHeight="1">
      <c r="A2132" s="40"/>
      <c r="B2132" s="41"/>
      <c r="C2132" s="216" t="s">
        <v>3202</v>
      </c>
      <c r="D2132" s="216" t="s">
        <v>333</v>
      </c>
      <c r="E2132" s="217" t="s">
        <v>3203</v>
      </c>
      <c r="F2132" s="218" t="s">
        <v>3204</v>
      </c>
      <c r="G2132" s="219" t="s">
        <v>425</v>
      </c>
      <c r="H2132" s="220">
        <v>1</v>
      </c>
      <c r="I2132" s="221"/>
      <c r="J2132" s="222">
        <f>ROUND(I2132*H2132,2)</f>
        <v>0</v>
      </c>
      <c r="K2132" s="218" t="s">
        <v>19</v>
      </c>
      <c r="L2132" s="46"/>
      <c r="M2132" s="223" t="s">
        <v>19</v>
      </c>
      <c r="N2132" s="224" t="s">
        <v>47</v>
      </c>
      <c r="O2132" s="86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7" t="s">
        <v>541</v>
      </c>
      <c r="AT2132" s="227" t="s">
        <v>333</v>
      </c>
      <c r="AU2132" s="227" t="s">
        <v>85</v>
      </c>
      <c r="AY2132" s="19" t="s">
        <v>331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19" t="s">
        <v>83</v>
      </c>
      <c r="BK2132" s="228">
        <f>ROUND(I2132*H2132,2)</f>
        <v>0</v>
      </c>
      <c r="BL2132" s="19" t="s">
        <v>541</v>
      </c>
      <c r="BM2132" s="227" t="s">
        <v>3205</v>
      </c>
    </row>
    <row r="2133" s="2" customFormat="1" ht="24.15" customHeight="1">
      <c r="A2133" s="40"/>
      <c r="B2133" s="41"/>
      <c r="C2133" s="216" t="s">
        <v>3206</v>
      </c>
      <c r="D2133" s="216" t="s">
        <v>333</v>
      </c>
      <c r="E2133" s="217" t="s">
        <v>3207</v>
      </c>
      <c r="F2133" s="218" t="s">
        <v>3208</v>
      </c>
      <c r="G2133" s="219" t="s">
        <v>425</v>
      </c>
      <c r="H2133" s="220">
        <v>1</v>
      </c>
      <c r="I2133" s="221"/>
      <c r="J2133" s="222">
        <f>ROUND(I2133*H2133,2)</f>
        <v>0</v>
      </c>
      <c r="K2133" s="218" t="s">
        <v>19</v>
      </c>
      <c r="L2133" s="46"/>
      <c r="M2133" s="223" t="s">
        <v>19</v>
      </c>
      <c r="N2133" s="224" t="s">
        <v>47</v>
      </c>
      <c r="O2133" s="86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R2133" s="227" t="s">
        <v>541</v>
      </c>
      <c r="AT2133" s="227" t="s">
        <v>333</v>
      </c>
      <c r="AU2133" s="227" t="s">
        <v>85</v>
      </c>
      <c r="AY2133" s="19" t="s">
        <v>331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19" t="s">
        <v>83</v>
      </c>
      <c r="BK2133" s="228">
        <f>ROUND(I2133*H2133,2)</f>
        <v>0</v>
      </c>
      <c r="BL2133" s="19" t="s">
        <v>541</v>
      </c>
      <c r="BM2133" s="227" t="s">
        <v>3209</v>
      </c>
    </row>
    <row r="2134" s="2" customFormat="1" ht="24.15" customHeight="1">
      <c r="A2134" s="40"/>
      <c r="B2134" s="41"/>
      <c r="C2134" s="216" t="s">
        <v>3210</v>
      </c>
      <c r="D2134" s="216" t="s">
        <v>333</v>
      </c>
      <c r="E2134" s="217" t="s">
        <v>3211</v>
      </c>
      <c r="F2134" s="218" t="s">
        <v>3212</v>
      </c>
      <c r="G2134" s="219" t="s">
        <v>425</v>
      </c>
      <c r="H2134" s="220">
        <v>1</v>
      </c>
      <c r="I2134" s="221"/>
      <c r="J2134" s="222">
        <f>ROUND(I2134*H2134,2)</f>
        <v>0</v>
      </c>
      <c r="K2134" s="218" t="s">
        <v>19</v>
      </c>
      <c r="L2134" s="46"/>
      <c r="M2134" s="223" t="s">
        <v>19</v>
      </c>
      <c r="N2134" s="224" t="s">
        <v>47</v>
      </c>
      <c r="O2134" s="86"/>
      <c r="P2134" s="225">
        <f>O2134*H2134</f>
        <v>0</v>
      </c>
      <c r="Q2134" s="225">
        <v>0</v>
      </c>
      <c r="R2134" s="225">
        <f>Q2134*H2134</f>
        <v>0</v>
      </c>
      <c r="S2134" s="225">
        <v>0</v>
      </c>
      <c r="T2134" s="226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27" t="s">
        <v>541</v>
      </c>
      <c r="AT2134" s="227" t="s">
        <v>333</v>
      </c>
      <c r="AU2134" s="227" t="s">
        <v>85</v>
      </c>
      <c r="AY2134" s="19" t="s">
        <v>331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19" t="s">
        <v>83</v>
      </c>
      <c r="BK2134" s="228">
        <f>ROUND(I2134*H2134,2)</f>
        <v>0</v>
      </c>
      <c r="BL2134" s="19" t="s">
        <v>541</v>
      </c>
      <c r="BM2134" s="227" t="s">
        <v>3213</v>
      </c>
    </row>
    <row r="2135" s="2" customFormat="1" ht="24.15" customHeight="1">
      <c r="A2135" s="40"/>
      <c r="B2135" s="41"/>
      <c r="C2135" s="216" t="s">
        <v>3214</v>
      </c>
      <c r="D2135" s="216" t="s">
        <v>333</v>
      </c>
      <c r="E2135" s="217" t="s">
        <v>3215</v>
      </c>
      <c r="F2135" s="218" t="s">
        <v>3216</v>
      </c>
      <c r="G2135" s="219" t="s">
        <v>425</v>
      </c>
      <c r="H2135" s="220">
        <v>1</v>
      </c>
      <c r="I2135" s="221"/>
      <c r="J2135" s="222">
        <f>ROUND(I2135*H2135,2)</f>
        <v>0</v>
      </c>
      <c r="K2135" s="218" t="s">
        <v>19</v>
      </c>
      <c r="L2135" s="46"/>
      <c r="M2135" s="223" t="s">
        <v>19</v>
      </c>
      <c r="N2135" s="224" t="s">
        <v>47</v>
      </c>
      <c r="O2135" s="86"/>
      <c r="P2135" s="225">
        <f>O2135*H2135</f>
        <v>0</v>
      </c>
      <c r="Q2135" s="225">
        <v>0</v>
      </c>
      <c r="R2135" s="225">
        <f>Q2135*H2135</f>
        <v>0</v>
      </c>
      <c r="S2135" s="225">
        <v>0</v>
      </c>
      <c r="T2135" s="226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7" t="s">
        <v>541</v>
      </c>
      <c r="AT2135" s="227" t="s">
        <v>333</v>
      </c>
      <c r="AU2135" s="227" t="s">
        <v>85</v>
      </c>
      <c r="AY2135" s="19" t="s">
        <v>331</v>
      </c>
      <c r="BE2135" s="228">
        <f>IF(N2135="základní",J2135,0)</f>
        <v>0</v>
      </c>
      <c r="BF2135" s="228">
        <f>IF(N2135="snížená",J2135,0)</f>
        <v>0</v>
      </c>
      <c r="BG2135" s="228">
        <f>IF(N2135="zákl. přenesená",J2135,0)</f>
        <v>0</v>
      </c>
      <c r="BH2135" s="228">
        <f>IF(N2135="sníž. přenesená",J2135,0)</f>
        <v>0</v>
      </c>
      <c r="BI2135" s="228">
        <f>IF(N2135="nulová",J2135,0)</f>
        <v>0</v>
      </c>
      <c r="BJ2135" s="19" t="s">
        <v>83</v>
      </c>
      <c r="BK2135" s="228">
        <f>ROUND(I2135*H2135,2)</f>
        <v>0</v>
      </c>
      <c r="BL2135" s="19" t="s">
        <v>541</v>
      </c>
      <c r="BM2135" s="227" t="s">
        <v>3217</v>
      </c>
    </row>
    <row r="2136" s="2" customFormat="1" ht="24.15" customHeight="1">
      <c r="A2136" s="40"/>
      <c r="B2136" s="41"/>
      <c r="C2136" s="216" t="s">
        <v>3218</v>
      </c>
      <c r="D2136" s="216" t="s">
        <v>333</v>
      </c>
      <c r="E2136" s="217" t="s">
        <v>3219</v>
      </c>
      <c r="F2136" s="218" t="s">
        <v>3220</v>
      </c>
      <c r="G2136" s="219" t="s">
        <v>425</v>
      </c>
      <c r="H2136" s="220">
        <v>1</v>
      </c>
      <c r="I2136" s="221"/>
      <c r="J2136" s="222">
        <f>ROUND(I2136*H2136,2)</f>
        <v>0</v>
      </c>
      <c r="K2136" s="218" t="s">
        <v>19</v>
      </c>
      <c r="L2136" s="46"/>
      <c r="M2136" s="223" t="s">
        <v>19</v>
      </c>
      <c r="N2136" s="224" t="s">
        <v>47</v>
      </c>
      <c r="O2136" s="86"/>
      <c r="P2136" s="225">
        <f>O2136*H2136</f>
        <v>0</v>
      </c>
      <c r="Q2136" s="225">
        <v>0</v>
      </c>
      <c r="R2136" s="225">
        <f>Q2136*H2136</f>
        <v>0</v>
      </c>
      <c r="S2136" s="225">
        <v>0</v>
      </c>
      <c r="T2136" s="226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27" t="s">
        <v>541</v>
      </c>
      <c r="AT2136" s="227" t="s">
        <v>333</v>
      </c>
      <c r="AU2136" s="227" t="s">
        <v>85</v>
      </c>
      <c r="AY2136" s="19" t="s">
        <v>331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19" t="s">
        <v>83</v>
      </c>
      <c r="BK2136" s="228">
        <f>ROUND(I2136*H2136,2)</f>
        <v>0</v>
      </c>
      <c r="BL2136" s="19" t="s">
        <v>541</v>
      </c>
      <c r="BM2136" s="227" t="s">
        <v>3221</v>
      </c>
    </row>
    <row r="2137" s="12" customFormat="1" ht="22.8" customHeight="1">
      <c r="A2137" s="12"/>
      <c r="B2137" s="200"/>
      <c r="C2137" s="201"/>
      <c r="D2137" s="202" t="s">
        <v>75</v>
      </c>
      <c r="E2137" s="214" t="s">
        <v>3222</v>
      </c>
      <c r="F2137" s="214" t="s">
        <v>3223</v>
      </c>
      <c r="G2137" s="201"/>
      <c r="H2137" s="201"/>
      <c r="I2137" s="204"/>
      <c r="J2137" s="215">
        <f>BK2137</f>
        <v>0</v>
      </c>
      <c r="K2137" s="201"/>
      <c r="L2137" s="206"/>
      <c r="M2137" s="207"/>
      <c r="N2137" s="208"/>
      <c r="O2137" s="208"/>
      <c r="P2137" s="209">
        <f>SUM(P2138:P2200)</f>
        <v>0</v>
      </c>
      <c r="Q2137" s="208"/>
      <c r="R2137" s="209">
        <f>SUM(R2138:R2200)</f>
        <v>9.0277343899999991</v>
      </c>
      <c r="S2137" s="208"/>
      <c r="T2137" s="210">
        <f>SUM(T2138:T2200)</f>
        <v>0</v>
      </c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R2137" s="211" t="s">
        <v>85</v>
      </c>
      <c r="AT2137" s="212" t="s">
        <v>75</v>
      </c>
      <c r="AU2137" s="212" t="s">
        <v>83</v>
      </c>
      <c r="AY2137" s="211" t="s">
        <v>331</v>
      </c>
      <c r="BK2137" s="213">
        <f>SUM(BK2138:BK2200)</f>
        <v>0</v>
      </c>
    </row>
    <row r="2138" s="2" customFormat="1" ht="16.5" customHeight="1">
      <c r="A2138" s="40"/>
      <c r="B2138" s="41"/>
      <c r="C2138" s="216" t="s">
        <v>3224</v>
      </c>
      <c r="D2138" s="216" t="s">
        <v>333</v>
      </c>
      <c r="E2138" s="217" t="s">
        <v>3225</v>
      </c>
      <c r="F2138" s="218" t="s">
        <v>3226</v>
      </c>
      <c r="G2138" s="219" t="s">
        <v>336</v>
      </c>
      <c r="H2138" s="220">
        <v>340.55000000000001</v>
      </c>
      <c r="I2138" s="221"/>
      <c r="J2138" s="222">
        <f>ROUND(I2138*H2138,2)</f>
        <v>0</v>
      </c>
      <c r="K2138" s="218" t="s">
        <v>337</v>
      </c>
      <c r="L2138" s="46"/>
      <c r="M2138" s="223" t="s">
        <v>19</v>
      </c>
      <c r="N2138" s="224" t="s">
        <v>47</v>
      </c>
      <c r="O2138" s="86"/>
      <c r="P2138" s="225">
        <f>O2138*H2138</f>
        <v>0</v>
      </c>
      <c r="Q2138" s="225">
        <v>0.00029999999999999997</v>
      </c>
      <c r="R2138" s="225">
        <f>Q2138*H2138</f>
        <v>0.10216499999999999</v>
      </c>
      <c r="S2138" s="225">
        <v>0</v>
      </c>
      <c r="T2138" s="226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7" t="s">
        <v>541</v>
      </c>
      <c r="AT2138" s="227" t="s">
        <v>333</v>
      </c>
      <c r="AU2138" s="227" t="s">
        <v>85</v>
      </c>
      <c r="AY2138" s="19" t="s">
        <v>331</v>
      </c>
      <c r="BE2138" s="228">
        <f>IF(N2138="základní",J2138,0)</f>
        <v>0</v>
      </c>
      <c r="BF2138" s="228">
        <f>IF(N2138="snížená",J2138,0)</f>
        <v>0</v>
      </c>
      <c r="BG2138" s="228">
        <f>IF(N2138="zákl. přenesená",J2138,0)</f>
        <v>0</v>
      </c>
      <c r="BH2138" s="228">
        <f>IF(N2138="sníž. přenesená",J2138,0)</f>
        <v>0</v>
      </c>
      <c r="BI2138" s="228">
        <f>IF(N2138="nulová",J2138,0)</f>
        <v>0</v>
      </c>
      <c r="BJ2138" s="19" t="s">
        <v>83</v>
      </c>
      <c r="BK2138" s="228">
        <f>ROUND(I2138*H2138,2)</f>
        <v>0</v>
      </c>
      <c r="BL2138" s="19" t="s">
        <v>541</v>
      </c>
      <c r="BM2138" s="227" t="s">
        <v>3227</v>
      </c>
    </row>
    <row r="2139" s="2" customFormat="1">
      <c r="A2139" s="40"/>
      <c r="B2139" s="41"/>
      <c r="C2139" s="42"/>
      <c r="D2139" s="229" t="s">
        <v>339</v>
      </c>
      <c r="E2139" s="42"/>
      <c r="F2139" s="230" t="s">
        <v>3228</v>
      </c>
      <c r="G2139" s="42"/>
      <c r="H2139" s="42"/>
      <c r="I2139" s="231"/>
      <c r="J2139" s="42"/>
      <c r="K2139" s="42"/>
      <c r="L2139" s="46"/>
      <c r="M2139" s="232"/>
      <c r="N2139" s="233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339</v>
      </c>
      <c r="AU2139" s="19" t="s">
        <v>85</v>
      </c>
    </row>
    <row r="2140" s="13" customFormat="1">
      <c r="A2140" s="13"/>
      <c r="B2140" s="234"/>
      <c r="C2140" s="235"/>
      <c r="D2140" s="236" t="s">
        <v>341</v>
      </c>
      <c r="E2140" s="237" t="s">
        <v>19</v>
      </c>
      <c r="F2140" s="238" t="s">
        <v>3229</v>
      </c>
      <c r="G2140" s="235"/>
      <c r="H2140" s="237" t="s">
        <v>19</v>
      </c>
      <c r="I2140" s="239"/>
      <c r="J2140" s="235"/>
      <c r="K2140" s="235"/>
      <c r="L2140" s="240"/>
      <c r="M2140" s="241"/>
      <c r="N2140" s="242"/>
      <c r="O2140" s="242"/>
      <c r="P2140" s="242"/>
      <c r="Q2140" s="242"/>
      <c r="R2140" s="242"/>
      <c r="S2140" s="242"/>
      <c r="T2140" s="24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4" t="s">
        <v>341</v>
      </c>
      <c r="AU2140" s="244" t="s">
        <v>85</v>
      </c>
      <c r="AV2140" s="13" t="s">
        <v>83</v>
      </c>
      <c r="AW2140" s="13" t="s">
        <v>35</v>
      </c>
      <c r="AX2140" s="13" t="s">
        <v>76</v>
      </c>
      <c r="AY2140" s="244" t="s">
        <v>331</v>
      </c>
    </row>
    <row r="2141" s="14" customFormat="1">
      <c r="A2141" s="14"/>
      <c r="B2141" s="245"/>
      <c r="C2141" s="246"/>
      <c r="D2141" s="236" t="s">
        <v>341</v>
      </c>
      <c r="E2141" s="247" t="s">
        <v>19</v>
      </c>
      <c r="F2141" s="248" t="s">
        <v>1324</v>
      </c>
      <c r="G2141" s="246"/>
      <c r="H2141" s="249">
        <v>66.200000000000003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341</v>
      </c>
      <c r="AU2141" s="255" t="s">
        <v>85</v>
      </c>
      <c r="AV2141" s="14" t="s">
        <v>85</v>
      </c>
      <c r="AW2141" s="14" t="s">
        <v>35</v>
      </c>
      <c r="AX2141" s="14" t="s">
        <v>76</v>
      </c>
      <c r="AY2141" s="255" t="s">
        <v>331</v>
      </c>
    </row>
    <row r="2142" s="13" customFormat="1">
      <c r="A2142" s="13"/>
      <c r="B2142" s="234"/>
      <c r="C2142" s="235"/>
      <c r="D2142" s="236" t="s">
        <v>341</v>
      </c>
      <c r="E2142" s="237" t="s">
        <v>19</v>
      </c>
      <c r="F2142" s="238" t="s">
        <v>3230</v>
      </c>
      <c r="G2142" s="235"/>
      <c r="H2142" s="237" t="s">
        <v>19</v>
      </c>
      <c r="I2142" s="239"/>
      <c r="J2142" s="235"/>
      <c r="K2142" s="235"/>
      <c r="L2142" s="240"/>
      <c r="M2142" s="241"/>
      <c r="N2142" s="242"/>
      <c r="O2142" s="242"/>
      <c r="P2142" s="242"/>
      <c r="Q2142" s="242"/>
      <c r="R2142" s="242"/>
      <c r="S2142" s="242"/>
      <c r="T2142" s="24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4" t="s">
        <v>341</v>
      </c>
      <c r="AU2142" s="244" t="s">
        <v>85</v>
      </c>
      <c r="AV2142" s="13" t="s">
        <v>83</v>
      </c>
      <c r="AW2142" s="13" t="s">
        <v>35</v>
      </c>
      <c r="AX2142" s="13" t="s">
        <v>76</v>
      </c>
      <c r="AY2142" s="244" t="s">
        <v>331</v>
      </c>
    </row>
    <row r="2143" s="14" customFormat="1">
      <c r="A2143" s="14"/>
      <c r="B2143" s="245"/>
      <c r="C2143" s="246"/>
      <c r="D2143" s="236" t="s">
        <v>341</v>
      </c>
      <c r="E2143" s="247" t="s">
        <v>19</v>
      </c>
      <c r="F2143" s="248" t="s">
        <v>1326</v>
      </c>
      <c r="G2143" s="246"/>
      <c r="H2143" s="249">
        <v>237.94999999999999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341</v>
      </c>
      <c r="AU2143" s="255" t="s">
        <v>85</v>
      </c>
      <c r="AV2143" s="14" t="s">
        <v>85</v>
      </c>
      <c r="AW2143" s="14" t="s">
        <v>35</v>
      </c>
      <c r="AX2143" s="14" t="s">
        <v>76</v>
      </c>
      <c r="AY2143" s="255" t="s">
        <v>331</v>
      </c>
    </row>
    <row r="2144" s="13" customFormat="1">
      <c r="A2144" s="13"/>
      <c r="B2144" s="234"/>
      <c r="C2144" s="235"/>
      <c r="D2144" s="236" t="s">
        <v>341</v>
      </c>
      <c r="E2144" s="237" t="s">
        <v>19</v>
      </c>
      <c r="F2144" s="238" t="s">
        <v>1902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341</v>
      </c>
      <c r="AU2144" s="244" t="s">
        <v>85</v>
      </c>
      <c r="AV2144" s="13" t="s">
        <v>83</v>
      </c>
      <c r="AW2144" s="13" t="s">
        <v>35</v>
      </c>
      <c r="AX2144" s="13" t="s">
        <v>76</v>
      </c>
      <c r="AY2144" s="244" t="s">
        <v>331</v>
      </c>
    </row>
    <row r="2145" s="14" customFormat="1">
      <c r="A2145" s="14"/>
      <c r="B2145" s="245"/>
      <c r="C2145" s="246"/>
      <c r="D2145" s="236" t="s">
        <v>341</v>
      </c>
      <c r="E2145" s="247" t="s">
        <v>19</v>
      </c>
      <c r="F2145" s="248" t="s">
        <v>1330</v>
      </c>
      <c r="G2145" s="246"/>
      <c r="H2145" s="249">
        <v>22.5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341</v>
      </c>
      <c r="AU2145" s="255" t="s">
        <v>85</v>
      </c>
      <c r="AV2145" s="14" t="s">
        <v>85</v>
      </c>
      <c r="AW2145" s="14" t="s">
        <v>35</v>
      </c>
      <c r="AX2145" s="14" t="s">
        <v>76</v>
      </c>
      <c r="AY2145" s="255" t="s">
        <v>331</v>
      </c>
    </row>
    <row r="2146" s="13" customFormat="1">
      <c r="A2146" s="13"/>
      <c r="B2146" s="234"/>
      <c r="C2146" s="235"/>
      <c r="D2146" s="236" t="s">
        <v>341</v>
      </c>
      <c r="E2146" s="237" t="s">
        <v>19</v>
      </c>
      <c r="F2146" s="238" t="s">
        <v>3231</v>
      </c>
      <c r="G2146" s="235"/>
      <c r="H2146" s="237" t="s">
        <v>19</v>
      </c>
      <c r="I2146" s="239"/>
      <c r="J2146" s="235"/>
      <c r="K2146" s="235"/>
      <c r="L2146" s="240"/>
      <c r="M2146" s="241"/>
      <c r="N2146" s="242"/>
      <c r="O2146" s="242"/>
      <c r="P2146" s="242"/>
      <c r="Q2146" s="242"/>
      <c r="R2146" s="242"/>
      <c r="S2146" s="242"/>
      <c r="T2146" s="24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4" t="s">
        <v>341</v>
      </c>
      <c r="AU2146" s="244" t="s">
        <v>85</v>
      </c>
      <c r="AV2146" s="13" t="s">
        <v>83</v>
      </c>
      <c r="AW2146" s="13" t="s">
        <v>35</v>
      </c>
      <c r="AX2146" s="13" t="s">
        <v>76</v>
      </c>
      <c r="AY2146" s="244" t="s">
        <v>331</v>
      </c>
    </row>
    <row r="2147" s="14" customFormat="1">
      <c r="A2147" s="14"/>
      <c r="B2147" s="245"/>
      <c r="C2147" s="246"/>
      <c r="D2147" s="236" t="s">
        <v>341</v>
      </c>
      <c r="E2147" s="247" t="s">
        <v>19</v>
      </c>
      <c r="F2147" s="248" t="s">
        <v>1332</v>
      </c>
      <c r="G2147" s="246"/>
      <c r="H2147" s="249">
        <v>13.9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341</v>
      </c>
      <c r="AU2147" s="255" t="s">
        <v>85</v>
      </c>
      <c r="AV2147" s="14" t="s">
        <v>85</v>
      </c>
      <c r="AW2147" s="14" t="s">
        <v>35</v>
      </c>
      <c r="AX2147" s="14" t="s">
        <v>76</v>
      </c>
      <c r="AY2147" s="255" t="s">
        <v>331</v>
      </c>
    </row>
    <row r="2148" s="15" customFormat="1">
      <c r="A2148" s="15"/>
      <c r="B2148" s="256"/>
      <c r="C2148" s="257"/>
      <c r="D2148" s="236" t="s">
        <v>341</v>
      </c>
      <c r="E2148" s="258" t="s">
        <v>19</v>
      </c>
      <c r="F2148" s="259" t="s">
        <v>353</v>
      </c>
      <c r="G2148" s="257"/>
      <c r="H2148" s="260">
        <v>340.55000000000001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6" t="s">
        <v>341</v>
      </c>
      <c r="AU2148" s="266" t="s">
        <v>85</v>
      </c>
      <c r="AV2148" s="15" t="s">
        <v>126</v>
      </c>
      <c r="AW2148" s="15" t="s">
        <v>35</v>
      </c>
      <c r="AX2148" s="15" t="s">
        <v>83</v>
      </c>
      <c r="AY2148" s="266" t="s">
        <v>331</v>
      </c>
    </row>
    <row r="2149" s="2" customFormat="1" ht="21.75" customHeight="1">
      <c r="A2149" s="40"/>
      <c r="B2149" s="41"/>
      <c r="C2149" s="216" t="s">
        <v>3232</v>
      </c>
      <c r="D2149" s="216" t="s">
        <v>333</v>
      </c>
      <c r="E2149" s="217" t="s">
        <v>3233</v>
      </c>
      <c r="F2149" s="218" t="s">
        <v>3234</v>
      </c>
      <c r="G2149" s="219" t="s">
        <v>376</v>
      </c>
      <c r="H2149" s="220">
        <v>16.030000000000001</v>
      </c>
      <c r="I2149" s="221"/>
      <c r="J2149" s="222">
        <f>ROUND(I2149*H2149,2)</f>
        <v>0</v>
      </c>
      <c r="K2149" s="218" t="s">
        <v>337</v>
      </c>
      <c r="L2149" s="46"/>
      <c r="M2149" s="223" t="s">
        <v>19</v>
      </c>
      <c r="N2149" s="224" t="s">
        <v>47</v>
      </c>
      <c r="O2149" s="86"/>
      <c r="P2149" s="225">
        <f>O2149*H2149</f>
        <v>0</v>
      </c>
      <c r="Q2149" s="225">
        <v>0.000428</v>
      </c>
      <c r="R2149" s="225">
        <f>Q2149*H2149</f>
        <v>0.00686084</v>
      </c>
      <c r="S2149" s="225">
        <v>0</v>
      </c>
      <c r="T2149" s="226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7" t="s">
        <v>541</v>
      </c>
      <c r="AT2149" s="227" t="s">
        <v>333</v>
      </c>
      <c r="AU2149" s="227" t="s">
        <v>85</v>
      </c>
      <c r="AY2149" s="19" t="s">
        <v>331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19" t="s">
        <v>83</v>
      </c>
      <c r="BK2149" s="228">
        <f>ROUND(I2149*H2149,2)</f>
        <v>0</v>
      </c>
      <c r="BL2149" s="19" t="s">
        <v>541</v>
      </c>
      <c r="BM2149" s="227" t="s">
        <v>3235</v>
      </c>
    </row>
    <row r="2150" s="2" customFormat="1">
      <c r="A2150" s="40"/>
      <c r="B2150" s="41"/>
      <c r="C2150" s="42"/>
      <c r="D2150" s="229" t="s">
        <v>339</v>
      </c>
      <c r="E2150" s="42"/>
      <c r="F2150" s="230" t="s">
        <v>3236</v>
      </c>
      <c r="G2150" s="42"/>
      <c r="H2150" s="42"/>
      <c r="I2150" s="231"/>
      <c r="J2150" s="42"/>
      <c r="K2150" s="42"/>
      <c r="L2150" s="46"/>
      <c r="M2150" s="232"/>
      <c r="N2150" s="233"/>
      <c r="O2150" s="86"/>
      <c r="P2150" s="86"/>
      <c r="Q2150" s="86"/>
      <c r="R2150" s="86"/>
      <c r="S2150" s="86"/>
      <c r="T2150" s="87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T2150" s="19" t="s">
        <v>339</v>
      </c>
      <c r="AU2150" s="19" t="s">
        <v>85</v>
      </c>
    </row>
    <row r="2151" s="13" customFormat="1">
      <c r="A2151" s="13"/>
      <c r="B2151" s="234"/>
      <c r="C2151" s="235"/>
      <c r="D2151" s="236" t="s">
        <v>341</v>
      </c>
      <c r="E2151" s="237" t="s">
        <v>19</v>
      </c>
      <c r="F2151" s="238" t="s">
        <v>1928</v>
      </c>
      <c r="G2151" s="235"/>
      <c r="H2151" s="237" t="s">
        <v>19</v>
      </c>
      <c r="I2151" s="239"/>
      <c r="J2151" s="235"/>
      <c r="K2151" s="235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341</v>
      </c>
      <c r="AU2151" s="244" t="s">
        <v>85</v>
      </c>
      <c r="AV2151" s="13" t="s">
        <v>83</v>
      </c>
      <c r="AW2151" s="13" t="s">
        <v>35</v>
      </c>
      <c r="AX2151" s="13" t="s">
        <v>76</v>
      </c>
      <c r="AY2151" s="244" t="s">
        <v>331</v>
      </c>
    </row>
    <row r="2152" s="14" customFormat="1">
      <c r="A2152" s="14"/>
      <c r="B2152" s="245"/>
      <c r="C2152" s="246"/>
      <c r="D2152" s="236" t="s">
        <v>341</v>
      </c>
      <c r="E2152" s="247" t="s">
        <v>19</v>
      </c>
      <c r="F2152" s="248" t="s">
        <v>3237</v>
      </c>
      <c r="G2152" s="246"/>
      <c r="H2152" s="249">
        <v>16.030000000000001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341</v>
      </c>
      <c r="AU2152" s="255" t="s">
        <v>85</v>
      </c>
      <c r="AV2152" s="14" t="s">
        <v>85</v>
      </c>
      <c r="AW2152" s="14" t="s">
        <v>35</v>
      </c>
      <c r="AX2152" s="14" t="s">
        <v>83</v>
      </c>
      <c r="AY2152" s="255" t="s">
        <v>331</v>
      </c>
    </row>
    <row r="2153" s="2" customFormat="1" ht="16.5" customHeight="1">
      <c r="A2153" s="40"/>
      <c r="B2153" s="41"/>
      <c r="C2153" s="284" t="s">
        <v>3238</v>
      </c>
      <c r="D2153" s="284" t="s">
        <v>968</v>
      </c>
      <c r="E2153" s="285" t="s">
        <v>3239</v>
      </c>
      <c r="F2153" s="286" t="s">
        <v>3240</v>
      </c>
      <c r="G2153" s="287" t="s">
        <v>425</v>
      </c>
      <c r="H2153" s="288">
        <v>58.777000000000001</v>
      </c>
      <c r="I2153" s="289"/>
      <c r="J2153" s="290">
        <f>ROUND(I2153*H2153,2)</f>
        <v>0</v>
      </c>
      <c r="K2153" s="286" t="s">
        <v>337</v>
      </c>
      <c r="L2153" s="291"/>
      <c r="M2153" s="292" t="s">
        <v>19</v>
      </c>
      <c r="N2153" s="293" t="s">
        <v>47</v>
      </c>
      <c r="O2153" s="86"/>
      <c r="P2153" s="225">
        <f>O2153*H2153</f>
        <v>0</v>
      </c>
      <c r="Q2153" s="225">
        <v>0.00044999999999999999</v>
      </c>
      <c r="R2153" s="225">
        <f>Q2153*H2153</f>
        <v>0.026449649999999998</v>
      </c>
      <c r="S2153" s="225">
        <v>0</v>
      </c>
      <c r="T2153" s="226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27" t="s">
        <v>624</v>
      </c>
      <c r="AT2153" s="227" t="s">
        <v>968</v>
      </c>
      <c r="AU2153" s="227" t="s">
        <v>85</v>
      </c>
      <c r="AY2153" s="19" t="s">
        <v>331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19" t="s">
        <v>83</v>
      </c>
      <c r="BK2153" s="228">
        <f>ROUND(I2153*H2153,2)</f>
        <v>0</v>
      </c>
      <c r="BL2153" s="19" t="s">
        <v>541</v>
      </c>
      <c r="BM2153" s="227" t="s">
        <v>3241</v>
      </c>
    </row>
    <row r="2154" s="14" customFormat="1">
      <c r="A2154" s="14"/>
      <c r="B2154" s="245"/>
      <c r="C2154" s="246"/>
      <c r="D2154" s="236" t="s">
        <v>341</v>
      </c>
      <c r="E2154" s="247" t="s">
        <v>19</v>
      </c>
      <c r="F2154" s="248" t="s">
        <v>3242</v>
      </c>
      <c r="G2154" s="246"/>
      <c r="H2154" s="249">
        <v>58.777000000000001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341</v>
      </c>
      <c r="AU2154" s="255" t="s">
        <v>85</v>
      </c>
      <c r="AV2154" s="14" t="s">
        <v>85</v>
      </c>
      <c r="AW2154" s="14" t="s">
        <v>35</v>
      </c>
      <c r="AX2154" s="14" t="s">
        <v>83</v>
      </c>
      <c r="AY2154" s="255" t="s">
        <v>331</v>
      </c>
    </row>
    <row r="2155" s="2" customFormat="1" ht="24.15" customHeight="1">
      <c r="A2155" s="40"/>
      <c r="B2155" s="41"/>
      <c r="C2155" s="216" t="s">
        <v>3243</v>
      </c>
      <c r="D2155" s="216" t="s">
        <v>333</v>
      </c>
      <c r="E2155" s="217" t="s">
        <v>3244</v>
      </c>
      <c r="F2155" s="218" t="s">
        <v>3245</v>
      </c>
      <c r="G2155" s="219" t="s">
        <v>336</v>
      </c>
      <c r="H2155" s="220">
        <v>340.55000000000001</v>
      </c>
      <c r="I2155" s="221"/>
      <c r="J2155" s="222">
        <f>ROUND(I2155*H2155,2)</f>
        <v>0</v>
      </c>
      <c r="K2155" s="218" t="s">
        <v>337</v>
      </c>
      <c r="L2155" s="46"/>
      <c r="M2155" s="223" t="s">
        <v>19</v>
      </c>
      <c r="N2155" s="224" t="s">
        <v>47</v>
      </c>
      <c r="O2155" s="86"/>
      <c r="P2155" s="225">
        <f>O2155*H2155</f>
        <v>0</v>
      </c>
      <c r="Q2155" s="225">
        <v>0.0063</v>
      </c>
      <c r="R2155" s="225">
        <f>Q2155*H2155</f>
        <v>2.1454650000000002</v>
      </c>
      <c r="S2155" s="225">
        <v>0</v>
      </c>
      <c r="T2155" s="226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7" t="s">
        <v>541</v>
      </c>
      <c r="AT2155" s="227" t="s">
        <v>333</v>
      </c>
      <c r="AU2155" s="227" t="s">
        <v>85</v>
      </c>
      <c r="AY2155" s="19" t="s">
        <v>331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19" t="s">
        <v>83</v>
      </c>
      <c r="BK2155" s="228">
        <f>ROUND(I2155*H2155,2)</f>
        <v>0</v>
      </c>
      <c r="BL2155" s="19" t="s">
        <v>541</v>
      </c>
      <c r="BM2155" s="227" t="s">
        <v>3246</v>
      </c>
    </row>
    <row r="2156" s="2" customFormat="1">
      <c r="A2156" s="40"/>
      <c r="B2156" s="41"/>
      <c r="C2156" s="42"/>
      <c r="D2156" s="229" t="s">
        <v>339</v>
      </c>
      <c r="E2156" s="42"/>
      <c r="F2156" s="230" t="s">
        <v>3247</v>
      </c>
      <c r="G2156" s="42"/>
      <c r="H2156" s="42"/>
      <c r="I2156" s="231"/>
      <c r="J2156" s="42"/>
      <c r="K2156" s="42"/>
      <c r="L2156" s="46"/>
      <c r="M2156" s="232"/>
      <c r="N2156" s="233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339</v>
      </c>
      <c r="AU2156" s="19" t="s">
        <v>85</v>
      </c>
    </row>
    <row r="2157" s="13" customFormat="1">
      <c r="A2157" s="13"/>
      <c r="B2157" s="234"/>
      <c r="C2157" s="235"/>
      <c r="D2157" s="236" t="s">
        <v>341</v>
      </c>
      <c r="E2157" s="237" t="s">
        <v>19</v>
      </c>
      <c r="F2157" s="238" t="s">
        <v>3229</v>
      </c>
      <c r="G2157" s="235"/>
      <c r="H2157" s="237" t="s">
        <v>19</v>
      </c>
      <c r="I2157" s="239"/>
      <c r="J2157" s="235"/>
      <c r="K2157" s="235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341</v>
      </c>
      <c r="AU2157" s="244" t="s">
        <v>85</v>
      </c>
      <c r="AV2157" s="13" t="s">
        <v>83</v>
      </c>
      <c r="AW2157" s="13" t="s">
        <v>35</v>
      </c>
      <c r="AX2157" s="13" t="s">
        <v>76</v>
      </c>
      <c r="AY2157" s="244" t="s">
        <v>331</v>
      </c>
    </row>
    <row r="2158" s="14" customFormat="1">
      <c r="A2158" s="14"/>
      <c r="B2158" s="245"/>
      <c r="C2158" s="246"/>
      <c r="D2158" s="236" t="s">
        <v>341</v>
      </c>
      <c r="E2158" s="247" t="s">
        <v>19</v>
      </c>
      <c r="F2158" s="248" t="s">
        <v>1324</v>
      </c>
      <c r="G2158" s="246"/>
      <c r="H2158" s="249">
        <v>66.200000000000003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341</v>
      </c>
      <c r="AU2158" s="255" t="s">
        <v>85</v>
      </c>
      <c r="AV2158" s="14" t="s">
        <v>85</v>
      </c>
      <c r="AW2158" s="14" t="s">
        <v>35</v>
      </c>
      <c r="AX2158" s="14" t="s">
        <v>76</v>
      </c>
      <c r="AY2158" s="255" t="s">
        <v>331</v>
      </c>
    </row>
    <row r="2159" s="13" customFormat="1">
      <c r="A2159" s="13"/>
      <c r="B2159" s="234"/>
      <c r="C2159" s="235"/>
      <c r="D2159" s="236" t="s">
        <v>341</v>
      </c>
      <c r="E2159" s="237" t="s">
        <v>19</v>
      </c>
      <c r="F2159" s="238" t="s">
        <v>3230</v>
      </c>
      <c r="G2159" s="235"/>
      <c r="H2159" s="237" t="s">
        <v>19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341</v>
      </c>
      <c r="AU2159" s="244" t="s">
        <v>85</v>
      </c>
      <c r="AV2159" s="13" t="s">
        <v>83</v>
      </c>
      <c r="AW2159" s="13" t="s">
        <v>35</v>
      </c>
      <c r="AX2159" s="13" t="s">
        <v>76</v>
      </c>
      <c r="AY2159" s="244" t="s">
        <v>331</v>
      </c>
    </row>
    <row r="2160" s="14" customFormat="1">
      <c r="A2160" s="14"/>
      <c r="B2160" s="245"/>
      <c r="C2160" s="246"/>
      <c r="D2160" s="236" t="s">
        <v>341</v>
      </c>
      <c r="E2160" s="247" t="s">
        <v>19</v>
      </c>
      <c r="F2160" s="248" t="s">
        <v>1326</v>
      </c>
      <c r="G2160" s="246"/>
      <c r="H2160" s="249">
        <v>237.94999999999999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341</v>
      </c>
      <c r="AU2160" s="255" t="s">
        <v>85</v>
      </c>
      <c r="AV2160" s="14" t="s">
        <v>85</v>
      </c>
      <c r="AW2160" s="14" t="s">
        <v>35</v>
      </c>
      <c r="AX2160" s="14" t="s">
        <v>76</v>
      </c>
      <c r="AY2160" s="255" t="s">
        <v>331</v>
      </c>
    </row>
    <row r="2161" s="13" customFormat="1">
      <c r="A2161" s="13"/>
      <c r="B2161" s="234"/>
      <c r="C2161" s="235"/>
      <c r="D2161" s="236" t="s">
        <v>341</v>
      </c>
      <c r="E2161" s="237" t="s">
        <v>19</v>
      </c>
      <c r="F2161" s="238" t="s">
        <v>1902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341</v>
      </c>
      <c r="AU2161" s="244" t="s">
        <v>85</v>
      </c>
      <c r="AV2161" s="13" t="s">
        <v>83</v>
      </c>
      <c r="AW2161" s="13" t="s">
        <v>35</v>
      </c>
      <c r="AX2161" s="13" t="s">
        <v>76</v>
      </c>
      <c r="AY2161" s="244" t="s">
        <v>331</v>
      </c>
    </row>
    <row r="2162" s="14" customFormat="1">
      <c r="A2162" s="14"/>
      <c r="B2162" s="245"/>
      <c r="C2162" s="246"/>
      <c r="D2162" s="236" t="s">
        <v>341</v>
      </c>
      <c r="E2162" s="247" t="s">
        <v>19</v>
      </c>
      <c r="F2162" s="248" t="s">
        <v>1330</v>
      </c>
      <c r="G2162" s="246"/>
      <c r="H2162" s="249">
        <v>22.5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341</v>
      </c>
      <c r="AU2162" s="255" t="s">
        <v>85</v>
      </c>
      <c r="AV2162" s="14" t="s">
        <v>85</v>
      </c>
      <c r="AW2162" s="14" t="s">
        <v>35</v>
      </c>
      <c r="AX2162" s="14" t="s">
        <v>76</v>
      </c>
      <c r="AY2162" s="255" t="s">
        <v>331</v>
      </c>
    </row>
    <row r="2163" s="13" customFormat="1">
      <c r="A2163" s="13"/>
      <c r="B2163" s="234"/>
      <c r="C2163" s="235"/>
      <c r="D2163" s="236" t="s">
        <v>341</v>
      </c>
      <c r="E2163" s="237" t="s">
        <v>19</v>
      </c>
      <c r="F2163" s="238" t="s">
        <v>3231</v>
      </c>
      <c r="G2163" s="235"/>
      <c r="H2163" s="237" t="s">
        <v>19</v>
      </c>
      <c r="I2163" s="239"/>
      <c r="J2163" s="235"/>
      <c r="K2163" s="235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341</v>
      </c>
      <c r="AU2163" s="244" t="s">
        <v>85</v>
      </c>
      <c r="AV2163" s="13" t="s">
        <v>83</v>
      </c>
      <c r="AW2163" s="13" t="s">
        <v>35</v>
      </c>
      <c r="AX2163" s="13" t="s">
        <v>76</v>
      </c>
      <c r="AY2163" s="244" t="s">
        <v>331</v>
      </c>
    </row>
    <row r="2164" s="14" customFormat="1">
      <c r="A2164" s="14"/>
      <c r="B2164" s="245"/>
      <c r="C2164" s="246"/>
      <c r="D2164" s="236" t="s">
        <v>341</v>
      </c>
      <c r="E2164" s="247" t="s">
        <v>19</v>
      </c>
      <c r="F2164" s="248" t="s">
        <v>1332</v>
      </c>
      <c r="G2164" s="246"/>
      <c r="H2164" s="249">
        <v>13.9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341</v>
      </c>
      <c r="AU2164" s="255" t="s">
        <v>85</v>
      </c>
      <c r="AV2164" s="14" t="s">
        <v>85</v>
      </c>
      <c r="AW2164" s="14" t="s">
        <v>35</v>
      </c>
      <c r="AX2164" s="14" t="s">
        <v>76</v>
      </c>
      <c r="AY2164" s="255" t="s">
        <v>331</v>
      </c>
    </row>
    <row r="2165" s="15" customFormat="1">
      <c r="A2165" s="15"/>
      <c r="B2165" s="256"/>
      <c r="C2165" s="257"/>
      <c r="D2165" s="236" t="s">
        <v>341</v>
      </c>
      <c r="E2165" s="258" t="s">
        <v>19</v>
      </c>
      <c r="F2165" s="259" t="s">
        <v>353</v>
      </c>
      <c r="G2165" s="257"/>
      <c r="H2165" s="260">
        <v>340.55000000000001</v>
      </c>
      <c r="I2165" s="261"/>
      <c r="J2165" s="257"/>
      <c r="K2165" s="257"/>
      <c r="L2165" s="262"/>
      <c r="M2165" s="263"/>
      <c r="N2165" s="264"/>
      <c r="O2165" s="264"/>
      <c r="P2165" s="264"/>
      <c r="Q2165" s="264"/>
      <c r="R2165" s="264"/>
      <c r="S2165" s="264"/>
      <c r="T2165" s="26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6" t="s">
        <v>341</v>
      </c>
      <c r="AU2165" s="266" t="s">
        <v>85</v>
      </c>
      <c r="AV2165" s="15" t="s">
        <v>126</v>
      </c>
      <c r="AW2165" s="15" t="s">
        <v>35</v>
      </c>
      <c r="AX2165" s="15" t="s">
        <v>83</v>
      </c>
      <c r="AY2165" s="266" t="s">
        <v>331</v>
      </c>
    </row>
    <row r="2166" s="2" customFormat="1" ht="16.5" customHeight="1">
      <c r="A2166" s="40"/>
      <c r="B2166" s="41"/>
      <c r="C2166" s="284" t="s">
        <v>3248</v>
      </c>
      <c r="D2166" s="284" t="s">
        <v>968</v>
      </c>
      <c r="E2166" s="285" t="s">
        <v>3249</v>
      </c>
      <c r="F2166" s="286" t="s">
        <v>3250</v>
      </c>
      <c r="G2166" s="287" t="s">
        <v>336</v>
      </c>
      <c r="H2166" s="288">
        <v>374.60500000000002</v>
      </c>
      <c r="I2166" s="289"/>
      <c r="J2166" s="290">
        <f>ROUND(I2166*H2166,2)</f>
        <v>0</v>
      </c>
      <c r="K2166" s="286" t="s">
        <v>337</v>
      </c>
      <c r="L2166" s="291"/>
      <c r="M2166" s="292" t="s">
        <v>19</v>
      </c>
      <c r="N2166" s="293" t="s">
        <v>47</v>
      </c>
      <c r="O2166" s="86"/>
      <c r="P2166" s="225">
        <f>O2166*H2166</f>
        <v>0</v>
      </c>
      <c r="Q2166" s="225">
        <v>0.017999999999999999</v>
      </c>
      <c r="R2166" s="225">
        <f>Q2166*H2166</f>
        <v>6.7428900000000001</v>
      </c>
      <c r="S2166" s="225">
        <v>0</v>
      </c>
      <c r="T2166" s="226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27" t="s">
        <v>624</v>
      </c>
      <c r="AT2166" s="227" t="s">
        <v>968</v>
      </c>
      <c r="AU2166" s="227" t="s">
        <v>85</v>
      </c>
      <c r="AY2166" s="19" t="s">
        <v>331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19" t="s">
        <v>83</v>
      </c>
      <c r="BK2166" s="228">
        <f>ROUND(I2166*H2166,2)</f>
        <v>0</v>
      </c>
      <c r="BL2166" s="19" t="s">
        <v>541</v>
      </c>
      <c r="BM2166" s="227" t="s">
        <v>3251</v>
      </c>
    </row>
    <row r="2167" s="14" customFormat="1">
      <c r="A2167" s="14"/>
      <c r="B2167" s="245"/>
      <c r="C2167" s="246"/>
      <c r="D2167" s="236" t="s">
        <v>341</v>
      </c>
      <c r="E2167" s="247" t="s">
        <v>19</v>
      </c>
      <c r="F2167" s="248" t="s">
        <v>3252</v>
      </c>
      <c r="G2167" s="246"/>
      <c r="H2167" s="249">
        <v>374.60500000000002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341</v>
      </c>
      <c r="AU2167" s="255" t="s">
        <v>85</v>
      </c>
      <c r="AV2167" s="14" t="s">
        <v>85</v>
      </c>
      <c r="AW2167" s="14" t="s">
        <v>35</v>
      </c>
      <c r="AX2167" s="14" t="s">
        <v>83</v>
      </c>
      <c r="AY2167" s="255" t="s">
        <v>331</v>
      </c>
    </row>
    <row r="2168" s="2" customFormat="1" ht="16.5" customHeight="1">
      <c r="A2168" s="40"/>
      <c r="B2168" s="41"/>
      <c r="C2168" s="216" t="s">
        <v>3253</v>
      </c>
      <c r="D2168" s="216" t="s">
        <v>333</v>
      </c>
      <c r="E2168" s="217" t="s">
        <v>3254</v>
      </c>
      <c r="F2168" s="218" t="s">
        <v>3255</v>
      </c>
      <c r="G2168" s="219" t="s">
        <v>376</v>
      </c>
      <c r="H2168" s="220">
        <v>130.13</v>
      </c>
      <c r="I2168" s="221"/>
      <c r="J2168" s="222">
        <f>ROUND(I2168*H2168,2)</f>
        <v>0</v>
      </c>
      <c r="K2168" s="218" t="s">
        <v>337</v>
      </c>
      <c r="L2168" s="46"/>
      <c r="M2168" s="223" t="s">
        <v>19</v>
      </c>
      <c r="N2168" s="224" t="s">
        <v>47</v>
      </c>
      <c r="O2168" s="86"/>
      <c r="P2168" s="225">
        <f>O2168*H2168</f>
        <v>0</v>
      </c>
      <c r="Q2168" s="225">
        <v>3.0000000000000001E-05</v>
      </c>
      <c r="R2168" s="225">
        <f>Q2168*H2168</f>
        <v>0.0039039000000000001</v>
      </c>
      <c r="S2168" s="225">
        <v>0</v>
      </c>
      <c r="T2168" s="226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27" t="s">
        <v>541</v>
      </c>
      <c r="AT2168" s="227" t="s">
        <v>333</v>
      </c>
      <c r="AU2168" s="227" t="s">
        <v>85</v>
      </c>
      <c r="AY2168" s="19" t="s">
        <v>331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19" t="s">
        <v>83</v>
      </c>
      <c r="BK2168" s="228">
        <f>ROUND(I2168*H2168,2)</f>
        <v>0</v>
      </c>
      <c r="BL2168" s="19" t="s">
        <v>541</v>
      </c>
      <c r="BM2168" s="227" t="s">
        <v>3256</v>
      </c>
    </row>
    <row r="2169" s="2" customFormat="1">
      <c r="A2169" s="40"/>
      <c r="B2169" s="41"/>
      <c r="C2169" s="42"/>
      <c r="D2169" s="229" t="s">
        <v>339</v>
      </c>
      <c r="E2169" s="42"/>
      <c r="F2169" s="230" t="s">
        <v>3257</v>
      </c>
      <c r="G2169" s="42"/>
      <c r="H2169" s="42"/>
      <c r="I2169" s="231"/>
      <c r="J2169" s="42"/>
      <c r="K2169" s="42"/>
      <c r="L2169" s="46"/>
      <c r="M2169" s="232"/>
      <c r="N2169" s="233"/>
      <c r="O2169" s="86"/>
      <c r="P2169" s="86"/>
      <c r="Q2169" s="86"/>
      <c r="R2169" s="86"/>
      <c r="S2169" s="86"/>
      <c r="T2169" s="87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9" t="s">
        <v>339</v>
      </c>
      <c r="AU2169" s="19" t="s">
        <v>85</v>
      </c>
    </row>
    <row r="2170" s="13" customFormat="1">
      <c r="A2170" s="13"/>
      <c r="B2170" s="234"/>
      <c r="C2170" s="235"/>
      <c r="D2170" s="236" t="s">
        <v>341</v>
      </c>
      <c r="E2170" s="237" t="s">
        <v>19</v>
      </c>
      <c r="F2170" s="238" t="s">
        <v>1909</v>
      </c>
      <c r="G2170" s="235"/>
      <c r="H2170" s="237" t="s">
        <v>19</v>
      </c>
      <c r="I2170" s="239"/>
      <c r="J2170" s="235"/>
      <c r="K2170" s="235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341</v>
      </c>
      <c r="AU2170" s="244" t="s">
        <v>85</v>
      </c>
      <c r="AV2170" s="13" t="s">
        <v>83</v>
      </c>
      <c r="AW2170" s="13" t="s">
        <v>35</v>
      </c>
      <c r="AX2170" s="13" t="s">
        <v>76</v>
      </c>
      <c r="AY2170" s="244" t="s">
        <v>331</v>
      </c>
    </row>
    <row r="2171" s="14" customFormat="1">
      <c r="A2171" s="14"/>
      <c r="B2171" s="245"/>
      <c r="C2171" s="246"/>
      <c r="D2171" s="236" t="s">
        <v>341</v>
      </c>
      <c r="E2171" s="247" t="s">
        <v>19</v>
      </c>
      <c r="F2171" s="248" t="s">
        <v>3258</v>
      </c>
      <c r="G2171" s="246"/>
      <c r="H2171" s="249">
        <v>4.9699999999999998</v>
      </c>
      <c r="I2171" s="250"/>
      <c r="J2171" s="246"/>
      <c r="K2171" s="246"/>
      <c r="L2171" s="251"/>
      <c r="M2171" s="252"/>
      <c r="N2171" s="253"/>
      <c r="O2171" s="253"/>
      <c r="P2171" s="253"/>
      <c r="Q2171" s="253"/>
      <c r="R2171" s="253"/>
      <c r="S2171" s="253"/>
      <c r="T2171" s="25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5" t="s">
        <v>341</v>
      </c>
      <c r="AU2171" s="255" t="s">
        <v>85</v>
      </c>
      <c r="AV2171" s="14" t="s">
        <v>85</v>
      </c>
      <c r="AW2171" s="14" t="s">
        <v>35</v>
      </c>
      <c r="AX2171" s="14" t="s">
        <v>76</v>
      </c>
      <c r="AY2171" s="255" t="s">
        <v>331</v>
      </c>
    </row>
    <row r="2172" s="13" customFormat="1">
      <c r="A2172" s="13"/>
      <c r="B2172" s="234"/>
      <c r="C2172" s="235"/>
      <c r="D2172" s="236" t="s">
        <v>341</v>
      </c>
      <c r="E2172" s="237" t="s">
        <v>19</v>
      </c>
      <c r="F2172" s="238" t="s">
        <v>1911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341</v>
      </c>
      <c r="AU2172" s="244" t="s">
        <v>85</v>
      </c>
      <c r="AV2172" s="13" t="s">
        <v>83</v>
      </c>
      <c r="AW2172" s="13" t="s">
        <v>35</v>
      </c>
      <c r="AX2172" s="13" t="s">
        <v>76</v>
      </c>
      <c r="AY2172" s="244" t="s">
        <v>331</v>
      </c>
    </row>
    <row r="2173" s="14" customFormat="1">
      <c r="A2173" s="14"/>
      <c r="B2173" s="245"/>
      <c r="C2173" s="246"/>
      <c r="D2173" s="236" t="s">
        <v>341</v>
      </c>
      <c r="E2173" s="247" t="s">
        <v>19</v>
      </c>
      <c r="F2173" s="248" t="s">
        <v>3259</v>
      </c>
      <c r="G2173" s="246"/>
      <c r="H2173" s="249">
        <v>14.199999999999999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341</v>
      </c>
      <c r="AU2173" s="255" t="s">
        <v>85</v>
      </c>
      <c r="AV2173" s="14" t="s">
        <v>85</v>
      </c>
      <c r="AW2173" s="14" t="s">
        <v>35</v>
      </c>
      <c r="AX2173" s="14" t="s">
        <v>76</v>
      </c>
      <c r="AY2173" s="255" t="s">
        <v>331</v>
      </c>
    </row>
    <row r="2174" s="13" customFormat="1">
      <c r="A2174" s="13"/>
      <c r="B2174" s="234"/>
      <c r="C2174" s="235"/>
      <c r="D2174" s="236" t="s">
        <v>341</v>
      </c>
      <c r="E2174" s="237" t="s">
        <v>19</v>
      </c>
      <c r="F2174" s="238" t="s">
        <v>1913</v>
      </c>
      <c r="G2174" s="235"/>
      <c r="H2174" s="237" t="s">
        <v>19</v>
      </c>
      <c r="I2174" s="239"/>
      <c r="J2174" s="235"/>
      <c r="K2174" s="235"/>
      <c r="L2174" s="240"/>
      <c r="M2174" s="241"/>
      <c r="N2174" s="242"/>
      <c r="O2174" s="242"/>
      <c r="P2174" s="242"/>
      <c r="Q2174" s="242"/>
      <c r="R2174" s="242"/>
      <c r="S2174" s="242"/>
      <c r="T2174" s="24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4" t="s">
        <v>341</v>
      </c>
      <c r="AU2174" s="244" t="s">
        <v>85</v>
      </c>
      <c r="AV2174" s="13" t="s">
        <v>83</v>
      </c>
      <c r="AW2174" s="13" t="s">
        <v>35</v>
      </c>
      <c r="AX2174" s="13" t="s">
        <v>76</v>
      </c>
      <c r="AY2174" s="244" t="s">
        <v>331</v>
      </c>
    </row>
    <row r="2175" s="14" customFormat="1">
      <c r="A2175" s="14"/>
      <c r="B2175" s="245"/>
      <c r="C2175" s="246"/>
      <c r="D2175" s="236" t="s">
        <v>341</v>
      </c>
      <c r="E2175" s="247" t="s">
        <v>19</v>
      </c>
      <c r="F2175" s="248" t="s">
        <v>3260</v>
      </c>
      <c r="G2175" s="246"/>
      <c r="H2175" s="249">
        <v>11.949999999999999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341</v>
      </c>
      <c r="AU2175" s="255" t="s">
        <v>85</v>
      </c>
      <c r="AV2175" s="14" t="s">
        <v>85</v>
      </c>
      <c r="AW2175" s="14" t="s">
        <v>35</v>
      </c>
      <c r="AX2175" s="14" t="s">
        <v>76</v>
      </c>
      <c r="AY2175" s="255" t="s">
        <v>331</v>
      </c>
    </row>
    <row r="2176" s="13" customFormat="1">
      <c r="A2176" s="13"/>
      <c r="B2176" s="234"/>
      <c r="C2176" s="235"/>
      <c r="D2176" s="236" t="s">
        <v>341</v>
      </c>
      <c r="E2176" s="237" t="s">
        <v>19</v>
      </c>
      <c r="F2176" s="238" t="s">
        <v>1915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341</v>
      </c>
      <c r="AU2176" s="244" t="s">
        <v>85</v>
      </c>
      <c r="AV2176" s="13" t="s">
        <v>83</v>
      </c>
      <c r="AW2176" s="13" t="s">
        <v>35</v>
      </c>
      <c r="AX2176" s="13" t="s">
        <v>76</v>
      </c>
      <c r="AY2176" s="244" t="s">
        <v>331</v>
      </c>
    </row>
    <row r="2177" s="14" customFormat="1">
      <c r="A2177" s="14"/>
      <c r="B2177" s="245"/>
      <c r="C2177" s="246"/>
      <c r="D2177" s="236" t="s">
        <v>341</v>
      </c>
      <c r="E2177" s="247" t="s">
        <v>19</v>
      </c>
      <c r="F2177" s="248" t="s">
        <v>3261</v>
      </c>
      <c r="G2177" s="246"/>
      <c r="H2177" s="249">
        <v>8.5999999999999996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341</v>
      </c>
      <c r="AU2177" s="255" t="s">
        <v>85</v>
      </c>
      <c r="AV2177" s="14" t="s">
        <v>85</v>
      </c>
      <c r="AW2177" s="14" t="s">
        <v>35</v>
      </c>
      <c r="AX2177" s="14" t="s">
        <v>76</v>
      </c>
      <c r="AY2177" s="255" t="s">
        <v>331</v>
      </c>
    </row>
    <row r="2178" s="13" customFormat="1">
      <c r="A2178" s="13"/>
      <c r="B2178" s="234"/>
      <c r="C2178" s="235"/>
      <c r="D2178" s="236" t="s">
        <v>341</v>
      </c>
      <c r="E2178" s="237" t="s">
        <v>19</v>
      </c>
      <c r="F2178" s="238" t="s">
        <v>1917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341</v>
      </c>
      <c r="AU2178" s="244" t="s">
        <v>85</v>
      </c>
      <c r="AV2178" s="13" t="s">
        <v>83</v>
      </c>
      <c r="AW2178" s="13" t="s">
        <v>35</v>
      </c>
      <c r="AX2178" s="13" t="s">
        <v>76</v>
      </c>
      <c r="AY2178" s="244" t="s">
        <v>331</v>
      </c>
    </row>
    <row r="2179" s="14" customFormat="1">
      <c r="A2179" s="14"/>
      <c r="B2179" s="245"/>
      <c r="C2179" s="246"/>
      <c r="D2179" s="236" t="s">
        <v>341</v>
      </c>
      <c r="E2179" s="247" t="s">
        <v>19</v>
      </c>
      <c r="F2179" s="248" t="s">
        <v>3262</v>
      </c>
      <c r="G2179" s="246"/>
      <c r="H2179" s="249">
        <v>5.7000000000000002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341</v>
      </c>
      <c r="AU2179" s="255" t="s">
        <v>85</v>
      </c>
      <c r="AV2179" s="14" t="s">
        <v>85</v>
      </c>
      <c r="AW2179" s="14" t="s">
        <v>35</v>
      </c>
      <c r="AX2179" s="14" t="s">
        <v>76</v>
      </c>
      <c r="AY2179" s="255" t="s">
        <v>331</v>
      </c>
    </row>
    <row r="2180" s="13" customFormat="1">
      <c r="A2180" s="13"/>
      <c r="B2180" s="234"/>
      <c r="C2180" s="235"/>
      <c r="D2180" s="236" t="s">
        <v>341</v>
      </c>
      <c r="E2180" s="237" t="s">
        <v>19</v>
      </c>
      <c r="F2180" s="238" t="s">
        <v>1919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341</v>
      </c>
      <c r="AU2180" s="244" t="s">
        <v>85</v>
      </c>
      <c r="AV2180" s="13" t="s">
        <v>83</v>
      </c>
      <c r="AW2180" s="13" t="s">
        <v>35</v>
      </c>
      <c r="AX2180" s="13" t="s">
        <v>76</v>
      </c>
      <c r="AY2180" s="244" t="s">
        <v>331</v>
      </c>
    </row>
    <row r="2181" s="14" customFormat="1">
      <c r="A2181" s="14"/>
      <c r="B2181" s="245"/>
      <c r="C2181" s="246"/>
      <c r="D2181" s="236" t="s">
        <v>341</v>
      </c>
      <c r="E2181" s="247" t="s">
        <v>19</v>
      </c>
      <c r="F2181" s="248" t="s">
        <v>3263</v>
      </c>
      <c r="G2181" s="246"/>
      <c r="H2181" s="249">
        <v>13.6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341</v>
      </c>
      <c r="AU2181" s="255" t="s">
        <v>85</v>
      </c>
      <c r="AV2181" s="14" t="s">
        <v>85</v>
      </c>
      <c r="AW2181" s="14" t="s">
        <v>35</v>
      </c>
      <c r="AX2181" s="14" t="s">
        <v>76</v>
      </c>
      <c r="AY2181" s="255" t="s">
        <v>331</v>
      </c>
    </row>
    <row r="2182" s="13" customFormat="1">
      <c r="A2182" s="13"/>
      <c r="B2182" s="234"/>
      <c r="C2182" s="235"/>
      <c r="D2182" s="236" t="s">
        <v>341</v>
      </c>
      <c r="E2182" s="237" t="s">
        <v>19</v>
      </c>
      <c r="F2182" s="238" t="s">
        <v>1921</v>
      </c>
      <c r="G2182" s="235"/>
      <c r="H2182" s="237" t="s">
        <v>19</v>
      </c>
      <c r="I2182" s="239"/>
      <c r="J2182" s="235"/>
      <c r="K2182" s="235"/>
      <c r="L2182" s="240"/>
      <c r="M2182" s="241"/>
      <c r="N2182" s="242"/>
      <c r="O2182" s="242"/>
      <c r="P2182" s="242"/>
      <c r="Q2182" s="242"/>
      <c r="R2182" s="242"/>
      <c r="S2182" s="242"/>
      <c r="T2182" s="24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4" t="s">
        <v>341</v>
      </c>
      <c r="AU2182" s="244" t="s">
        <v>85</v>
      </c>
      <c r="AV2182" s="13" t="s">
        <v>83</v>
      </c>
      <c r="AW2182" s="13" t="s">
        <v>35</v>
      </c>
      <c r="AX2182" s="13" t="s">
        <v>76</v>
      </c>
      <c r="AY2182" s="244" t="s">
        <v>331</v>
      </c>
    </row>
    <row r="2183" s="14" customFormat="1">
      <c r="A2183" s="14"/>
      <c r="B2183" s="245"/>
      <c r="C2183" s="246"/>
      <c r="D2183" s="236" t="s">
        <v>341</v>
      </c>
      <c r="E2183" s="247" t="s">
        <v>19</v>
      </c>
      <c r="F2183" s="248" t="s">
        <v>3264</v>
      </c>
      <c r="G2183" s="246"/>
      <c r="H2183" s="249">
        <v>9.6799999999999997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341</v>
      </c>
      <c r="AU2183" s="255" t="s">
        <v>85</v>
      </c>
      <c r="AV2183" s="14" t="s">
        <v>85</v>
      </c>
      <c r="AW2183" s="14" t="s">
        <v>35</v>
      </c>
      <c r="AX2183" s="14" t="s">
        <v>76</v>
      </c>
      <c r="AY2183" s="255" t="s">
        <v>331</v>
      </c>
    </row>
    <row r="2184" s="13" customFormat="1">
      <c r="A2184" s="13"/>
      <c r="B2184" s="234"/>
      <c r="C2184" s="235"/>
      <c r="D2184" s="236" t="s">
        <v>341</v>
      </c>
      <c r="E2184" s="237" t="s">
        <v>19</v>
      </c>
      <c r="F2184" s="238" t="s">
        <v>1923</v>
      </c>
      <c r="G2184" s="235"/>
      <c r="H2184" s="237" t="s">
        <v>19</v>
      </c>
      <c r="I2184" s="239"/>
      <c r="J2184" s="235"/>
      <c r="K2184" s="235"/>
      <c r="L2184" s="240"/>
      <c r="M2184" s="241"/>
      <c r="N2184" s="242"/>
      <c r="O2184" s="242"/>
      <c r="P2184" s="242"/>
      <c r="Q2184" s="242"/>
      <c r="R2184" s="242"/>
      <c r="S2184" s="242"/>
      <c r="T2184" s="24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4" t="s">
        <v>341</v>
      </c>
      <c r="AU2184" s="244" t="s">
        <v>85</v>
      </c>
      <c r="AV2184" s="13" t="s">
        <v>83</v>
      </c>
      <c r="AW2184" s="13" t="s">
        <v>35</v>
      </c>
      <c r="AX2184" s="13" t="s">
        <v>76</v>
      </c>
      <c r="AY2184" s="244" t="s">
        <v>331</v>
      </c>
    </row>
    <row r="2185" s="14" customFormat="1">
      <c r="A2185" s="14"/>
      <c r="B2185" s="245"/>
      <c r="C2185" s="246"/>
      <c r="D2185" s="236" t="s">
        <v>341</v>
      </c>
      <c r="E2185" s="247" t="s">
        <v>19</v>
      </c>
      <c r="F2185" s="248" t="s">
        <v>3265</v>
      </c>
      <c r="G2185" s="246"/>
      <c r="H2185" s="249">
        <v>9.1999999999999993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341</v>
      </c>
      <c r="AU2185" s="255" t="s">
        <v>85</v>
      </c>
      <c r="AV2185" s="14" t="s">
        <v>85</v>
      </c>
      <c r="AW2185" s="14" t="s">
        <v>35</v>
      </c>
      <c r="AX2185" s="14" t="s">
        <v>76</v>
      </c>
      <c r="AY2185" s="255" t="s">
        <v>331</v>
      </c>
    </row>
    <row r="2186" s="13" customFormat="1">
      <c r="A2186" s="13"/>
      <c r="B2186" s="234"/>
      <c r="C2186" s="235"/>
      <c r="D2186" s="236" t="s">
        <v>341</v>
      </c>
      <c r="E2186" s="237" t="s">
        <v>19</v>
      </c>
      <c r="F2186" s="238" t="s">
        <v>1925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341</v>
      </c>
      <c r="AU2186" s="244" t="s">
        <v>85</v>
      </c>
      <c r="AV2186" s="13" t="s">
        <v>83</v>
      </c>
      <c r="AW2186" s="13" t="s">
        <v>35</v>
      </c>
      <c r="AX2186" s="13" t="s">
        <v>76</v>
      </c>
      <c r="AY2186" s="244" t="s">
        <v>331</v>
      </c>
    </row>
    <row r="2187" s="14" customFormat="1">
      <c r="A2187" s="14"/>
      <c r="B2187" s="245"/>
      <c r="C2187" s="246"/>
      <c r="D2187" s="236" t="s">
        <v>341</v>
      </c>
      <c r="E2187" s="247" t="s">
        <v>19</v>
      </c>
      <c r="F2187" s="248" t="s">
        <v>3266</v>
      </c>
      <c r="G2187" s="246"/>
      <c r="H2187" s="249">
        <v>8.4600000000000009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341</v>
      </c>
      <c r="AU2187" s="255" t="s">
        <v>85</v>
      </c>
      <c r="AV2187" s="14" t="s">
        <v>85</v>
      </c>
      <c r="AW2187" s="14" t="s">
        <v>35</v>
      </c>
      <c r="AX2187" s="14" t="s">
        <v>76</v>
      </c>
      <c r="AY2187" s="255" t="s">
        <v>331</v>
      </c>
    </row>
    <row r="2188" s="13" customFormat="1">
      <c r="A2188" s="13"/>
      <c r="B2188" s="234"/>
      <c r="C2188" s="235"/>
      <c r="D2188" s="236" t="s">
        <v>341</v>
      </c>
      <c r="E2188" s="237" t="s">
        <v>19</v>
      </c>
      <c r="F2188" s="238" t="s">
        <v>1928</v>
      </c>
      <c r="G2188" s="235"/>
      <c r="H2188" s="237" t="s">
        <v>19</v>
      </c>
      <c r="I2188" s="239"/>
      <c r="J2188" s="235"/>
      <c r="K2188" s="235"/>
      <c r="L2188" s="240"/>
      <c r="M2188" s="241"/>
      <c r="N2188" s="242"/>
      <c r="O2188" s="242"/>
      <c r="P2188" s="242"/>
      <c r="Q2188" s="242"/>
      <c r="R2188" s="242"/>
      <c r="S2188" s="242"/>
      <c r="T2188" s="24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4" t="s">
        <v>341</v>
      </c>
      <c r="AU2188" s="244" t="s">
        <v>85</v>
      </c>
      <c r="AV2188" s="13" t="s">
        <v>83</v>
      </c>
      <c r="AW2188" s="13" t="s">
        <v>35</v>
      </c>
      <c r="AX2188" s="13" t="s">
        <v>76</v>
      </c>
      <c r="AY2188" s="244" t="s">
        <v>331</v>
      </c>
    </row>
    <row r="2189" s="14" customFormat="1">
      <c r="A2189" s="14"/>
      <c r="B2189" s="245"/>
      <c r="C2189" s="246"/>
      <c r="D2189" s="236" t="s">
        <v>341</v>
      </c>
      <c r="E2189" s="247" t="s">
        <v>19</v>
      </c>
      <c r="F2189" s="248" t="s">
        <v>3267</v>
      </c>
      <c r="G2189" s="246"/>
      <c r="H2189" s="249">
        <v>17.43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341</v>
      </c>
      <c r="AU2189" s="255" t="s">
        <v>85</v>
      </c>
      <c r="AV2189" s="14" t="s">
        <v>85</v>
      </c>
      <c r="AW2189" s="14" t="s">
        <v>35</v>
      </c>
      <c r="AX2189" s="14" t="s">
        <v>76</v>
      </c>
      <c r="AY2189" s="255" t="s">
        <v>331</v>
      </c>
    </row>
    <row r="2190" s="13" customFormat="1">
      <c r="A2190" s="13"/>
      <c r="B2190" s="234"/>
      <c r="C2190" s="235"/>
      <c r="D2190" s="236" t="s">
        <v>341</v>
      </c>
      <c r="E2190" s="237" t="s">
        <v>19</v>
      </c>
      <c r="F2190" s="238" t="s">
        <v>1930</v>
      </c>
      <c r="G2190" s="235"/>
      <c r="H2190" s="237" t="s">
        <v>19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341</v>
      </c>
      <c r="AU2190" s="244" t="s">
        <v>85</v>
      </c>
      <c r="AV2190" s="13" t="s">
        <v>83</v>
      </c>
      <c r="AW2190" s="13" t="s">
        <v>35</v>
      </c>
      <c r="AX2190" s="13" t="s">
        <v>76</v>
      </c>
      <c r="AY2190" s="244" t="s">
        <v>331</v>
      </c>
    </row>
    <row r="2191" s="14" customFormat="1">
      <c r="A2191" s="14"/>
      <c r="B2191" s="245"/>
      <c r="C2191" s="246"/>
      <c r="D2191" s="236" t="s">
        <v>341</v>
      </c>
      <c r="E2191" s="247" t="s">
        <v>19</v>
      </c>
      <c r="F2191" s="248" t="s">
        <v>3268</v>
      </c>
      <c r="G2191" s="246"/>
      <c r="H2191" s="249">
        <v>7.7000000000000002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341</v>
      </c>
      <c r="AU2191" s="255" t="s">
        <v>85</v>
      </c>
      <c r="AV2191" s="14" t="s">
        <v>85</v>
      </c>
      <c r="AW2191" s="14" t="s">
        <v>35</v>
      </c>
      <c r="AX2191" s="14" t="s">
        <v>76</v>
      </c>
      <c r="AY2191" s="255" t="s">
        <v>331</v>
      </c>
    </row>
    <row r="2192" s="13" customFormat="1">
      <c r="A2192" s="13"/>
      <c r="B2192" s="234"/>
      <c r="C2192" s="235"/>
      <c r="D2192" s="236" t="s">
        <v>341</v>
      </c>
      <c r="E2192" s="237" t="s">
        <v>19</v>
      </c>
      <c r="F2192" s="238" t="s">
        <v>1932</v>
      </c>
      <c r="G2192" s="235"/>
      <c r="H2192" s="237" t="s">
        <v>19</v>
      </c>
      <c r="I2192" s="239"/>
      <c r="J2192" s="235"/>
      <c r="K2192" s="235"/>
      <c r="L2192" s="240"/>
      <c r="M2192" s="241"/>
      <c r="N2192" s="242"/>
      <c r="O2192" s="242"/>
      <c r="P2192" s="242"/>
      <c r="Q2192" s="242"/>
      <c r="R2192" s="242"/>
      <c r="S2192" s="242"/>
      <c r="T2192" s="24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4" t="s">
        <v>341</v>
      </c>
      <c r="AU2192" s="244" t="s">
        <v>85</v>
      </c>
      <c r="AV2192" s="13" t="s">
        <v>83</v>
      </c>
      <c r="AW2192" s="13" t="s">
        <v>35</v>
      </c>
      <c r="AX2192" s="13" t="s">
        <v>76</v>
      </c>
      <c r="AY2192" s="244" t="s">
        <v>331</v>
      </c>
    </row>
    <row r="2193" s="14" customFormat="1">
      <c r="A2193" s="14"/>
      <c r="B2193" s="245"/>
      <c r="C2193" s="246"/>
      <c r="D2193" s="236" t="s">
        <v>341</v>
      </c>
      <c r="E2193" s="247" t="s">
        <v>19</v>
      </c>
      <c r="F2193" s="248" t="s">
        <v>3269</v>
      </c>
      <c r="G2193" s="246"/>
      <c r="H2193" s="249">
        <v>5.5199999999999996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341</v>
      </c>
      <c r="AU2193" s="255" t="s">
        <v>85</v>
      </c>
      <c r="AV2193" s="14" t="s">
        <v>85</v>
      </c>
      <c r="AW2193" s="14" t="s">
        <v>35</v>
      </c>
      <c r="AX2193" s="14" t="s">
        <v>76</v>
      </c>
      <c r="AY2193" s="255" t="s">
        <v>331</v>
      </c>
    </row>
    <row r="2194" s="13" customFormat="1">
      <c r="A2194" s="13"/>
      <c r="B2194" s="234"/>
      <c r="C2194" s="235"/>
      <c r="D2194" s="236" t="s">
        <v>341</v>
      </c>
      <c r="E2194" s="237" t="s">
        <v>19</v>
      </c>
      <c r="F2194" s="238" t="s">
        <v>1934</v>
      </c>
      <c r="G2194" s="235"/>
      <c r="H2194" s="237" t="s">
        <v>19</v>
      </c>
      <c r="I2194" s="239"/>
      <c r="J2194" s="235"/>
      <c r="K2194" s="235"/>
      <c r="L2194" s="240"/>
      <c r="M2194" s="241"/>
      <c r="N2194" s="242"/>
      <c r="O2194" s="242"/>
      <c r="P2194" s="242"/>
      <c r="Q2194" s="242"/>
      <c r="R2194" s="242"/>
      <c r="S2194" s="242"/>
      <c r="T2194" s="24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4" t="s">
        <v>341</v>
      </c>
      <c r="AU2194" s="244" t="s">
        <v>85</v>
      </c>
      <c r="AV2194" s="13" t="s">
        <v>83</v>
      </c>
      <c r="AW2194" s="13" t="s">
        <v>35</v>
      </c>
      <c r="AX2194" s="13" t="s">
        <v>76</v>
      </c>
      <c r="AY2194" s="244" t="s">
        <v>331</v>
      </c>
    </row>
    <row r="2195" s="14" customFormat="1">
      <c r="A2195" s="14"/>
      <c r="B2195" s="245"/>
      <c r="C2195" s="246"/>
      <c r="D2195" s="236" t="s">
        <v>341</v>
      </c>
      <c r="E2195" s="247" t="s">
        <v>19</v>
      </c>
      <c r="F2195" s="248" t="s">
        <v>3269</v>
      </c>
      <c r="G2195" s="246"/>
      <c r="H2195" s="249">
        <v>5.5199999999999996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341</v>
      </c>
      <c r="AU2195" s="255" t="s">
        <v>85</v>
      </c>
      <c r="AV2195" s="14" t="s">
        <v>85</v>
      </c>
      <c r="AW2195" s="14" t="s">
        <v>35</v>
      </c>
      <c r="AX2195" s="14" t="s">
        <v>76</v>
      </c>
      <c r="AY2195" s="255" t="s">
        <v>331</v>
      </c>
    </row>
    <row r="2196" s="13" customFormat="1">
      <c r="A2196" s="13"/>
      <c r="B2196" s="234"/>
      <c r="C2196" s="235"/>
      <c r="D2196" s="236" t="s">
        <v>341</v>
      </c>
      <c r="E2196" s="237" t="s">
        <v>19</v>
      </c>
      <c r="F2196" s="238" t="s">
        <v>1935</v>
      </c>
      <c r="G2196" s="235"/>
      <c r="H2196" s="237" t="s">
        <v>19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341</v>
      </c>
      <c r="AU2196" s="244" t="s">
        <v>85</v>
      </c>
      <c r="AV2196" s="13" t="s">
        <v>83</v>
      </c>
      <c r="AW2196" s="13" t="s">
        <v>35</v>
      </c>
      <c r="AX2196" s="13" t="s">
        <v>76</v>
      </c>
      <c r="AY2196" s="244" t="s">
        <v>331</v>
      </c>
    </row>
    <row r="2197" s="14" customFormat="1">
      <c r="A2197" s="14"/>
      <c r="B2197" s="245"/>
      <c r="C2197" s="246"/>
      <c r="D2197" s="236" t="s">
        <v>341</v>
      </c>
      <c r="E2197" s="247" t="s">
        <v>19</v>
      </c>
      <c r="F2197" s="248" t="s">
        <v>3270</v>
      </c>
      <c r="G2197" s="246"/>
      <c r="H2197" s="249">
        <v>7.5999999999999996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341</v>
      </c>
      <c r="AU2197" s="255" t="s">
        <v>85</v>
      </c>
      <c r="AV2197" s="14" t="s">
        <v>85</v>
      </c>
      <c r="AW2197" s="14" t="s">
        <v>35</v>
      </c>
      <c r="AX2197" s="14" t="s">
        <v>76</v>
      </c>
      <c r="AY2197" s="255" t="s">
        <v>331</v>
      </c>
    </row>
    <row r="2198" s="15" customFormat="1">
      <c r="A2198" s="15"/>
      <c r="B2198" s="256"/>
      <c r="C2198" s="257"/>
      <c r="D2198" s="236" t="s">
        <v>341</v>
      </c>
      <c r="E2198" s="258" t="s">
        <v>19</v>
      </c>
      <c r="F2198" s="259" t="s">
        <v>353</v>
      </c>
      <c r="G2198" s="257"/>
      <c r="H2198" s="260">
        <v>130.13</v>
      </c>
      <c r="I2198" s="261"/>
      <c r="J2198" s="257"/>
      <c r="K2198" s="257"/>
      <c r="L2198" s="262"/>
      <c r="M2198" s="263"/>
      <c r="N2198" s="264"/>
      <c r="O2198" s="264"/>
      <c r="P2198" s="264"/>
      <c r="Q2198" s="264"/>
      <c r="R2198" s="264"/>
      <c r="S2198" s="264"/>
      <c r="T2198" s="26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6" t="s">
        <v>341</v>
      </c>
      <c r="AU2198" s="266" t="s">
        <v>85</v>
      </c>
      <c r="AV2198" s="15" t="s">
        <v>126</v>
      </c>
      <c r="AW2198" s="15" t="s">
        <v>35</v>
      </c>
      <c r="AX2198" s="15" t="s">
        <v>83</v>
      </c>
      <c r="AY2198" s="266" t="s">
        <v>331</v>
      </c>
    </row>
    <row r="2199" s="2" customFormat="1" ht="24.15" customHeight="1">
      <c r="A2199" s="40"/>
      <c r="B2199" s="41"/>
      <c r="C2199" s="216" t="s">
        <v>3271</v>
      </c>
      <c r="D2199" s="216" t="s">
        <v>333</v>
      </c>
      <c r="E2199" s="217" t="s">
        <v>3272</v>
      </c>
      <c r="F2199" s="218" t="s">
        <v>3273</v>
      </c>
      <c r="G2199" s="219" t="s">
        <v>384</v>
      </c>
      <c r="H2199" s="220">
        <v>9.0280000000000005</v>
      </c>
      <c r="I2199" s="221"/>
      <c r="J2199" s="222">
        <f>ROUND(I2199*H2199,2)</f>
        <v>0</v>
      </c>
      <c r="K2199" s="218" t="s">
        <v>337</v>
      </c>
      <c r="L2199" s="46"/>
      <c r="M2199" s="223" t="s">
        <v>19</v>
      </c>
      <c r="N2199" s="224" t="s">
        <v>47</v>
      </c>
      <c r="O2199" s="86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R2199" s="227" t="s">
        <v>541</v>
      </c>
      <c r="AT2199" s="227" t="s">
        <v>333</v>
      </c>
      <c r="AU2199" s="227" t="s">
        <v>85</v>
      </c>
      <c r="AY2199" s="19" t="s">
        <v>331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19" t="s">
        <v>83</v>
      </c>
      <c r="BK2199" s="228">
        <f>ROUND(I2199*H2199,2)</f>
        <v>0</v>
      </c>
      <c r="BL2199" s="19" t="s">
        <v>541</v>
      </c>
      <c r="BM2199" s="227" t="s">
        <v>3274</v>
      </c>
    </row>
    <row r="2200" s="2" customFormat="1">
      <c r="A2200" s="40"/>
      <c r="B2200" s="41"/>
      <c r="C2200" s="42"/>
      <c r="D2200" s="229" t="s">
        <v>339</v>
      </c>
      <c r="E2200" s="42"/>
      <c r="F2200" s="230" t="s">
        <v>3275</v>
      </c>
      <c r="G2200" s="42"/>
      <c r="H2200" s="42"/>
      <c r="I2200" s="231"/>
      <c r="J2200" s="42"/>
      <c r="K2200" s="42"/>
      <c r="L2200" s="46"/>
      <c r="M2200" s="232"/>
      <c r="N2200" s="233"/>
      <c r="O2200" s="86"/>
      <c r="P2200" s="86"/>
      <c r="Q2200" s="86"/>
      <c r="R2200" s="86"/>
      <c r="S2200" s="86"/>
      <c r="T2200" s="87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T2200" s="19" t="s">
        <v>339</v>
      </c>
      <c r="AU2200" s="19" t="s">
        <v>85</v>
      </c>
    </row>
    <row r="2201" s="12" customFormat="1" ht="22.8" customHeight="1">
      <c r="A2201" s="12"/>
      <c r="B2201" s="200"/>
      <c r="C2201" s="201"/>
      <c r="D2201" s="202" t="s">
        <v>75</v>
      </c>
      <c r="E2201" s="214" t="s">
        <v>3276</v>
      </c>
      <c r="F2201" s="214" t="s">
        <v>3277</v>
      </c>
      <c r="G2201" s="201"/>
      <c r="H2201" s="201"/>
      <c r="I2201" s="204"/>
      <c r="J2201" s="215">
        <f>BK2201</f>
        <v>0</v>
      </c>
      <c r="K2201" s="201"/>
      <c r="L2201" s="206"/>
      <c r="M2201" s="207"/>
      <c r="N2201" s="208"/>
      <c r="O2201" s="208"/>
      <c r="P2201" s="209">
        <f>SUM(P2202:P2206)</f>
        <v>0</v>
      </c>
      <c r="Q2201" s="208"/>
      <c r="R2201" s="209">
        <f>SUM(R2202:R2206)</f>
        <v>0</v>
      </c>
      <c r="S2201" s="208"/>
      <c r="T2201" s="210">
        <f>SUM(T2202:T2206)</f>
        <v>1.03</v>
      </c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R2201" s="211" t="s">
        <v>85</v>
      </c>
      <c r="AT2201" s="212" t="s">
        <v>75</v>
      </c>
      <c r="AU2201" s="212" t="s">
        <v>83</v>
      </c>
      <c r="AY2201" s="211" t="s">
        <v>331</v>
      </c>
      <c r="BK2201" s="213">
        <f>SUM(BK2202:BK2206)</f>
        <v>0</v>
      </c>
    </row>
    <row r="2202" s="2" customFormat="1" ht="16.5" customHeight="1">
      <c r="A2202" s="40"/>
      <c r="B2202" s="41"/>
      <c r="C2202" s="216" t="s">
        <v>3278</v>
      </c>
      <c r="D2202" s="216" t="s">
        <v>333</v>
      </c>
      <c r="E2202" s="217" t="s">
        <v>3279</v>
      </c>
      <c r="F2202" s="218" t="s">
        <v>3280</v>
      </c>
      <c r="G2202" s="219" t="s">
        <v>336</v>
      </c>
      <c r="H2202" s="220">
        <v>41.200000000000003</v>
      </c>
      <c r="I2202" s="221"/>
      <c r="J2202" s="222">
        <f>ROUND(I2202*H2202,2)</f>
        <v>0</v>
      </c>
      <c r="K2202" s="218" t="s">
        <v>337</v>
      </c>
      <c r="L2202" s="46"/>
      <c r="M2202" s="223" t="s">
        <v>19</v>
      </c>
      <c r="N2202" s="224" t="s">
        <v>47</v>
      </c>
      <c r="O2202" s="86"/>
      <c r="P2202" s="225">
        <f>O2202*H2202</f>
        <v>0</v>
      </c>
      <c r="Q2202" s="225">
        <v>0</v>
      </c>
      <c r="R2202" s="225">
        <f>Q2202*H2202</f>
        <v>0</v>
      </c>
      <c r="S2202" s="225">
        <v>0.025000000000000001</v>
      </c>
      <c r="T2202" s="226">
        <f>S2202*H2202</f>
        <v>1.03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7" t="s">
        <v>541</v>
      </c>
      <c r="AT2202" s="227" t="s">
        <v>333</v>
      </c>
      <c r="AU2202" s="227" t="s">
        <v>85</v>
      </c>
      <c r="AY2202" s="19" t="s">
        <v>331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19" t="s">
        <v>83</v>
      </c>
      <c r="BK2202" s="228">
        <f>ROUND(I2202*H2202,2)</f>
        <v>0</v>
      </c>
      <c r="BL2202" s="19" t="s">
        <v>541</v>
      </c>
      <c r="BM2202" s="227" t="s">
        <v>3281</v>
      </c>
    </row>
    <row r="2203" s="2" customFormat="1">
      <c r="A2203" s="40"/>
      <c r="B2203" s="41"/>
      <c r="C2203" s="42"/>
      <c r="D2203" s="229" t="s">
        <v>339</v>
      </c>
      <c r="E2203" s="42"/>
      <c r="F2203" s="230" t="s">
        <v>3282</v>
      </c>
      <c r="G2203" s="42"/>
      <c r="H2203" s="42"/>
      <c r="I2203" s="231"/>
      <c r="J2203" s="42"/>
      <c r="K2203" s="42"/>
      <c r="L2203" s="46"/>
      <c r="M2203" s="232"/>
      <c r="N2203" s="233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339</v>
      </c>
      <c r="AU2203" s="19" t="s">
        <v>85</v>
      </c>
    </row>
    <row r="2204" s="14" customFormat="1">
      <c r="A2204" s="14"/>
      <c r="B2204" s="245"/>
      <c r="C2204" s="246"/>
      <c r="D2204" s="236" t="s">
        <v>341</v>
      </c>
      <c r="E2204" s="247" t="s">
        <v>19</v>
      </c>
      <c r="F2204" s="248" t="s">
        <v>3283</v>
      </c>
      <c r="G2204" s="246"/>
      <c r="H2204" s="249">
        <v>41.200000000000003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341</v>
      </c>
      <c r="AU2204" s="255" t="s">
        <v>85</v>
      </c>
      <c r="AV2204" s="14" t="s">
        <v>85</v>
      </c>
      <c r="AW2204" s="14" t="s">
        <v>35</v>
      </c>
      <c r="AX2204" s="14" t="s">
        <v>83</v>
      </c>
      <c r="AY2204" s="255" t="s">
        <v>331</v>
      </c>
    </row>
    <row r="2205" s="2" customFormat="1" ht="24.15" customHeight="1">
      <c r="A2205" s="40"/>
      <c r="B2205" s="41"/>
      <c r="C2205" s="216" t="s">
        <v>3284</v>
      </c>
      <c r="D2205" s="216" t="s">
        <v>333</v>
      </c>
      <c r="E2205" s="217" t="s">
        <v>3285</v>
      </c>
      <c r="F2205" s="218" t="s">
        <v>3286</v>
      </c>
      <c r="G2205" s="219" t="s">
        <v>384</v>
      </c>
      <c r="H2205" s="220">
        <v>0</v>
      </c>
      <c r="I2205" s="221"/>
      <c r="J2205" s="222">
        <f>ROUND(I2205*H2205,2)</f>
        <v>0</v>
      </c>
      <c r="K2205" s="218" t="s">
        <v>337</v>
      </c>
      <c r="L2205" s="46"/>
      <c r="M2205" s="223" t="s">
        <v>19</v>
      </c>
      <c r="N2205" s="224" t="s">
        <v>47</v>
      </c>
      <c r="O2205" s="86"/>
      <c r="P2205" s="225">
        <f>O2205*H2205</f>
        <v>0</v>
      </c>
      <c r="Q2205" s="225">
        <v>0</v>
      </c>
      <c r="R2205" s="225">
        <f>Q2205*H2205</f>
        <v>0</v>
      </c>
      <c r="S2205" s="225">
        <v>0</v>
      </c>
      <c r="T2205" s="226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7" t="s">
        <v>541</v>
      </c>
      <c r="AT2205" s="227" t="s">
        <v>333</v>
      </c>
      <c r="AU2205" s="227" t="s">
        <v>85</v>
      </c>
      <c r="AY2205" s="19" t="s">
        <v>331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19" t="s">
        <v>83</v>
      </c>
      <c r="BK2205" s="228">
        <f>ROUND(I2205*H2205,2)</f>
        <v>0</v>
      </c>
      <c r="BL2205" s="19" t="s">
        <v>541</v>
      </c>
      <c r="BM2205" s="227" t="s">
        <v>3287</v>
      </c>
    </row>
    <row r="2206" s="2" customFormat="1">
      <c r="A2206" s="40"/>
      <c r="B2206" s="41"/>
      <c r="C2206" s="42"/>
      <c r="D2206" s="229" t="s">
        <v>339</v>
      </c>
      <c r="E2206" s="42"/>
      <c r="F2206" s="230" t="s">
        <v>3288</v>
      </c>
      <c r="G2206" s="42"/>
      <c r="H2206" s="42"/>
      <c r="I2206" s="231"/>
      <c r="J2206" s="42"/>
      <c r="K2206" s="42"/>
      <c r="L2206" s="46"/>
      <c r="M2206" s="232"/>
      <c r="N2206" s="233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339</v>
      </c>
      <c r="AU2206" s="19" t="s">
        <v>85</v>
      </c>
    </row>
    <row r="2207" s="12" customFormat="1" ht="22.8" customHeight="1">
      <c r="A2207" s="12"/>
      <c r="B2207" s="200"/>
      <c r="C2207" s="201"/>
      <c r="D2207" s="202" t="s">
        <v>75</v>
      </c>
      <c r="E2207" s="214" t="s">
        <v>3289</v>
      </c>
      <c r="F2207" s="214" t="s">
        <v>3290</v>
      </c>
      <c r="G2207" s="201"/>
      <c r="H2207" s="201"/>
      <c r="I2207" s="204"/>
      <c r="J2207" s="215">
        <f>BK2207</f>
        <v>0</v>
      </c>
      <c r="K2207" s="201"/>
      <c r="L2207" s="206"/>
      <c r="M2207" s="207"/>
      <c r="N2207" s="208"/>
      <c r="O2207" s="208"/>
      <c r="P2207" s="209">
        <f>SUM(P2208:P2244)</f>
        <v>0</v>
      </c>
      <c r="Q2207" s="208"/>
      <c r="R2207" s="209">
        <f>SUM(R2208:R2244)</f>
        <v>0.92265044169999999</v>
      </c>
      <c r="S2207" s="208"/>
      <c r="T2207" s="210">
        <f>SUM(T2208:T2244)</f>
        <v>0.27903800000000001</v>
      </c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R2207" s="211" t="s">
        <v>85</v>
      </c>
      <c r="AT2207" s="212" t="s">
        <v>75</v>
      </c>
      <c r="AU2207" s="212" t="s">
        <v>83</v>
      </c>
      <c r="AY2207" s="211" t="s">
        <v>331</v>
      </c>
      <c r="BK2207" s="213">
        <f>SUM(BK2208:BK2244)</f>
        <v>0</v>
      </c>
    </row>
    <row r="2208" s="2" customFormat="1" ht="16.5" customHeight="1">
      <c r="A2208" s="40"/>
      <c r="B2208" s="41"/>
      <c r="C2208" s="216" t="s">
        <v>3291</v>
      </c>
      <c r="D2208" s="216" t="s">
        <v>333</v>
      </c>
      <c r="E2208" s="217" t="s">
        <v>3292</v>
      </c>
      <c r="F2208" s="218" t="s">
        <v>3293</v>
      </c>
      <c r="G2208" s="219" t="s">
        <v>336</v>
      </c>
      <c r="H2208" s="220">
        <v>127</v>
      </c>
      <c r="I2208" s="221"/>
      <c r="J2208" s="222">
        <f>ROUND(I2208*H2208,2)</f>
        <v>0</v>
      </c>
      <c r="K2208" s="218" t="s">
        <v>337</v>
      </c>
      <c r="L2208" s="46"/>
      <c r="M2208" s="223" t="s">
        <v>19</v>
      </c>
      <c r="N2208" s="224" t="s">
        <v>47</v>
      </c>
      <c r="O2208" s="86"/>
      <c r="P2208" s="225">
        <f>O2208*H2208</f>
        <v>0</v>
      </c>
      <c r="Q2208" s="225">
        <v>0</v>
      </c>
      <c r="R2208" s="225">
        <f>Q2208*H2208</f>
        <v>0</v>
      </c>
      <c r="S2208" s="225">
        <v>0</v>
      </c>
      <c r="T2208" s="226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27" t="s">
        <v>541</v>
      </c>
      <c r="AT2208" s="227" t="s">
        <v>333</v>
      </c>
      <c r="AU2208" s="227" t="s">
        <v>85</v>
      </c>
      <c r="AY2208" s="19" t="s">
        <v>331</v>
      </c>
      <c r="BE2208" s="228">
        <f>IF(N2208="základní",J2208,0)</f>
        <v>0</v>
      </c>
      <c r="BF2208" s="228">
        <f>IF(N2208="snížená",J2208,0)</f>
        <v>0</v>
      </c>
      <c r="BG2208" s="228">
        <f>IF(N2208="zákl. přenesená",J2208,0)</f>
        <v>0</v>
      </c>
      <c r="BH2208" s="228">
        <f>IF(N2208="sníž. přenesená",J2208,0)</f>
        <v>0</v>
      </c>
      <c r="BI2208" s="228">
        <f>IF(N2208="nulová",J2208,0)</f>
        <v>0</v>
      </c>
      <c r="BJ2208" s="19" t="s">
        <v>83</v>
      </c>
      <c r="BK2208" s="228">
        <f>ROUND(I2208*H2208,2)</f>
        <v>0</v>
      </c>
      <c r="BL2208" s="19" t="s">
        <v>541</v>
      </c>
      <c r="BM2208" s="227" t="s">
        <v>3294</v>
      </c>
    </row>
    <row r="2209" s="2" customFormat="1">
      <c r="A2209" s="40"/>
      <c r="B2209" s="41"/>
      <c r="C2209" s="42"/>
      <c r="D2209" s="229" t="s">
        <v>339</v>
      </c>
      <c r="E2209" s="42"/>
      <c r="F2209" s="230" t="s">
        <v>3295</v>
      </c>
      <c r="G2209" s="42"/>
      <c r="H2209" s="42"/>
      <c r="I2209" s="231"/>
      <c r="J2209" s="42"/>
      <c r="K2209" s="42"/>
      <c r="L2209" s="46"/>
      <c r="M2209" s="232"/>
      <c r="N2209" s="233"/>
      <c r="O2209" s="86"/>
      <c r="P2209" s="86"/>
      <c r="Q2209" s="86"/>
      <c r="R2209" s="86"/>
      <c r="S2209" s="86"/>
      <c r="T2209" s="87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9" t="s">
        <v>339</v>
      </c>
      <c r="AU2209" s="19" t="s">
        <v>85</v>
      </c>
    </row>
    <row r="2210" s="13" customFormat="1">
      <c r="A2210" s="13"/>
      <c r="B2210" s="234"/>
      <c r="C2210" s="235"/>
      <c r="D2210" s="236" t="s">
        <v>341</v>
      </c>
      <c r="E2210" s="237" t="s">
        <v>19</v>
      </c>
      <c r="F2210" s="238" t="s">
        <v>1327</v>
      </c>
      <c r="G2210" s="235"/>
      <c r="H2210" s="237" t="s">
        <v>19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4" t="s">
        <v>341</v>
      </c>
      <c r="AU2210" s="244" t="s">
        <v>85</v>
      </c>
      <c r="AV2210" s="13" t="s">
        <v>83</v>
      </c>
      <c r="AW2210" s="13" t="s">
        <v>35</v>
      </c>
      <c r="AX2210" s="13" t="s">
        <v>76</v>
      </c>
      <c r="AY2210" s="244" t="s">
        <v>331</v>
      </c>
    </row>
    <row r="2211" s="14" customFormat="1">
      <c r="A2211" s="14"/>
      <c r="B2211" s="245"/>
      <c r="C2211" s="246"/>
      <c r="D2211" s="236" t="s">
        <v>341</v>
      </c>
      <c r="E2211" s="247" t="s">
        <v>19</v>
      </c>
      <c r="F2211" s="248" t="s">
        <v>1328</v>
      </c>
      <c r="G2211" s="246"/>
      <c r="H2211" s="249">
        <v>127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341</v>
      </c>
      <c r="AU2211" s="255" t="s">
        <v>85</v>
      </c>
      <c r="AV2211" s="14" t="s">
        <v>85</v>
      </c>
      <c r="AW2211" s="14" t="s">
        <v>35</v>
      </c>
      <c r="AX2211" s="14" t="s">
        <v>83</v>
      </c>
      <c r="AY2211" s="255" t="s">
        <v>331</v>
      </c>
    </row>
    <row r="2212" s="2" customFormat="1" ht="16.5" customHeight="1">
      <c r="A2212" s="40"/>
      <c r="B2212" s="41"/>
      <c r="C2212" s="216" t="s">
        <v>3296</v>
      </c>
      <c r="D2212" s="216" t="s">
        <v>333</v>
      </c>
      <c r="E2212" s="217" t="s">
        <v>3297</v>
      </c>
      <c r="F2212" s="218" t="s">
        <v>3298</v>
      </c>
      <c r="G2212" s="219" t="s">
        <v>336</v>
      </c>
      <c r="H2212" s="220">
        <v>254</v>
      </c>
      <c r="I2212" s="221"/>
      <c r="J2212" s="222">
        <f>ROUND(I2212*H2212,2)</f>
        <v>0</v>
      </c>
      <c r="K2212" s="218" t="s">
        <v>337</v>
      </c>
      <c r="L2212" s="46"/>
      <c r="M2212" s="223" t="s">
        <v>19</v>
      </c>
      <c r="N2212" s="224" t="s">
        <v>47</v>
      </c>
      <c r="O2212" s="86"/>
      <c r="P2212" s="225">
        <f>O2212*H2212</f>
        <v>0</v>
      </c>
      <c r="Q2212" s="225">
        <v>0.00020000000000000001</v>
      </c>
      <c r="R2212" s="225">
        <f>Q2212*H2212</f>
        <v>0.050800000000000005</v>
      </c>
      <c r="S2212" s="225">
        <v>0</v>
      </c>
      <c r="T2212" s="226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7" t="s">
        <v>541</v>
      </c>
      <c r="AT2212" s="227" t="s">
        <v>333</v>
      </c>
      <c r="AU2212" s="227" t="s">
        <v>85</v>
      </c>
      <c r="AY2212" s="19" t="s">
        <v>331</v>
      </c>
      <c r="BE2212" s="228">
        <f>IF(N2212="základní",J2212,0)</f>
        <v>0</v>
      </c>
      <c r="BF2212" s="228">
        <f>IF(N2212="snížená",J2212,0)</f>
        <v>0</v>
      </c>
      <c r="BG2212" s="228">
        <f>IF(N2212="zákl. přenesená",J2212,0)</f>
        <v>0</v>
      </c>
      <c r="BH2212" s="228">
        <f>IF(N2212="sníž. přenesená",J2212,0)</f>
        <v>0</v>
      </c>
      <c r="BI2212" s="228">
        <f>IF(N2212="nulová",J2212,0)</f>
        <v>0</v>
      </c>
      <c r="BJ2212" s="19" t="s">
        <v>83</v>
      </c>
      <c r="BK2212" s="228">
        <f>ROUND(I2212*H2212,2)</f>
        <v>0</v>
      </c>
      <c r="BL2212" s="19" t="s">
        <v>541</v>
      </c>
      <c r="BM2212" s="227" t="s">
        <v>3299</v>
      </c>
    </row>
    <row r="2213" s="2" customFormat="1">
      <c r="A2213" s="40"/>
      <c r="B2213" s="41"/>
      <c r="C2213" s="42"/>
      <c r="D2213" s="229" t="s">
        <v>339</v>
      </c>
      <c r="E2213" s="42"/>
      <c r="F2213" s="230" t="s">
        <v>3300</v>
      </c>
      <c r="G2213" s="42"/>
      <c r="H2213" s="42"/>
      <c r="I2213" s="231"/>
      <c r="J2213" s="42"/>
      <c r="K2213" s="42"/>
      <c r="L2213" s="46"/>
      <c r="M2213" s="232"/>
      <c r="N2213" s="233"/>
      <c r="O2213" s="86"/>
      <c r="P2213" s="86"/>
      <c r="Q2213" s="86"/>
      <c r="R2213" s="86"/>
      <c r="S2213" s="86"/>
      <c r="T2213" s="87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9" t="s">
        <v>339</v>
      </c>
      <c r="AU2213" s="19" t="s">
        <v>85</v>
      </c>
    </row>
    <row r="2214" s="13" customFormat="1">
      <c r="A2214" s="13"/>
      <c r="B2214" s="234"/>
      <c r="C2214" s="235"/>
      <c r="D2214" s="236" t="s">
        <v>341</v>
      </c>
      <c r="E2214" s="237" t="s">
        <v>19</v>
      </c>
      <c r="F2214" s="238" t="s">
        <v>1327</v>
      </c>
      <c r="G2214" s="235"/>
      <c r="H2214" s="237" t="s">
        <v>19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4" t="s">
        <v>341</v>
      </c>
      <c r="AU2214" s="244" t="s">
        <v>85</v>
      </c>
      <c r="AV2214" s="13" t="s">
        <v>83</v>
      </c>
      <c r="AW2214" s="13" t="s">
        <v>35</v>
      </c>
      <c r="AX2214" s="13" t="s">
        <v>76</v>
      </c>
      <c r="AY2214" s="244" t="s">
        <v>331</v>
      </c>
    </row>
    <row r="2215" s="14" customFormat="1">
      <c r="A2215" s="14"/>
      <c r="B2215" s="245"/>
      <c r="C2215" s="246"/>
      <c r="D2215" s="236" t="s">
        <v>341</v>
      </c>
      <c r="E2215" s="247" t="s">
        <v>19</v>
      </c>
      <c r="F2215" s="248" t="s">
        <v>3301</v>
      </c>
      <c r="G2215" s="246"/>
      <c r="H2215" s="249">
        <v>254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341</v>
      </c>
      <c r="AU2215" s="255" t="s">
        <v>85</v>
      </c>
      <c r="AV2215" s="14" t="s">
        <v>85</v>
      </c>
      <c r="AW2215" s="14" t="s">
        <v>35</v>
      </c>
      <c r="AX2215" s="14" t="s">
        <v>83</v>
      </c>
      <c r="AY2215" s="255" t="s">
        <v>331</v>
      </c>
    </row>
    <row r="2216" s="2" customFormat="1" ht="21.75" customHeight="1">
      <c r="A2216" s="40"/>
      <c r="B2216" s="41"/>
      <c r="C2216" s="216" t="s">
        <v>3302</v>
      </c>
      <c r="D2216" s="216" t="s">
        <v>333</v>
      </c>
      <c r="E2216" s="217" t="s">
        <v>3303</v>
      </c>
      <c r="F2216" s="218" t="s">
        <v>3304</v>
      </c>
      <c r="G2216" s="219" t="s">
        <v>336</v>
      </c>
      <c r="H2216" s="220">
        <v>127</v>
      </c>
      <c r="I2216" s="221"/>
      <c r="J2216" s="222">
        <f>ROUND(I2216*H2216,2)</f>
        <v>0</v>
      </c>
      <c r="K2216" s="218" t="s">
        <v>337</v>
      </c>
      <c r="L2216" s="46"/>
      <c r="M2216" s="223" t="s">
        <v>19</v>
      </c>
      <c r="N2216" s="224" t="s">
        <v>47</v>
      </c>
      <c r="O2216" s="86"/>
      <c r="P2216" s="225">
        <f>O2216*H2216</f>
        <v>0</v>
      </c>
      <c r="Q2216" s="225">
        <v>0.0044999999999999997</v>
      </c>
      <c r="R2216" s="225">
        <f>Q2216*H2216</f>
        <v>0.57150000000000001</v>
      </c>
      <c r="S2216" s="225">
        <v>0</v>
      </c>
      <c r="T2216" s="226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27" t="s">
        <v>541</v>
      </c>
      <c r="AT2216" s="227" t="s">
        <v>333</v>
      </c>
      <c r="AU2216" s="227" t="s">
        <v>85</v>
      </c>
      <c r="AY2216" s="19" t="s">
        <v>331</v>
      </c>
      <c r="BE2216" s="228">
        <f>IF(N2216="základní",J2216,0)</f>
        <v>0</v>
      </c>
      <c r="BF2216" s="228">
        <f>IF(N2216="snížená",J2216,0)</f>
        <v>0</v>
      </c>
      <c r="BG2216" s="228">
        <f>IF(N2216="zákl. přenesená",J2216,0)</f>
        <v>0</v>
      </c>
      <c r="BH2216" s="228">
        <f>IF(N2216="sníž. přenesená",J2216,0)</f>
        <v>0</v>
      </c>
      <c r="BI2216" s="228">
        <f>IF(N2216="nulová",J2216,0)</f>
        <v>0</v>
      </c>
      <c r="BJ2216" s="19" t="s">
        <v>83</v>
      </c>
      <c r="BK2216" s="228">
        <f>ROUND(I2216*H2216,2)</f>
        <v>0</v>
      </c>
      <c r="BL2216" s="19" t="s">
        <v>541</v>
      </c>
      <c r="BM2216" s="227" t="s">
        <v>3305</v>
      </c>
    </row>
    <row r="2217" s="2" customFormat="1">
      <c r="A2217" s="40"/>
      <c r="B2217" s="41"/>
      <c r="C2217" s="42"/>
      <c r="D2217" s="229" t="s">
        <v>339</v>
      </c>
      <c r="E2217" s="42"/>
      <c r="F2217" s="230" t="s">
        <v>3306</v>
      </c>
      <c r="G2217" s="42"/>
      <c r="H2217" s="42"/>
      <c r="I2217" s="231"/>
      <c r="J2217" s="42"/>
      <c r="K2217" s="42"/>
      <c r="L2217" s="46"/>
      <c r="M2217" s="232"/>
      <c r="N2217" s="233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339</v>
      </c>
      <c r="AU2217" s="19" t="s">
        <v>85</v>
      </c>
    </row>
    <row r="2218" s="13" customFormat="1">
      <c r="A2218" s="13"/>
      <c r="B2218" s="234"/>
      <c r="C2218" s="235"/>
      <c r="D2218" s="236" t="s">
        <v>341</v>
      </c>
      <c r="E2218" s="237" t="s">
        <v>19</v>
      </c>
      <c r="F2218" s="238" t="s">
        <v>1327</v>
      </c>
      <c r="G2218" s="235"/>
      <c r="H2218" s="237" t="s">
        <v>19</v>
      </c>
      <c r="I2218" s="239"/>
      <c r="J2218" s="235"/>
      <c r="K2218" s="235"/>
      <c r="L2218" s="240"/>
      <c r="M2218" s="241"/>
      <c r="N2218" s="242"/>
      <c r="O2218" s="242"/>
      <c r="P2218" s="242"/>
      <c r="Q2218" s="242"/>
      <c r="R2218" s="242"/>
      <c r="S2218" s="242"/>
      <c r="T2218" s="24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4" t="s">
        <v>341</v>
      </c>
      <c r="AU2218" s="244" t="s">
        <v>85</v>
      </c>
      <c r="AV2218" s="13" t="s">
        <v>83</v>
      </c>
      <c r="AW2218" s="13" t="s">
        <v>35</v>
      </c>
      <c r="AX2218" s="13" t="s">
        <v>76</v>
      </c>
      <c r="AY2218" s="244" t="s">
        <v>331</v>
      </c>
    </row>
    <row r="2219" s="14" customFormat="1">
      <c r="A2219" s="14"/>
      <c r="B2219" s="245"/>
      <c r="C2219" s="246"/>
      <c r="D2219" s="236" t="s">
        <v>341</v>
      </c>
      <c r="E2219" s="247" t="s">
        <v>19</v>
      </c>
      <c r="F2219" s="248" t="s">
        <v>1328</v>
      </c>
      <c r="G2219" s="246"/>
      <c r="H2219" s="249">
        <v>127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341</v>
      </c>
      <c r="AU2219" s="255" t="s">
        <v>85</v>
      </c>
      <c r="AV2219" s="14" t="s">
        <v>85</v>
      </c>
      <c r="AW2219" s="14" t="s">
        <v>35</v>
      </c>
      <c r="AX2219" s="14" t="s">
        <v>83</v>
      </c>
      <c r="AY2219" s="255" t="s">
        <v>331</v>
      </c>
    </row>
    <row r="2220" s="2" customFormat="1" ht="16.5" customHeight="1">
      <c r="A2220" s="40"/>
      <c r="B2220" s="41"/>
      <c r="C2220" s="216" t="s">
        <v>3307</v>
      </c>
      <c r="D2220" s="216" t="s">
        <v>333</v>
      </c>
      <c r="E2220" s="217" t="s">
        <v>3308</v>
      </c>
      <c r="F2220" s="218" t="s">
        <v>3309</v>
      </c>
      <c r="G2220" s="219" t="s">
        <v>336</v>
      </c>
      <c r="H2220" s="220">
        <v>98.599999999999994</v>
      </c>
      <c r="I2220" s="221"/>
      <c r="J2220" s="222">
        <f>ROUND(I2220*H2220,2)</f>
        <v>0</v>
      </c>
      <c r="K2220" s="218" t="s">
        <v>337</v>
      </c>
      <c r="L2220" s="46"/>
      <c r="M2220" s="223" t="s">
        <v>19</v>
      </c>
      <c r="N2220" s="224" t="s">
        <v>47</v>
      </c>
      <c r="O2220" s="86"/>
      <c r="P2220" s="225">
        <f>O2220*H2220</f>
        <v>0</v>
      </c>
      <c r="Q2220" s="225">
        <v>0</v>
      </c>
      <c r="R2220" s="225">
        <f>Q2220*H2220</f>
        <v>0</v>
      </c>
      <c r="S2220" s="225">
        <v>0.0025000000000000001</v>
      </c>
      <c r="T2220" s="226">
        <f>S2220*H2220</f>
        <v>0.2465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27" t="s">
        <v>541</v>
      </c>
      <c r="AT2220" s="227" t="s">
        <v>333</v>
      </c>
      <c r="AU2220" s="227" t="s">
        <v>85</v>
      </c>
      <c r="AY2220" s="19" t="s">
        <v>331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19" t="s">
        <v>83</v>
      </c>
      <c r="BK2220" s="228">
        <f>ROUND(I2220*H2220,2)</f>
        <v>0</v>
      </c>
      <c r="BL2220" s="19" t="s">
        <v>541</v>
      </c>
      <c r="BM2220" s="227" t="s">
        <v>3310</v>
      </c>
    </row>
    <row r="2221" s="2" customFormat="1">
      <c r="A2221" s="40"/>
      <c r="B2221" s="41"/>
      <c r="C2221" s="42"/>
      <c r="D2221" s="229" t="s">
        <v>339</v>
      </c>
      <c r="E2221" s="42"/>
      <c r="F2221" s="230" t="s">
        <v>3311</v>
      </c>
      <c r="G2221" s="42"/>
      <c r="H2221" s="42"/>
      <c r="I2221" s="231"/>
      <c r="J2221" s="42"/>
      <c r="K2221" s="42"/>
      <c r="L2221" s="46"/>
      <c r="M2221" s="232"/>
      <c r="N2221" s="233"/>
      <c r="O2221" s="86"/>
      <c r="P2221" s="86"/>
      <c r="Q2221" s="86"/>
      <c r="R2221" s="86"/>
      <c r="S2221" s="86"/>
      <c r="T2221" s="87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9" t="s">
        <v>339</v>
      </c>
      <c r="AU2221" s="19" t="s">
        <v>85</v>
      </c>
    </row>
    <row r="2222" s="14" customFormat="1">
      <c r="A2222" s="14"/>
      <c r="B2222" s="245"/>
      <c r="C2222" s="246"/>
      <c r="D2222" s="236" t="s">
        <v>341</v>
      </c>
      <c r="E2222" s="247" t="s">
        <v>19</v>
      </c>
      <c r="F2222" s="248" t="s">
        <v>3312</v>
      </c>
      <c r="G2222" s="246"/>
      <c r="H2222" s="249">
        <v>98.599999999999994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341</v>
      </c>
      <c r="AU2222" s="255" t="s">
        <v>85</v>
      </c>
      <c r="AV2222" s="14" t="s">
        <v>85</v>
      </c>
      <c r="AW2222" s="14" t="s">
        <v>35</v>
      </c>
      <c r="AX2222" s="14" t="s">
        <v>83</v>
      </c>
      <c r="AY2222" s="255" t="s">
        <v>331</v>
      </c>
    </row>
    <row r="2223" s="2" customFormat="1" ht="16.5" customHeight="1">
      <c r="A2223" s="40"/>
      <c r="B2223" s="41"/>
      <c r="C2223" s="216" t="s">
        <v>3313</v>
      </c>
      <c r="D2223" s="216" t="s">
        <v>333</v>
      </c>
      <c r="E2223" s="217" t="s">
        <v>3314</v>
      </c>
      <c r="F2223" s="218" t="s">
        <v>3315</v>
      </c>
      <c r="G2223" s="219" t="s">
        <v>336</v>
      </c>
      <c r="H2223" s="220">
        <v>127</v>
      </c>
      <c r="I2223" s="221"/>
      <c r="J2223" s="222">
        <f>ROUND(I2223*H2223,2)</f>
        <v>0</v>
      </c>
      <c r="K2223" s="218" t="s">
        <v>337</v>
      </c>
      <c r="L2223" s="46"/>
      <c r="M2223" s="223" t="s">
        <v>19</v>
      </c>
      <c r="N2223" s="224" t="s">
        <v>47</v>
      </c>
      <c r="O2223" s="86"/>
      <c r="P2223" s="225">
        <f>O2223*H2223</f>
        <v>0</v>
      </c>
      <c r="Q2223" s="225">
        <v>0.00050000000000000001</v>
      </c>
      <c r="R2223" s="225">
        <f>Q2223*H2223</f>
        <v>0.063500000000000001</v>
      </c>
      <c r="S2223" s="225">
        <v>0</v>
      </c>
      <c r="T2223" s="226">
        <f>S2223*H2223</f>
        <v>0</v>
      </c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R2223" s="227" t="s">
        <v>541</v>
      </c>
      <c r="AT2223" s="227" t="s">
        <v>333</v>
      </c>
      <c r="AU2223" s="227" t="s">
        <v>85</v>
      </c>
      <c r="AY2223" s="19" t="s">
        <v>331</v>
      </c>
      <c r="BE2223" s="228">
        <f>IF(N2223="základní",J2223,0)</f>
        <v>0</v>
      </c>
      <c r="BF2223" s="228">
        <f>IF(N2223="snížená",J2223,0)</f>
        <v>0</v>
      </c>
      <c r="BG2223" s="228">
        <f>IF(N2223="zákl. přenesená",J2223,0)</f>
        <v>0</v>
      </c>
      <c r="BH2223" s="228">
        <f>IF(N2223="sníž. přenesená",J2223,0)</f>
        <v>0</v>
      </c>
      <c r="BI2223" s="228">
        <f>IF(N2223="nulová",J2223,0)</f>
        <v>0</v>
      </c>
      <c r="BJ2223" s="19" t="s">
        <v>83</v>
      </c>
      <c r="BK2223" s="228">
        <f>ROUND(I2223*H2223,2)</f>
        <v>0</v>
      </c>
      <c r="BL2223" s="19" t="s">
        <v>541</v>
      </c>
      <c r="BM2223" s="227" t="s">
        <v>3316</v>
      </c>
    </row>
    <row r="2224" s="2" customFormat="1">
      <c r="A2224" s="40"/>
      <c r="B2224" s="41"/>
      <c r="C2224" s="42"/>
      <c r="D2224" s="229" t="s">
        <v>339</v>
      </c>
      <c r="E2224" s="42"/>
      <c r="F2224" s="230" t="s">
        <v>3317</v>
      </c>
      <c r="G2224" s="42"/>
      <c r="H2224" s="42"/>
      <c r="I2224" s="231"/>
      <c r="J2224" s="42"/>
      <c r="K2224" s="42"/>
      <c r="L2224" s="46"/>
      <c r="M2224" s="232"/>
      <c r="N2224" s="233"/>
      <c r="O2224" s="86"/>
      <c r="P2224" s="86"/>
      <c r="Q2224" s="86"/>
      <c r="R2224" s="86"/>
      <c r="S2224" s="86"/>
      <c r="T2224" s="87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T2224" s="19" t="s">
        <v>339</v>
      </c>
      <c r="AU2224" s="19" t="s">
        <v>85</v>
      </c>
    </row>
    <row r="2225" s="13" customFormat="1">
      <c r="A2225" s="13"/>
      <c r="B2225" s="234"/>
      <c r="C2225" s="235"/>
      <c r="D2225" s="236" t="s">
        <v>341</v>
      </c>
      <c r="E2225" s="237" t="s">
        <v>19</v>
      </c>
      <c r="F2225" s="238" t="s">
        <v>1327</v>
      </c>
      <c r="G2225" s="235"/>
      <c r="H2225" s="237" t="s">
        <v>19</v>
      </c>
      <c r="I2225" s="239"/>
      <c r="J2225" s="235"/>
      <c r="K2225" s="235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341</v>
      </c>
      <c r="AU2225" s="244" t="s">
        <v>85</v>
      </c>
      <c r="AV2225" s="13" t="s">
        <v>83</v>
      </c>
      <c r="AW2225" s="13" t="s">
        <v>35</v>
      </c>
      <c r="AX2225" s="13" t="s">
        <v>76</v>
      </c>
      <c r="AY2225" s="244" t="s">
        <v>331</v>
      </c>
    </row>
    <row r="2226" s="14" customFormat="1">
      <c r="A2226" s="14"/>
      <c r="B2226" s="245"/>
      <c r="C2226" s="246"/>
      <c r="D2226" s="236" t="s">
        <v>341</v>
      </c>
      <c r="E2226" s="247" t="s">
        <v>19</v>
      </c>
      <c r="F2226" s="248" t="s">
        <v>1328</v>
      </c>
      <c r="G2226" s="246"/>
      <c r="H2226" s="249">
        <v>127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341</v>
      </c>
      <c r="AU2226" s="255" t="s">
        <v>85</v>
      </c>
      <c r="AV2226" s="14" t="s">
        <v>85</v>
      </c>
      <c r="AW2226" s="14" t="s">
        <v>35</v>
      </c>
      <c r="AX2226" s="14" t="s">
        <v>83</v>
      </c>
      <c r="AY2226" s="255" t="s">
        <v>331</v>
      </c>
    </row>
    <row r="2227" s="2" customFormat="1" ht="16.5" customHeight="1">
      <c r="A2227" s="40"/>
      <c r="B2227" s="41"/>
      <c r="C2227" s="284" t="s">
        <v>3318</v>
      </c>
      <c r="D2227" s="284" t="s">
        <v>968</v>
      </c>
      <c r="E2227" s="285" t="s">
        <v>3319</v>
      </c>
      <c r="F2227" s="286" t="s">
        <v>3320</v>
      </c>
      <c r="G2227" s="287" t="s">
        <v>336</v>
      </c>
      <c r="H2227" s="288">
        <v>139.69999999999999</v>
      </c>
      <c r="I2227" s="289"/>
      <c r="J2227" s="290">
        <f>ROUND(I2227*H2227,2)</f>
        <v>0</v>
      </c>
      <c r="K2227" s="286" t="s">
        <v>19</v>
      </c>
      <c r="L2227" s="291"/>
      <c r="M2227" s="292" t="s">
        <v>19</v>
      </c>
      <c r="N2227" s="293" t="s">
        <v>47</v>
      </c>
      <c r="O2227" s="86"/>
      <c r="P2227" s="225">
        <f>O2227*H2227</f>
        <v>0</v>
      </c>
      <c r="Q2227" s="225">
        <v>0.00155</v>
      </c>
      <c r="R2227" s="225">
        <f>Q2227*H2227</f>
        <v>0.21653499999999998</v>
      </c>
      <c r="S2227" s="225">
        <v>0</v>
      </c>
      <c r="T2227" s="226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7" t="s">
        <v>624</v>
      </c>
      <c r="AT2227" s="227" t="s">
        <v>968</v>
      </c>
      <c r="AU2227" s="227" t="s">
        <v>85</v>
      </c>
      <c r="AY2227" s="19" t="s">
        <v>331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19" t="s">
        <v>83</v>
      </c>
      <c r="BK2227" s="228">
        <f>ROUND(I2227*H2227,2)</f>
        <v>0</v>
      </c>
      <c r="BL2227" s="19" t="s">
        <v>541</v>
      </c>
      <c r="BM2227" s="227" t="s">
        <v>3321</v>
      </c>
    </row>
    <row r="2228" s="14" customFormat="1">
      <c r="A2228" s="14"/>
      <c r="B2228" s="245"/>
      <c r="C2228" s="246"/>
      <c r="D2228" s="236" t="s">
        <v>341</v>
      </c>
      <c r="E2228" s="247" t="s">
        <v>19</v>
      </c>
      <c r="F2228" s="248" t="s">
        <v>3322</v>
      </c>
      <c r="G2228" s="246"/>
      <c r="H2228" s="249">
        <v>139.69999999999999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341</v>
      </c>
      <c r="AU2228" s="255" t="s">
        <v>85</v>
      </c>
      <c r="AV2228" s="14" t="s">
        <v>85</v>
      </c>
      <c r="AW2228" s="14" t="s">
        <v>35</v>
      </c>
      <c r="AX2228" s="14" t="s">
        <v>83</v>
      </c>
      <c r="AY2228" s="255" t="s">
        <v>331</v>
      </c>
    </row>
    <row r="2229" s="2" customFormat="1" ht="16.5" customHeight="1">
      <c r="A2229" s="40"/>
      <c r="B2229" s="41"/>
      <c r="C2229" s="216" t="s">
        <v>3323</v>
      </c>
      <c r="D2229" s="216" t="s">
        <v>333</v>
      </c>
      <c r="E2229" s="217" t="s">
        <v>3324</v>
      </c>
      <c r="F2229" s="218" t="s">
        <v>3325</v>
      </c>
      <c r="G2229" s="219" t="s">
        <v>376</v>
      </c>
      <c r="H2229" s="220">
        <v>108.45999999999999</v>
      </c>
      <c r="I2229" s="221"/>
      <c r="J2229" s="222">
        <f>ROUND(I2229*H2229,2)</f>
        <v>0</v>
      </c>
      <c r="K2229" s="218" t="s">
        <v>337</v>
      </c>
      <c r="L2229" s="46"/>
      <c r="M2229" s="223" t="s">
        <v>19</v>
      </c>
      <c r="N2229" s="224" t="s">
        <v>47</v>
      </c>
      <c r="O2229" s="86"/>
      <c r="P2229" s="225">
        <f>O2229*H2229</f>
        <v>0</v>
      </c>
      <c r="Q2229" s="225">
        <v>0</v>
      </c>
      <c r="R2229" s="225">
        <f>Q2229*H2229</f>
        <v>0</v>
      </c>
      <c r="S2229" s="225">
        <v>0.00029999999999999997</v>
      </c>
      <c r="T2229" s="226">
        <f>S2229*H2229</f>
        <v>0.032537999999999997</v>
      </c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R2229" s="227" t="s">
        <v>541</v>
      </c>
      <c r="AT2229" s="227" t="s">
        <v>333</v>
      </c>
      <c r="AU2229" s="227" t="s">
        <v>85</v>
      </c>
      <c r="AY2229" s="19" t="s">
        <v>331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19" t="s">
        <v>83</v>
      </c>
      <c r="BK2229" s="228">
        <f>ROUND(I2229*H2229,2)</f>
        <v>0</v>
      </c>
      <c r="BL2229" s="19" t="s">
        <v>541</v>
      </c>
      <c r="BM2229" s="227" t="s">
        <v>3326</v>
      </c>
    </row>
    <row r="2230" s="2" customFormat="1">
      <c r="A2230" s="40"/>
      <c r="B2230" s="41"/>
      <c r="C2230" s="42"/>
      <c r="D2230" s="229" t="s">
        <v>339</v>
      </c>
      <c r="E2230" s="42"/>
      <c r="F2230" s="230" t="s">
        <v>3327</v>
      </c>
      <c r="G2230" s="42"/>
      <c r="H2230" s="42"/>
      <c r="I2230" s="231"/>
      <c r="J2230" s="42"/>
      <c r="K2230" s="42"/>
      <c r="L2230" s="46"/>
      <c r="M2230" s="232"/>
      <c r="N2230" s="233"/>
      <c r="O2230" s="86"/>
      <c r="P2230" s="86"/>
      <c r="Q2230" s="86"/>
      <c r="R2230" s="86"/>
      <c r="S2230" s="86"/>
      <c r="T2230" s="87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T2230" s="19" t="s">
        <v>339</v>
      </c>
      <c r="AU2230" s="19" t="s">
        <v>85</v>
      </c>
    </row>
    <row r="2231" s="14" customFormat="1">
      <c r="A2231" s="14"/>
      <c r="B2231" s="245"/>
      <c r="C2231" s="246"/>
      <c r="D2231" s="236" t="s">
        <v>341</v>
      </c>
      <c r="E2231" s="247" t="s">
        <v>19</v>
      </c>
      <c r="F2231" s="248" t="s">
        <v>3328</v>
      </c>
      <c r="G2231" s="246"/>
      <c r="H2231" s="249">
        <v>108.45999999999999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341</v>
      </c>
      <c r="AU2231" s="255" t="s">
        <v>85</v>
      </c>
      <c r="AV2231" s="14" t="s">
        <v>85</v>
      </c>
      <c r="AW2231" s="14" t="s">
        <v>35</v>
      </c>
      <c r="AX2231" s="14" t="s">
        <v>83</v>
      </c>
      <c r="AY2231" s="255" t="s">
        <v>331</v>
      </c>
    </row>
    <row r="2232" s="2" customFormat="1" ht="16.5" customHeight="1">
      <c r="A2232" s="40"/>
      <c r="B2232" s="41"/>
      <c r="C2232" s="216" t="s">
        <v>3329</v>
      </c>
      <c r="D2232" s="216" t="s">
        <v>333</v>
      </c>
      <c r="E2232" s="217" t="s">
        <v>3330</v>
      </c>
      <c r="F2232" s="218" t="s">
        <v>3331</v>
      </c>
      <c r="G2232" s="219" t="s">
        <v>376</v>
      </c>
      <c r="H2232" s="220">
        <v>77.819999999999993</v>
      </c>
      <c r="I2232" s="221"/>
      <c r="J2232" s="222">
        <f>ROUND(I2232*H2232,2)</f>
        <v>0</v>
      </c>
      <c r="K2232" s="218" t="s">
        <v>337</v>
      </c>
      <c r="L2232" s="46"/>
      <c r="M2232" s="223" t="s">
        <v>19</v>
      </c>
      <c r="N2232" s="224" t="s">
        <v>47</v>
      </c>
      <c r="O2232" s="86"/>
      <c r="P2232" s="225">
        <f>O2232*H2232</f>
        <v>0</v>
      </c>
      <c r="Q2232" s="225">
        <v>1.4935E-05</v>
      </c>
      <c r="R2232" s="225">
        <f>Q2232*H2232</f>
        <v>0.0011622416999999999</v>
      </c>
      <c r="S2232" s="225">
        <v>0</v>
      </c>
      <c r="T2232" s="226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7" t="s">
        <v>541</v>
      </c>
      <c r="AT2232" s="227" t="s">
        <v>333</v>
      </c>
      <c r="AU2232" s="227" t="s">
        <v>85</v>
      </c>
      <c r="AY2232" s="19" t="s">
        <v>331</v>
      </c>
      <c r="BE2232" s="228">
        <f>IF(N2232="základní",J2232,0)</f>
        <v>0</v>
      </c>
      <c r="BF2232" s="228">
        <f>IF(N2232="snížená",J2232,0)</f>
        <v>0</v>
      </c>
      <c r="BG2232" s="228">
        <f>IF(N2232="zákl. přenesená",J2232,0)</f>
        <v>0</v>
      </c>
      <c r="BH2232" s="228">
        <f>IF(N2232="sníž. přenesená",J2232,0)</f>
        <v>0</v>
      </c>
      <c r="BI2232" s="228">
        <f>IF(N2232="nulová",J2232,0)</f>
        <v>0</v>
      </c>
      <c r="BJ2232" s="19" t="s">
        <v>83</v>
      </c>
      <c r="BK2232" s="228">
        <f>ROUND(I2232*H2232,2)</f>
        <v>0</v>
      </c>
      <c r="BL2232" s="19" t="s">
        <v>541</v>
      </c>
      <c r="BM2232" s="227" t="s">
        <v>3332</v>
      </c>
    </row>
    <row r="2233" s="2" customFormat="1">
      <c r="A2233" s="40"/>
      <c r="B2233" s="41"/>
      <c r="C2233" s="42"/>
      <c r="D2233" s="229" t="s">
        <v>339</v>
      </c>
      <c r="E2233" s="42"/>
      <c r="F2233" s="230" t="s">
        <v>3333</v>
      </c>
      <c r="G2233" s="42"/>
      <c r="H2233" s="42"/>
      <c r="I2233" s="231"/>
      <c r="J2233" s="42"/>
      <c r="K2233" s="42"/>
      <c r="L2233" s="46"/>
      <c r="M2233" s="232"/>
      <c r="N2233" s="233"/>
      <c r="O2233" s="86"/>
      <c r="P2233" s="86"/>
      <c r="Q2233" s="86"/>
      <c r="R2233" s="86"/>
      <c r="S2233" s="86"/>
      <c r="T2233" s="87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9" t="s">
        <v>339</v>
      </c>
      <c r="AU2233" s="19" t="s">
        <v>85</v>
      </c>
    </row>
    <row r="2234" s="13" customFormat="1">
      <c r="A2234" s="13"/>
      <c r="B2234" s="234"/>
      <c r="C2234" s="235"/>
      <c r="D2234" s="236" t="s">
        <v>341</v>
      </c>
      <c r="E2234" s="237" t="s">
        <v>19</v>
      </c>
      <c r="F2234" s="238" t="s">
        <v>3334</v>
      </c>
      <c r="G2234" s="235"/>
      <c r="H2234" s="237" t="s">
        <v>19</v>
      </c>
      <c r="I2234" s="239"/>
      <c r="J2234" s="235"/>
      <c r="K2234" s="235"/>
      <c r="L2234" s="240"/>
      <c r="M2234" s="241"/>
      <c r="N2234" s="242"/>
      <c r="O2234" s="242"/>
      <c r="P2234" s="242"/>
      <c r="Q2234" s="242"/>
      <c r="R2234" s="242"/>
      <c r="S2234" s="242"/>
      <c r="T2234" s="24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4" t="s">
        <v>341</v>
      </c>
      <c r="AU2234" s="244" t="s">
        <v>85</v>
      </c>
      <c r="AV2234" s="13" t="s">
        <v>83</v>
      </c>
      <c r="AW2234" s="13" t="s">
        <v>35</v>
      </c>
      <c r="AX2234" s="13" t="s">
        <v>76</v>
      </c>
      <c r="AY2234" s="244" t="s">
        <v>331</v>
      </c>
    </row>
    <row r="2235" s="14" customFormat="1">
      <c r="A2235" s="14"/>
      <c r="B2235" s="245"/>
      <c r="C2235" s="246"/>
      <c r="D2235" s="236" t="s">
        <v>341</v>
      </c>
      <c r="E2235" s="247" t="s">
        <v>19</v>
      </c>
      <c r="F2235" s="248" t="s">
        <v>3335</v>
      </c>
      <c r="G2235" s="246"/>
      <c r="H2235" s="249">
        <v>77.819999999999993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341</v>
      </c>
      <c r="AU2235" s="255" t="s">
        <v>85</v>
      </c>
      <c r="AV2235" s="14" t="s">
        <v>85</v>
      </c>
      <c r="AW2235" s="14" t="s">
        <v>35</v>
      </c>
      <c r="AX2235" s="14" t="s">
        <v>83</v>
      </c>
      <c r="AY2235" s="255" t="s">
        <v>331</v>
      </c>
    </row>
    <row r="2236" s="2" customFormat="1" ht="16.5" customHeight="1">
      <c r="A2236" s="40"/>
      <c r="B2236" s="41"/>
      <c r="C2236" s="284" t="s">
        <v>3336</v>
      </c>
      <c r="D2236" s="284" t="s">
        <v>968</v>
      </c>
      <c r="E2236" s="285" t="s">
        <v>3337</v>
      </c>
      <c r="F2236" s="286" t="s">
        <v>3338</v>
      </c>
      <c r="G2236" s="287" t="s">
        <v>376</v>
      </c>
      <c r="H2236" s="288">
        <v>85.602000000000004</v>
      </c>
      <c r="I2236" s="289"/>
      <c r="J2236" s="290">
        <f>ROUND(I2236*H2236,2)</f>
        <v>0</v>
      </c>
      <c r="K2236" s="286" t="s">
        <v>19</v>
      </c>
      <c r="L2236" s="291"/>
      <c r="M2236" s="292" t="s">
        <v>19</v>
      </c>
      <c r="N2236" s="293" t="s">
        <v>47</v>
      </c>
      <c r="O2236" s="86"/>
      <c r="P2236" s="225">
        <f>O2236*H2236</f>
        <v>0</v>
      </c>
      <c r="Q2236" s="225">
        <v>0.00020000000000000001</v>
      </c>
      <c r="R2236" s="225">
        <f>Q2236*H2236</f>
        <v>0.017120400000000001</v>
      </c>
      <c r="S2236" s="225">
        <v>0</v>
      </c>
      <c r="T2236" s="226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27" t="s">
        <v>624</v>
      </c>
      <c r="AT2236" s="227" t="s">
        <v>968</v>
      </c>
      <c r="AU2236" s="227" t="s">
        <v>85</v>
      </c>
      <c r="AY2236" s="19" t="s">
        <v>331</v>
      </c>
      <c r="BE2236" s="228">
        <f>IF(N2236="základní",J2236,0)</f>
        <v>0</v>
      </c>
      <c r="BF2236" s="228">
        <f>IF(N2236="snížená",J2236,0)</f>
        <v>0</v>
      </c>
      <c r="BG2236" s="228">
        <f>IF(N2236="zákl. přenesená",J2236,0)</f>
        <v>0</v>
      </c>
      <c r="BH2236" s="228">
        <f>IF(N2236="sníž. přenesená",J2236,0)</f>
        <v>0</v>
      </c>
      <c r="BI2236" s="228">
        <f>IF(N2236="nulová",J2236,0)</f>
        <v>0</v>
      </c>
      <c r="BJ2236" s="19" t="s">
        <v>83</v>
      </c>
      <c r="BK2236" s="228">
        <f>ROUND(I2236*H2236,2)</f>
        <v>0</v>
      </c>
      <c r="BL2236" s="19" t="s">
        <v>541</v>
      </c>
      <c r="BM2236" s="227" t="s">
        <v>3339</v>
      </c>
    </row>
    <row r="2237" s="14" customFormat="1">
      <c r="A2237" s="14"/>
      <c r="B2237" s="245"/>
      <c r="C2237" s="246"/>
      <c r="D2237" s="236" t="s">
        <v>341</v>
      </c>
      <c r="E2237" s="247" t="s">
        <v>19</v>
      </c>
      <c r="F2237" s="248" t="s">
        <v>3340</v>
      </c>
      <c r="G2237" s="246"/>
      <c r="H2237" s="249">
        <v>85.602000000000004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341</v>
      </c>
      <c r="AU2237" s="255" t="s">
        <v>85</v>
      </c>
      <c r="AV2237" s="14" t="s">
        <v>85</v>
      </c>
      <c r="AW2237" s="14" t="s">
        <v>35</v>
      </c>
      <c r="AX2237" s="14" t="s">
        <v>83</v>
      </c>
      <c r="AY2237" s="255" t="s">
        <v>331</v>
      </c>
    </row>
    <row r="2238" s="2" customFormat="1" ht="16.5" customHeight="1">
      <c r="A2238" s="40"/>
      <c r="B2238" s="41"/>
      <c r="C2238" s="216" t="s">
        <v>3341</v>
      </c>
      <c r="D2238" s="216" t="s">
        <v>333</v>
      </c>
      <c r="E2238" s="217" t="s">
        <v>3342</v>
      </c>
      <c r="F2238" s="218" t="s">
        <v>3343</v>
      </c>
      <c r="G2238" s="219" t="s">
        <v>376</v>
      </c>
      <c r="H2238" s="220">
        <v>8.8000000000000007</v>
      </c>
      <c r="I2238" s="221"/>
      <c r="J2238" s="222">
        <f>ROUND(I2238*H2238,2)</f>
        <v>0</v>
      </c>
      <c r="K2238" s="218" t="s">
        <v>337</v>
      </c>
      <c r="L2238" s="46"/>
      <c r="M2238" s="223" t="s">
        <v>19</v>
      </c>
      <c r="N2238" s="224" t="s">
        <v>47</v>
      </c>
      <c r="O2238" s="86"/>
      <c r="P2238" s="225">
        <f>O2238*H2238</f>
        <v>0</v>
      </c>
      <c r="Q2238" s="225">
        <v>0</v>
      </c>
      <c r="R2238" s="225">
        <f>Q2238*H2238</f>
        <v>0</v>
      </c>
      <c r="S2238" s="225">
        <v>0</v>
      </c>
      <c r="T2238" s="226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7" t="s">
        <v>541</v>
      </c>
      <c r="AT2238" s="227" t="s">
        <v>333</v>
      </c>
      <c r="AU2238" s="227" t="s">
        <v>85</v>
      </c>
      <c r="AY2238" s="19" t="s">
        <v>331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19" t="s">
        <v>83</v>
      </c>
      <c r="BK2238" s="228">
        <f>ROUND(I2238*H2238,2)</f>
        <v>0</v>
      </c>
      <c r="BL2238" s="19" t="s">
        <v>541</v>
      </c>
      <c r="BM2238" s="227" t="s">
        <v>3344</v>
      </c>
    </row>
    <row r="2239" s="2" customFormat="1">
      <c r="A2239" s="40"/>
      <c r="B2239" s="41"/>
      <c r="C2239" s="42"/>
      <c r="D2239" s="229" t="s">
        <v>339</v>
      </c>
      <c r="E2239" s="42"/>
      <c r="F2239" s="230" t="s">
        <v>3345</v>
      </c>
      <c r="G2239" s="42"/>
      <c r="H2239" s="42"/>
      <c r="I2239" s="231"/>
      <c r="J2239" s="42"/>
      <c r="K2239" s="42"/>
      <c r="L2239" s="46"/>
      <c r="M2239" s="232"/>
      <c r="N2239" s="233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339</v>
      </c>
      <c r="AU2239" s="19" t="s">
        <v>85</v>
      </c>
    </row>
    <row r="2240" s="14" customFormat="1">
      <c r="A2240" s="14"/>
      <c r="B2240" s="245"/>
      <c r="C2240" s="246"/>
      <c r="D2240" s="236" t="s">
        <v>341</v>
      </c>
      <c r="E2240" s="247" t="s">
        <v>19</v>
      </c>
      <c r="F2240" s="248" t="s">
        <v>3346</v>
      </c>
      <c r="G2240" s="246"/>
      <c r="H2240" s="249">
        <v>8.8000000000000007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341</v>
      </c>
      <c r="AU2240" s="255" t="s">
        <v>85</v>
      </c>
      <c r="AV2240" s="14" t="s">
        <v>85</v>
      </c>
      <c r="AW2240" s="14" t="s">
        <v>35</v>
      </c>
      <c r="AX2240" s="14" t="s">
        <v>83</v>
      </c>
      <c r="AY2240" s="255" t="s">
        <v>331</v>
      </c>
    </row>
    <row r="2241" s="2" customFormat="1" ht="16.5" customHeight="1">
      <c r="A2241" s="40"/>
      <c r="B2241" s="41"/>
      <c r="C2241" s="284" t="s">
        <v>3347</v>
      </c>
      <c r="D2241" s="284" t="s">
        <v>968</v>
      </c>
      <c r="E2241" s="285" t="s">
        <v>3348</v>
      </c>
      <c r="F2241" s="286" t="s">
        <v>3349</v>
      </c>
      <c r="G2241" s="287" t="s">
        <v>376</v>
      </c>
      <c r="H2241" s="288">
        <v>9.6799999999999997</v>
      </c>
      <c r="I2241" s="289"/>
      <c r="J2241" s="290">
        <f>ROUND(I2241*H2241,2)</f>
        <v>0</v>
      </c>
      <c r="K2241" s="286" t="s">
        <v>337</v>
      </c>
      <c r="L2241" s="291"/>
      <c r="M2241" s="292" t="s">
        <v>19</v>
      </c>
      <c r="N2241" s="293" t="s">
        <v>47</v>
      </c>
      <c r="O2241" s="86"/>
      <c r="P2241" s="225">
        <f>O2241*H2241</f>
        <v>0</v>
      </c>
      <c r="Q2241" s="225">
        <v>0.00021000000000000001</v>
      </c>
      <c r="R2241" s="225">
        <f>Q2241*H2241</f>
        <v>0.0020328</v>
      </c>
      <c r="S2241" s="225">
        <v>0</v>
      </c>
      <c r="T2241" s="226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7" t="s">
        <v>624</v>
      </c>
      <c r="AT2241" s="227" t="s">
        <v>968</v>
      </c>
      <c r="AU2241" s="227" t="s">
        <v>85</v>
      </c>
      <c r="AY2241" s="19" t="s">
        <v>331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19" t="s">
        <v>83</v>
      </c>
      <c r="BK2241" s="228">
        <f>ROUND(I2241*H2241,2)</f>
        <v>0</v>
      </c>
      <c r="BL2241" s="19" t="s">
        <v>541</v>
      </c>
      <c r="BM2241" s="227" t="s">
        <v>3350</v>
      </c>
    </row>
    <row r="2242" s="14" customFormat="1">
      <c r="A2242" s="14"/>
      <c r="B2242" s="245"/>
      <c r="C2242" s="246"/>
      <c r="D2242" s="236" t="s">
        <v>341</v>
      </c>
      <c r="E2242" s="247" t="s">
        <v>19</v>
      </c>
      <c r="F2242" s="248" t="s">
        <v>3351</v>
      </c>
      <c r="G2242" s="246"/>
      <c r="H2242" s="249">
        <v>9.6799999999999997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341</v>
      </c>
      <c r="AU2242" s="255" t="s">
        <v>85</v>
      </c>
      <c r="AV2242" s="14" t="s">
        <v>85</v>
      </c>
      <c r="AW2242" s="14" t="s">
        <v>35</v>
      </c>
      <c r="AX2242" s="14" t="s">
        <v>83</v>
      </c>
      <c r="AY2242" s="255" t="s">
        <v>331</v>
      </c>
    </row>
    <row r="2243" s="2" customFormat="1" ht="24.15" customHeight="1">
      <c r="A2243" s="40"/>
      <c r="B2243" s="41"/>
      <c r="C2243" s="216" t="s">
        <v>3352</v>
      </c>
      <c r="D2243" s="216" t="s">
        <v>333</v>
      </c>
      <c r="E2243" s="217" t="s">
        <v>3353</v>
      </c>
      <c r="F2243" s="218" t="s">
        <v>3354</v>
      </c>
      <c r="G2243" s="219" t="s">
        <v>384</v>
      </c>
      <c r="H2243" s="220">
        <v>0.92300000000000004</v>
      </c>
      <c r="I2243" s="221"/>
      <c r="J2243" s="222">
        <f>ROUND(I2243*H2243,2)</f>
        <v>0</v>
      </c>
      <c r="K2243" s="218" t="s">
        <v>337</v>
      </c>
      <c r="L2243" s="46"/>
      <c r="M2243" s="223" t="s">
        <v>19</v>
      </c>
      <c r="N2243" s="224" t="s">
        <v>47</v>
      </c>
      <c r="O2243" s="86"/>
      <c r="P2243" s="225">
        <f>O2243*H2243</f>
        <v>0</v>
      </c>
      <c r="Q2243" s="225">
        <v>0</v>
      </c>
      <c r="R2243" s="225">
        <f>Q2243*H2243</f>
        <v>0</v>
      </c>
      <c r="S2243" s="225">
        <v>0</v>
      </c>
      <c r="T2243" s="226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7" t="s">
        <v>541</v>
      </c>
      <c r="AT2243" s="227" t="s">
        <v>333</v>
      </c>
      <c r="AU2243" s="227" t="s">
        <v>85</v>
      </c>
      <c r="AY2243" s="19" t="s">
        <v>331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19" t="s">
        <v>83</v>
      </c>
      <c r="BK2243" s="228">
        <f>ROUND(I2243*H2243,2)</f>
        <v>0</v>
      </c>
      <c r="BL2243" s="19" t="s">
        <v>541</v>
      </c>
      <c r="BM2243" s="227" t="s">
        <v>3355</v>
      </c>
    </row>
    <row r="2244" s="2" customFormat="1">
      <c r="A2244" s="40"/>
      <c r="B2244" s="41"/>
      <c r="C2244" s="42"/>
      <c r="D2244" s="229" t="s">
        <v>339</v>
      </c>
      <c r="E2244" s="42"/>
      <c r="F2244" s="230" t="s">
        <v>3356</v>
      </c>
      <c r="G2244" s="42"/>
      <c r="H2244" s="42"/>
      <c r="I2244" s="231"/>
      <c r="J2244" s="42"/>
      <c r="K2244" s="42"/>
      <c r="L2244" s="46"/>
      <c r="M2244" s="232"/>
      <c r="N2244" s="233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339</v>
      </c>
      <c r="AU2244" s="19" t="s">
        <v>85</v>
      </c>
    </row>
    <row r="2245" s="12" customFormat="1" ht="22.8" customHeight="1">
      <c r="A2245" s="12"/>
      <c r="B2245" s="200"/>
      <c r="C2245" s="201"/>
      <c r="D2245" s="202" t="s">
        <v>75</v>
      </c>
      <c r="E2245" s="214" t="s">
        <v>3357</v>
      </c>
      <c r="F2245" s="214" t="s">
        <v>3358</v>
      </c>
      <c r="G2245" s="201"/>
      <c r="H2245" s="201"/>
      <c r="I2245" s="204"/>
      <c r="J2245" s="215">
        <f>BK2245</f>
        <v>0</v>
      </c>
      <c r="K2245" s="201"/>
      <c r="L2245" s="206"/>
      <c r="M2245" s="207"/>
      <c r="N2245" s="208"/>
      <c r="O2245" s="208"/>
      <c r="P2245" s="209">
        <f>SUM(P2246:P2257)</f>
        <v>0</v>
      </c>
      <c r="Q2245" s="208"/>
      <c r="R2245" s="209">
        <f>SUM(R2246:R2257)</f>
        <v>0.039872499999999998</v>
      </c>
      <c r="S2245" s="208"/>
      <c r="T2245" s="210">
        <f>SUM(T2246:T2257)</f>
        <v>0</v>
      </c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R2245" s="211" t="s">
        <v>85</v>
      </c>
      <c r="AT2245" s="212" t="s">
        <v>75</v>
      </c>
      <c r="AU2245" s="212" t="s">
        <v>83</v>
      </c>
      <c r="AY2245" s="211" t="s">
        <v>331</v>
      </c>
      <c r="BK2245" s="213">
        <f>SUM(BK2246:BK2257)</f>
        <v>0</v>
      </c>
    </row>
    <row r="2246" s="2" customFormat="1" ht="16.5" customHeight="1">
      <c r="A2246" s="40"/>
      <c r="B2246" s="41"/>
      <c r="C2246" s="216" t="s">
        <v>3359</v>
      </c>
      <c r="D2246" s="216" t="s">
        <v>333</v>
      </c>
      <c r="E2246" s="217" t="s">
        <v>3360</v>
      </c>
      <c r="F2246" s="218" t="s">
        <v>3361</v>
      </c>
      <c r="G2246" s="219" t="s">
        <v>336</v>
      </c>
      <c r="H2246" s="220">
        <v>19.449999999999999</v>
      </c>
      <c r="I2246" s="221"/>
      <c r="J2246" s="222">
        <f>ROUND(I2246*H2246,2)</f>
        <v>0</v>
      </c>
      <c r="K2246" s="218" t="s">
        <v>337</v>
      </c>
      <c r="L2246" s="46"/>
      <c r="M2246" s="223" t="s">
        <v>19</v>
      </c>
      <c r="N2246" s="224" t="s">
        <v>47</v>
      </c>
      <c r="O2246" s="86"/>
      <c r="P2246" s="225">
        <f>O2246*H2246</f>
        <v>0</v>
      </c>
      <c r="Q2246" s="225">
        <v>0</v>
      </c>
      <c r="R2246" s="225">
        <f>Q2246*H2246</f>
        <v>0</v>
      </c>
      <c r="S2246" s="225">
        <v>0</v>
      </c>
      <c r="T2246" s="226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27" t="s">
        <v>541</v>
      </c>
      <c r="AT2246" s="227" t="s">
        <v>333</v>
      </c>
      <c r="AU2246" s="227" t="s">
        <v>85</v>
      </c>
      <c r="AY2246" s="19" t="s">
        <v>331</v>
      </c>
      <c r="BE2246" s="228">
        <f>IF(N2246="základní",J2246,0)</f>
        <v>0</v>
      </c>
      <c r="BF2246" s="228">
        <f>IF(N2246="snížená",J2246,0)</f>
        <v>0</v>
      </c>
      <c r="BG2246" s="228">
        <f>IF(N2246="zákl. přenesená",J2246,0)</f>
        <v>0</v>
      </c>
      <c r="BH2246" s="228">
        <f>IF(N2246="sníž. přenesená",J2246,0)</f>
        <v>0</v>
      </c>
      <c r="BI2246" s="228">
        <f>IF(N2246="nulová",J2246,0)</f>
        <v>0</v>
      </c>
      <c r="BJ2246" s="19" t="s">
        <v>83</v>
      </c>
      <c r="BK2246" s="228">
        <f>ROUND(I2246*H2246,2)</f>
        <v>0</v>
      </c>
      <c r="BL2246" s="19" t="s">
        <v>541</v>
      </c>
      <c r="BM2246" s="227" t="s">
        <v>3362</v>
      </c>
    </row>
    <row r="2247" s="2" customFormat="1">
      <c r="A2247" s="40"/>
      <c r="B2247" s="41"/>
      <c r="C2247" s="42"/>
      <c r="D2247" s="229" t="s">
        <v>339</v>
      </c>
      <c r="E2247" s="42"/>
      <c r="F2247" s="230" t="s">
        <v>3363</v>
      </c>
      <c r="G2247" s="42"/>
      <c r="H2247" s="42"/>
      <c r="I2247" s="231"/>
      <c r="J2247" s="42"/>
      <c r="K2247" s="42"/>
      <c r="L2247" s="46"/>
      <c r="M2247" s="232"/>
      <c r="N2247" s="233"/>
      <c r="O2247" s="86"/>
      <c r="P2247" s="86"/>
      <c r="Q2247" s="86"/>
      <c r="R2247" s="86"/>
      <c r="S2247" s="86"/>
      <c r="T2247" s="87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9" t="s">
        <v>339</v>
      </c>
      <c r="AU2247" s="19" t="s">
        <v>85</v>
      </c>
    </row>
    <row r="2248" s="13" customFormat="1">
      <c r="A2248" s="13"/>
      <c r="B2248" s="234"/>
      <c r="C2248" s="235"/>
      <c r="D2248" s="236" t="s">
        <v>341</v>
      </c>
      <c r="E2248" s="237" t="s">
        <v>19</v>
      </c>
      <c r="F2248" s="238" t="s">
        <v>3364</v>
      </c>
      <c r="G2248" s="235"/>
      <c r="H2248" s="237" t="s">
        <v>19</v>
      </c>
      <c r="I2248" s="239"/>
      <c r="J2248" s="235"/>
      <c r="K2248" s="235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341</v>
      </c>
      <c r="AU2248" s="244" t="s">
        <v>85</v>
      </c>
      <c r="AV2248" s="13" t="s">
        <v>83</v>
      </c>
      <c r="AW2248" s="13" t="s">
        <v>35</v>
      </c>
      <c r="AX2248" s="13" t="s">
        <v>76</v>
      </c>
      <c r="AY2248" s="244" t="s">
        <v>331</v>
      </c>
    </row>
    <row r="2249" s="14" customFormat="1">
      <c r="A2249" s="14"/>
      <c r="B2249" s="245"/>
      <c r="C2249" s="246"/>
      <c r="D2249" s="236" t="s">
        <v>341</v>
      </c>
      <c r="E2249" s="247" t="s">
        <v>19</v>
      </c>
      <c r="F2249" s="248" t="s">
        <v>1322</v>
      </c>
      <c r="G2249" s="246"/>
      <c r="H2249" s="249">
        <v>19.449999999999999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341</v>
      </c>
      <c r="AU2249" s="255" t="s">
        <v>85</v>
      </c>
      <c r="AV2249" s="14" t="s">
        <v>85</v>
      </c>
      <c r="AW2249" s="14" t="s">
        <v>35</v>
      </c>
      <c r="AX2249" s="14" t="s">
        <v>83</v>
      </c>
      <c r="AY2249" s="255" t="s">
        <v>331</v>
      </c>
    </row>
    <row r="2250" s="2" customFormat="1" ht="16.5" customHeight="1">
      <c r="A2250" s="40"/>
      <c r="B2250" s="41"/>
      <c r="C2250" s="216" t="s">
        <v>3365</v>
      </c>
      <c r="D2250" s="216" t="s">
        <v>333</v>
      </c>
      <c r="E2250" s="217" t="s">
        <v>3366</v>
      </c>
      <c r="F2250" s="218" t="s">
        <v>3367</v>
      </c>
      <c r="G2250" s="219" t="s">
        <v>336</v>
      </c>
      <c r="H2250" s="220">
        <v>19.449999999999999</v>
      </c>
      <c r="I2250" s="221"/>
      <c r="J2250" s="222">
        <f>ROUND(I2250*H2250,2)</f>
        <v>0</v>
      </c>
      <c r="K2250" s="218" t="s">
        <v>337</v>
      </c>
      <c r="L2250" s="46"/>
      <c r="M2250" s="223" t="s">
        <v>19</v>
      </c>
      <c r="N2250" s="224" t="s">
        <v>47</v>
      </c>
      <c r="O2250" s="86"/>
      <c r="P2250" s="225">
        <f>O2250*H2250</f>
        <v>0</v>
      </c>
      <c r="Q2250" s="225">
        <v>0.00055000000000000003</v>
      </c>
      <c r="R2250" s="225">
        <f>Q2250*H2250</f>
        <v>0.0106975</v>
      </c>
      <c r="S2250" s="225">
        <v>0</v>
      </c>
      <c r="T2250" s="226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27" t="s">
        <v>541</v>
      </c>
      <c r="AT2250" s="227" t="s">
        <v>333</v>
      </c>
      <c r="AU2250" s="227" t="s">
        <v>85</v>
      </c>
      <c r="AY2250" s="19" t="s">
        <v>331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19" t="s">
        <v>83</v>
      </c>
      <c r="BK2250" s="228">
        <f>ROUND(I2250*H2250,2)</f>
        <v>0</v>
      </c>
      <c r="BL2250" s="19" t="s">
        <v>541</v>
      </c>
      <c r="BM2250" s="227" t="s">
        <v>3368</v>
      </c>
    </row>
    <row r="2251" s="2" customFormat="1">
      <c r="A2251" s="40"/>
      <c r="B2251" s="41"/>
      <c r="C2251" s="42"/>
      <c r="D2251" s="229" t="s">
        <v>339</v>
      </c>
      <c r="E2251" s="42"/>
      <c r="F2251" s="230" t="s">
        <v>3369</v>
      </c>
      <c r="G2251" s="42"/>
      <c r="H2251" s="42"/>
      <c r="I2251" s="231"/>
      <c r="J2251" s="42"/>
      <c r="K2251" s="42"/>
      <c r="L2251" s="46"/>
      <c r="M2251" s="232"/>
      <c r="N2251" s="233"/>
      <c r="O2251" s="86"/>
      <c r="P2251" s="86"/>
      <c r="Q2251" s="86"/>
      <c r="R2251" s="86"/>
      <c r="S2251" s="86"/>
      <c r="T2251" s="87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9" t="s">
        <v>339</v>
      </c>
      <c r="AU2251" s="19" t="s">
        <v>85</v>
      </c>
    </row>
    <row r="2252" s="13" customFormat="1">
      <c r="A2252" s="13"/>
      <c r="B2252" s="234"/>
      <c r="C2252" s="235"/>
      <c r="D2252" s="236" t="s">
        <v>341</v>
      </c>
      <c r="E2252" s="237" t="s">
        <v>19</v>
      </c>
      <c r="F2252" s="238" t="s">
        <v>3364</v>
      </c>
      <c r="G2252" s="235"/>
      <c r="H2252" s="237" t="s">
        <v>19</v>
      </c>
      <c r="I2252" s="239"/>
      <c r="J2252" s="235"/>
      <c r="K2252" s="235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341</v>
      </c>
      <c r="AU2252" s="244" t="s">
        <v>85</v>
      </c>
      <c r="AV2252" s="13" t="s">
        <v>83</v>
      </c>
      <c r="AW2252" s="13" t="s">
        <v>35</v>
      </c>
      <c r="AX2252" s="13" t="s">
        <v>76</v>
      </c>
      <c r="AY2252" s="244" t="s">
        <v>331</v>
      </c>
    </row>
    <row r="2253" s="14" customFormat="1">
      <c r="A2253" s="14"/>
      <c r="B2253" s="245"/>
      <c r="C2253" s="246"/>
      <c r="D2253" s="236" t="s">
        <v>341</v>
      </c>
      <c r="E2253" s="247" t="s">
        <v>19</v>
      </c>
      <c r="F2253" s="248" t="s">
        <v>1322</v>
      </c>
      <c r="G2253" s="246"/>
      <c r="H2253" s="249">
        <v>19.449999999999999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341</v>
      </c>
      <c r="AU2253" s="255" t="s">
        <v>85</v>
      </c>
      <c r="AV2253" s="14" t="s">
        <v>85</v>
      </c>
      <c r="AW2253" s="14" t="s">
        <v>35</v>
      </c>
      <c r="AX2253" s="14" t="s">
        <v>83</v>
      </c>
      <c r="AY2253" s="255" t="s">
        <v>331</v>
      </c>
    </row>
    <row r="2254" s="2" customFormat="1" ht="16.5" customHeight="1">
      <c r="A2254" s="40"/>
      <c r="B2254" s="41"/>
      <c r="C2254" s="216" t="s">
        <v>3370</v>
      </c>
      <c r="D2254" s="216" t="s">
        <v>333</v>
      </c>
      <c r="E2254" s="217" t="s">
        <v>3371</v>
      </c>
      <c r="F2254" s="218" t="s">
        <v>3372</v>
      </c>
      <c r="G2254" s="219" t="s">
        <v>336</v>
      </c>
      <c r="H2254" s="220">
        <v>19.449999999999999</v>
      </c>
      <c r="I2254" s="221"/>
      <c r="J2254" s="222">
        <f>ROUND(I2254*H2254,2)</f>
        <v>0</v>
      </c>
      <c r="K2254" s="218" t="s">
        <v>337</v>
      </c>
      <c r="L2254" s="46"/>
      <c r="M2254" s="223" t="s">
        <v>19</v>
      </c>
      <c r="N2254" s="224" t="s">
        <v>47</v>
      </c>
      <c r="O2254" s="86"/>
      <c r="P2254" s="225">
        <f>O2254*H2254</f>
        <v>0</v>
      </c>
      <c r="Q2254" s="225">
        <v>0.0015</v>
      </c>
      <c r="R2254" s="225">
        <f>Q2254*H2254</f>
        <v>0.029175</v>
      </c>
      <c r="S2254" s="225">
        <v>0</v>
      </c>
      <c r="T2254" s="226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27" t="s">
        <v>541</v>
      </c>
      <c r="AT2254" s="227" t="s">
        <v>333</v>
      </c>
      <c r="AU2254" s="227" t="s">
        <v>85</v>
      </c>
      <c r="AY2254" s="19" t="s">
        <v>331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19" t="s">
        <v>83</v>
      </c>
      <c r="BK2254" s="228">
        <f>ROUND(I2254*H2254,2)</f>
        <v>0</v>
      </c>
      <c r="BL2254" s="19" t="s">
        <v>541</v>
      </c>
      <c r="BM2254" s="227" t="s">
        <v>3373</v>
      </c>
    </row>
    <row r="2255" s="2" customFormat="1">
      <c r="A2255" s="40"/>
      <c r="B2255" s="41"/>
      <c r="C2255" s="42"/>
      <c r="D2255" s="229" t="s">
        <v>339</v>
      </c>
      <c r="E2255" s="42"/>
      <c r="F2255" s="230" t="s">
        <v>3374</v>
      </c>
      <c r="G2255" s="42"/>
      <c r="H2255" s="42"/>
      <c r="I2255" s="231"/>
      <c r="J2255" s="42"/>
      <c r="K2255" s="42"/>
      <c r="L2255" s="46"/>
      <c r="M2255" s="232"/>
      <c r="N2255" s="233"/>
      <c r="O2255" s="86"/>
      <c r="P2255" s="86"/>
      <c r="Q2255" s="86"/>
      <c r="R2255" s="86"/>
      <c r="S2255" s="86"/>
      <c r="T2255" s="87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9" t="s">
        <v>339</v>
      </c>
      <c r="AU2255" s="19" t="s">
        <v>85</v>
      </c>
    </row>
    <row r="2256" s="13" customFormat="1">
      <c r="A2256" s="13"/>
      <c r="B2256" s="234"/>
      <c r="C2256" s="235"/>
      <c r="D2256" s="236" t="s">
        <v>341</v>
      </c>
      <c r="E2256" s="237" t="s">
        <v>19</v>
      </c>
      <c r="F2256" s="238" t="s">
        <v>3364</v>
      </c>
      <c r="G2256" s="235"/>
      <c r="H2256" s="237" t="s">
        <v>19</v>
      </c>
      <c r="I2256" s="239"/>
      <c r="J2256" s="235"/>
      <c r="K2256" s="235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341</v>
      </c>
      <c r="AU2256" s="244" t="s">
        <v>85</v>
      </c>
      <c r="AV2256" s="13" t="s">
        <v>83</v>
      </c>
      <c r="AW2256" s="13" t="s">
        <v>35</v>
      </c>
      <c r="AX2256" s="13" t="s">
        <v>76</v>
      </c>
      <c r="AY2256" s="244" t="s">
        <v>331</v>
      </c>
    </row>
    <row r="2257" s="14" customFormat="1">
      <c r="A2257" s="14"/>
      <c r="B2257" s="245"/>
      <c r="C2257" s="246"/>
      <c r="D2257" s="236" t="s">
        <v>341</v>
      </c>
      <c r="E2257" s="247" t="s">
        <v>19</v>
      </c>
      <c r="F2257" s="248" t="s">
        <v>1322</v>
      </c>
      <c r="G2257" s="246"/>
      <c r="H2257" s="249">
        <v>19.449999999999999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341</v>
      </c>
      <c r="AU2257" s="255" t="s">
        <v>85</v>
      </c>
      <c r="AV2257" s="14" t="s">
        <v>85</v>
      </c>
      <c r="AW2257" s="14" t="s">
        <v>35</v>
      </c>
      <c r="AX2257" s="14" t="s">
        <v>83</v>
      </c>
      <c r="AY2257" s="255" t="s">
        <v>331</v>
      </c>
    </row>
    <row r="2258" s="12" customFormat="1" ht="22.8" customHeight="1">
      <c r="A2258" s="12"/>
      <c r="B2258" s="200"/>
      <c r="C2258" s="201"/>
      <c r="D2258" s="202" t="s">
        <v>75</v>
      </c>
      <c r="E2258" s="214" t="s">
        <v>3375</v>
      </c>
      <c r="F2258" s="214" t="s">
        <v>3376</v>
      </c>
      <c r="G2258" s="201"/>
      <c r="H2258" s="201"/>
      <c r="I2258" s="204"/>
      <c r="J2258" s="215">
        <f>BK2258</f>
        <v>0</v>
      </c>
      <c r="K2258" s="201"/>
      <c r="L2258" s="206"/>
      <c r="M2258" s="207"/>
      <c r="N2258" s="208"/>
      <c r="O2258" s="208"/>
      <c r="P2258" s="209">
        <f>SUM(P2259:P2339)</f>
        <v>0</v>
      </c>
      <c r="Q2258" s="208"/>
      <c r="R2258" s="209">
        <f>SUM(R2259:R2339)</f>
        <v>11.701633300000001</v>
      </c>
      <c r="S2258" s="208"/>
      <c r="T2258" s="210">
        <f>SUM(T2259:T2339)</f>
        <v>0</v>
      </c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R2258" s="211" t="s">
        <v>85</v>
      </c>
      <c r="AT2258" s="212" t="s">
        <v>75</v>
      </c>
      <c r="AU2258" s="212" t="s">
        <v>83</v>
      </c>
      <c r="AY2258" s="211" t="s">
        <v>331</v>
      </c>
      <c r="BK2258" s="213">
        <f>SUM(BK2259:BK2339)</f>
        <v>0</v>
      </c>
    </row>
    <row r="2259" s="2" customFormat="1" ht="16.5" customHeight="1">
      <c r="A2259" s="40"/>
      <c r="B2259" s="41"/>
      <c r="C2259" s="216" t="s">
        <v>3377</v>
      </c>
      <c r="D2259" s="216" t="s">
        <v>333</v>
      </c>
      <c r="E2259" s="217" t="s">
        <v>3378</v>
      </c>
      <c r="F2259" s="218" t="s">
        <v>3379</v>
      </c>
      <c r="G2259" s="219" t="s">
        <v>336</v>
      </c>
      <c r="H2259" s="220">
        <v>362.05500000000001</v>
      </c>
      <c r="I2259" s="221"/>
      <c r="J2259" s="222">
        <f>ROUND(I2259*H2259,2)</f>
        <v>0</v>
      </c>
      <c r="K2259" s="218" t="s">
        <v>337</v>
      </c>
      <c r="L2259" s="46"/>
      <c r="M2259" s="223" t="s">
        <v>19</v>
      </c>
      <c r="N2259" s="224" t="s">
        <v>47</v>
      </c>
      <c r="O2259" s="86"/>
      <c r="P2259" s="225">
        <f>O2259*H2259</f>
        <v>0</v>
      </c>
      <c r="Q2259" s="225">
        <v>0.00029999999999999997</v>
      </c>
      <c r="R2259" s="225">
        <f>Q2259*H2259</f>
        <v>0.10861649999999999</v>
      </c>
      <c r="S2259" s="225">
        <v>0</v>
      </c>
      <c r="T2259" s="226">
        <f>S2259*H2259</f>
        <v>0</v>
      </c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R2259" s="227" t="s">
        <v>541</v>
      </c>
      <c r="AT2259" s="227" t="s">
        <v>333</v>
      </c>
      <c r="AU2259" s="227" t="s">
        <v>85</v>
      </c>
      <c r="AY2259" s="19" t="s">
        <v>331</v>
      </c>
      <c r="BE2259" s="228">
        <f>IF(N2259="základní",J2259,0)</f>
        <v>0</v>
      </c>
      <c r="BF2259" s="228">
        <f>IF(N2259="snížená",J2259,0)</f>
        <v>0</v>
      </c>
      <c r="BG2259" s="228">
        <f>IF(N2259="zákl. přenesená",J2259,0)</f>
        <v>0</v>
      </c>
      <c r="BH2259" s="228">
        <f>IF(N2259="sníž. přenesená",J2259,0)</f>
        <v>0</v>
      </c>
      <c r="BI2259" s="228">
        <f>IF(N2259="nulová",J2259,0)</f>
        <v>0</v>
      </c>
      <c r="BJ2259" s="19" t="s">
        <v>83</v>
      </c>
      <c r="BK2259" s="228">
        <f>ROUND(I2259*H2259,2)</f>
        <v>0</v>
      </c>
      <c r="BL2259" s="19" t="s">
        <v>541</v>
      </c>
      <c r="BM2259" s="227" t="s">
        <v>3380</v>
      </c>
    </row>
    <row r="2260" s="2" customFormat="1">
      <c r="A2260" s="40"/>
      <c r="B2260" s="41"/>
      <c r="C2260" s="42"/>
      <c r="D2260" s="229" t="s">
        <v>339</v>
      </c>
      <c r="E2260" s="42"/>
      <c r="F2260" s="230" t="s">
        <v>3381</v>
      </c>
      <c r="G2260" s="42"/>
      <c r="H2260" s="42"/>
      <c r="I2260" s="231"/>
      <c r="J2260" s="42"/>
      <c r="K2260" s="42"/>
      <c r="L2260" s="46"/>
      <c r="M2260" s="232"/>
      <c r="N2260" s="233"/>
      <c r="O2260" s="86"/>
      <c r="P2260" s="86"/>
      <c r="Q2260" s="86"/>
      <c r="R2260" s="86"/>
      <c r="S2260" s="86"/>
      <c r="T2260" s="87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T2260" s="19" t="s">
        <v>339</v>
      </c>
      <c r="AU2260" s="19" t="s">
        <v>85</v>
      </c>
    </row>
    <row r="2261" s="13" customFormat="1">
      <c r="A2261" s="13"/>
      <c r="B2261" s="234"/>
      <c r="C2261" s="235"/>
      <c r="D2261" s="236" t="s">
        <v>341</v>
      </c>
      <c r="E2261" s="237" t="s">
        <v>19</v>
      </c>
      <c r="F2261" s="238" t="s">
        <v>905</v>
      </c>
      <c r="G2261" s="235"/>
      <c r="H2261" s="237" t="s">
        <v>19</v>
      </c>
      <c r="I2261" s="239"/>
      <c r="J2261" s="235"/>
      <c r="K2261" s="235"/>
      <c r="L2261" s="240"/>
      <c r="M2261" s="241"/>
      <c r="N2261" s="242"/>
      <c r="O2261" s="242"/>
      <c r="P2261" s="242"/>
      <c r="Q2261" s="242"/>
      <c r="R2261" s="242"/>
      <c r="S2261" s="242"/>
      <c r="T2261" s="24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4" t="s">
        <v>341</v>
      </c>
      <c r="AU2261" s="244" t="s">
        <v>85</v>
      </c>
      <c r="AV2261" s="13" t="s">
        <v>83</v>
      </c>
      <c r="AW2261" s="13" t="s">
        <v>35</v>
      </c>
      <c r="AX2261" s="13" t="s">
        <v>76</v>
      </c>
      <c r="AY2261" s="244" t="s">
        <v>331</v>
      </c>
    </row>
    <row r="2262" s="13" customFormat="1">
      <c r="A2262" s="13"/>
      <c r="B2262" s="234"/>
      <c r="C2262" s="235"/>
      <c r="D2262" s="236" t="s">
        <v>341</v>
      </c>
      <c r="E2262" s="237" t="s">
        <v>19</v>
      </c>
      <c r="F2262" s="238" t="s">
        <v>1909</v>
      </c>
      <c r="G2262" s="235"/>
      <c r="H2262" s="237" t="s">
        <v>19</v>
      </c>
      <c r="I2262" s="239"/>
      <c r="J2262" s="235"/>
      <c r="K2262" s="235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341</v>
      </c>
      <c r="AU2262" s="244" t="s">
        <v>85</v>
      </c>
      <c r="AV2262" s="13" t="s">
        <v>83</v>
      </c>
      <c r="AW2262" s="13" t="s">
        <v>35</v>
      </c>
      <c r="AX2262" s="13" t="s">
        <v>76</v>
      </c>
      <c r="AY2262" s="244" t="s">
        <v>331</v>
      </c>
    </row>
    <row r="2263" s="14" customFormat="1">
      <c r="A2263" s="14"/>
      <c r="B2263" s="245"/>
      <c r="C2263" s="246"/>
      <c r="D2263" s="236" t="s">
        <v>341</v>
      </c>
      <c r="E2263" s="247" t="s">
        <v>19</v>
      </c>
      <c r="F2263" s="248" t="s">
        <v>3382</v>
      </c>
      <c r="G2263" s="246"/>
      <c r="H2263" s="249">
        <v>15.925000000000001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341</v>
      </c>
      <c r="AU2263" s="255" t="s">
        <v>85</v>
      </c>
      <c r="AV2263" s="14" t="s">
        <v>85</v>
      </c>
      <c r="AW2263" s="14" t="s">
        <v>35</v>
      </c>
      <c r="AX2263" s="14" t="s">
        <v>76</v>
      </c>
      <c r="AY2263" s="255" t="s">
        <v>331</v>
      </c>
    </row>
    <row r="2264" s="13" customFormat="1">
      <c r="A2264" s="13"/>
      <c r="B2264" s="234"/>
      <c r="C2264" s="235"/>
      <c r="D2264" s="236" t="s">
        <v>341</v>
      </c>
      <c r="E2264" s="237" t="s">
        <v>19</v>
      </c>
      <c r="F2264" s="238" t="s">
        <v>1911</v>
      </c>
      <c r="G2264" s="235"/>
      <c r="H2264" s="237" t="s">
        <v>19</v>
      </c>
      <c r="I2264" s="239"/>
      <c r="J2264" s="235"/>
      <c r="K2264" s="235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341</v>
      </c>
      <c r="AU2264" s="244" t="s">
        <v>85</v>
      </c>
      <c r="AV2264" s="13" t="s">
        <v>83</v>
      </c>
      <c r="AW2264" s="13" t="s">
        <v>35</v>
      </c>
      <c r="AX2264" s="13" t="s">
        <v>76</v>
      </c>
      <c r="AY2264" s="244" t="s">
        <v>331</v>
      </c>
    </row>
    <row r="2265" s="14" customFormat="1">
      <c r="A2265" s="14"/>
      <c r="B2265" s="245"/>
      <c r="C2265" s="246"/>
      <c r="D2265" s="236" t="s">
        <v>341</v>
      </c>
      <c r="E2265" s="247" t="s">
        <v>19</v>
      </c>
      <c r="F2265" s="248" t="s">
        <v>3383</v>
      </c>
      <c r="G2265" s="246"/>
      <c r="H2265" s="249">
        <v>46.884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341</v>
      </c>
      <c r="AU2265" s="255" t="s">
        <v>85</v>
      </c>
      <c r="AV2265" s="14" t="s">
        <v>85</v>
      </c>
      <c r="AW2265" s="14" t="s">
        <v>35</v>
      </c>
      <c r="AX2265" s="14" t="s">
        <v>76</v>
      </c>
      <c r="AY2265" s="255" t="s">
        <v>331</v>
      </c>
    </row>
    <row r="2266" s="13" customFormat="1">
      <c r="A2266" s="13"/>
      <c r="B2266" s="234"/>
      <c r="C2266" s="235"/>
      <c r="D2266" s="236" t="s">
        <v>341</v>
      </c>
      <c r="E2266" s="237" t="s">
        <v>19</v>
      </c>
      <c r="F2266" s="238" t="s">
        <v>1913</v>
      </c>
      <c r="G2266" s="235"/>
      <c r="H2266" s="237" t="s">
        <v>19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341</v>
      </c>
      <c r="AU2266" s="244" t="s">
        <v>85</v>
      </c>
      <c r="AV2266" s="13" t="s">
        <v>83</v>
      </c>
      <c r="AW2266" s="13" t="s">
        <v>35</v>
      </c>
      <c r="AX2266" s="13" t="s">
        <v>76</v>
      </c>
      <c r="AY2266" s="244" t="s">
        <v>331</v>
      </c>
    </row>
    <row r="2267" s="14" customFormat="1">
      <c r="A2267" s="14"/>
      <c r="B2267" s="245"/>
      <c r="C2267" s="246"/>
      <c r="D2267" s="236" t="s">
        <v>341</v>
      </c>
      <c r="E2267" s="247" t="s">
        <v>19</v>
      </c>
      <c r="F2267" s="248" t="s">
        <v>3384</v>
      </c>
      <c r="G2267" s="246"/>
      <c r="H2267" s="249">
        <v>40.384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341</v>
      </c>
      <c r="AU2267" s="255" t="s">
        <v>85</v>
      </c>
      <c r="AV2267" s="14" t="s">
        <v>85</v>
      </c>
      <c r="AW2267" s="14" t="s">
        <v>35</v>
      </c>
      <c r="AX2267" s="14" t="s">
        <v>76</v>
      </c>
      <c r="AY2267" s="255" t="s">
        <v>331</v>
      </c>
    </row>
    <row r="2268" s="13" customFormat="1">
      <c r="A2268" s="13"/>
      <c r="B2268" s="234"/>
      <c r="C2268" s="235"/>
      <c r="D2268" s="236" t="s">
        <v>341</v>
      </c>
      <c r="E2268" s="237" t="s">
        <v>19</v>
      </c>
      <c r="F2268" s="238" t="s">
        <v>1915</v>
      </c>
      <c r="G2268" s="235"/>
      <c r="H2268" s="237" t="s">
        <v>19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341</v>
      </c>
      <c r="AU2268" s="244" t="s">
        <v>85</v>
      </c>
      <c r="AV2268" s="13" t="s">
        <v>83</v>
      </c>
      <c r="AW2268" s="13" t="s">
        <v>35</v>
      </c>
      <c r="AX2268" s="13" t="s">
        <v>76</v>
      </c>
      <c r="AY2268" s="244" t="s">
        <v>331</v>
      </c>
    </row>
    <row r="2269" s="14" customFormat="1">
      <c r="A2269" s="14"/>
      <c r="B2269" s="245"/>
      <c r="C2269" s="246"/>
      <c r="D2269" s="236" t="s">
        <v>341</v>
      </c>
      <c r="E2269" s="247" t="s">
        <v>19</v>
      </c>
      <c r="F2269" s="248" t="s">
        <v>3385</v>
      </c>
      <c r="G2269" s="246"/>
      <c r="H2269" s="249">
        <v>26.052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341</v>
      </c>
      <c r="AU2269" s="255" t="s">
        <v>85</v>
      </c>
      <c r="AV2269" s="14" t="s">
        <v>85</v>
      </c>
      <c r="AW2269" s="14" t="s">
        <v>35</v>
      </c>
      <c r="AX2269" s="14" t="s">
        <v>76</v>
      </c>
      <c r="AY2269" s="255" t="s">
        <v>331</v>
      </c>
    </row>
    <row r="2270" s="13" customFormat="1">
      <c r="A2270" s="13"/>
      <c r="B2270" s="234"/>
      <c r="C2270" s="235"/>
      <c r="D2270" s="236" t="s">
        <v>341</v>
      </c>
      <c r="E2270" s="237" t="s">
        <v>19</v>
      </c>
      <c r="F2270" s="238" t="s">
        <v>1917</v>
      </c>
      <c r="G2270" s="235"/>
      <c r="H2270" s="237" t="s">
        <v>19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341</v>
      </c>
      <c r="AU2270" s="244" t="s">
        <v>85</v>
      </c>
      <c r="AV2270" s="13" t="s">
        <v>83</v>
      </c>
      <c r="AW2270" s="13" t="s">
        <v>35</v>
      </c>
      <c r="AX2270" s="13" t="s">
        <v>76</v>
      </c>
      <c r="AY2270" s="244" t="s">
        <v>331</v>
      </c>
    </row>
    <row r="2271" s="14" customFormat="1">
      <c r="A2271" s="14"/>
      <c r="B2271" s="245"/>
      <c r="C2271" s="246"/>
      <c r="D2271" s="236" t="s">
        <v>341</v>
      </c>
      <c r="E2271" s="247" t="s">
        <v>19</v>
      </c>
      <c r="F2271" s="248" t="s">
        <v>3386</v>
      </c>
      <c r="G2271" s="246"/>
      <c r="H2271" s="249">
        <v>20.303999999999998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341</v>
      </c>
      <c r="AU2271" s="255" t="s">
        <v>85</v>
      </c>
      <c r="AV2271" s="14" t="s">
        <v>85</v>
      </c>
      <c r="AW2271" s="14" t="s">
        <v>35</v>
      </c>
      <c r="AX2271" s="14" t="s">
        <v>76</v>
      </c>
      <c r="AY2271" s="255" t="s">
        <v>331</v>
      </c>
    </row>
    <row r="2272" s="13" customFormat="1">
      <c r="A2272" s="13"/>
      <c r="B2272" s="234"/>
      <c r="C2272" s="235"/>
      <c r="D2272" s="236" t="s">
        <v>341</v>
      </c>
      <c r="E2272" s="237" t="s">
        <v>19</v>
      </c>
      <c r="F2272" s="238" t="s">
        <v>1919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341</v>
      </c>
      <c r="AU2272" s="244" t="s">
        <v>85</v>
      </c>
      <c r="AV2272" s="13" t="s">
        <v>83</v>
      </c>
      <c r="AW2272" s="13" t="s">
        <v>35</v>
      </c>
      <c r="AX2272" s="13" t="s">
        <v>76</v>
      </c>
      <c r="AY2272" s="244" t="s">
        <v>331</v>
      </c>
    </row>
    <row r="2273" s="14" customFormat="1">
      <c r="A2273" s="14"/>
      <c r="B2273" s="245"/>
      <c r="C2273" s="246"/>
      <c r="D2273" s="236" t="s">
        <v>341</v>
      </c>
      <c r="E2273" s="247" t="s">
        <v>19</v>
      </c>
      <c r="F2273" s="248" t="s">
        <v>3387</v>
      </c>
      <c r="G2273" s="246"/>
      <c r="H2273" s="249">
        <v>44.832000000000001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341</v>
      </c>
      <c r="AU2273" s="255" t="s">
        <v>85</v>
      </c>
      <c r="AV2273" s="14" t="s">
        <v>85</v>
      </c>
      <c r="AW2273" s="14" t="s">
        <v>35</v>
      </c>
      <c r="AX2273" s="14" t="s">
        <v>76</v>
      </c>
      <c r="AY2273" s="255" t="s">
        <v>331</v>
      </c>
    </row>
    <row r="2274" s="13" customFormat="1">
      <c r="A2274" s="13"/>
      <c r="B2274" s="234"/>
      <c r="C2274" s="235"/>
      <c r="D2274" s="236" t="s">
        <v>341</v>
      </c>
      <c r="E2274" s="237" t="s">
        <v>19</v>
      </c>
      <c r="F2274" s="238" t="s">
        <v>1921</v>
      </c>
      <c r="G2274" s="235"/>
      <c r="H2274" s="237" t="s">
        <v>19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341</v>
      </c>
      <c r="AU2274" s="244" t="s">
        <v>85</v>
      </c>
      <c r="AV2274" s="13" t="s">
        <v>83</v>
      </c>
      <c r="AW2274" s="13" t="s">
        <v>35</v>
      </c>
      <c r="AX2274" s="13" t="s">
        <v>76</v>
      </c>
      <c r="AY2274" s="244" t="s">
        <v>331</v>
      </c>
    </row>
    <row r="2275" s="14" customFormat="1">
      <c r="A2275" s="14"/>
      <c r="B2275" s="245"/>
      <c r="C2275" s="246"/>
      <c r="D2275" s="236" t="s">
        <v>341</v>
      </c>
      <c r="E2275" s="247" t="s">
        <v>19</v>
      </c>
      <c r="F2275" s="248" t="s">
        <v>3388</v>
      </c>
      <c r="G2275" s="246"/>
      <c r="H2275" s="249">
        <v>32.393999999999998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341</v>
      </c>
      <c r="AU2275" s="255" t="s">
        <v>85</v>
      </c>
      <c r="AV2275" s="14" t="s">
        <v>85</v>
      </c>
      <c r="AW2275" s="14" t="s">
        <v>35</v>
      </c>
      <c r="AX2275" s="14" t="s">
        <v>76</v>
      </c>
      <c r="AY2275" s="255" t="s">
        <v>331</v>
      </c>
    </row>
    <row r="2276" s="13" customFormat="1">
      <c r="A2276" s="13"/>
      <c r="B2276" s="234"/>
      <c r="C2276" s="235"/>
      <c r="D2276" s="236" t="s">
        <v>341</v>
      </c>
      <c r="E2276" s="237" t="s">
        <v>19</v>
      </c>
      <c r="F2276" s="238" t="s">
        <v>1923</v>
      </c>
      <c r="G2276" s="235"/>
      <c r="H2276" s="237" t="s">
        <v>19</v>
      </c>
      <c r="I2276" s="239"/>
      <c r="J2276" s="235"/>
      <c r="K2276" s="235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341</v>
      </c>
      <c r="AU2276" s="244" t="s">
        <v>85</v>
      </c>
      <c r="AV2276" s="13" t="s">
        <v>83</v>
      </c>
      <c r="AW2276" s="13" t="s">
        <v>35</v>
      </c>
      <c r="AX2276" s="13" t="s">
        <v>76</v>
      </c>
      <c r="AY2276" s="244" t="s">
        <v>331</v>
      </c>
    </row>
    <row r="2277" s="14" customFormat="1">
      <c r="A2277" s="14"/>
      <c r="B2277" s="245"/>
      <c r="C2277" s="246"/>
      <c r="D2277" s="236" t="s">
        <v>341</v>
      </c>
      <c r="E2277" s="247" t="s">
        <v>19</v>
      </c>
      <c r="F2277" s="248" t="s">
        <v>3389</v>
      </c>
      <c r="G2277" s="246"/>
      <c r="H2277" s="249">
        <v>29.783999999999999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341</v>
      </c>
      <c r="AU2277" s="255" t="s">
        <v>85</v>
      </c>
      <c r="AV2277" s="14" t="s">
        <v>85</v>
      </c>
      <c r="AW2277" s="14" t="s">
        <v>35</v>
      </c>
      <c r="AX2277" s="14" t="s">
        <v>76</v>
      </c>
      <c r="AY2277" s="255" t="s">
        <v>331</v>
      </c>
    </row>
    <row r="2278" s="13" customFormat="1">
      <c r="A2278" s="13"/>
      <c r="B2278" s="234"/>
      <c r="C2278" s="235"/>
      <c r="D2278" s="236" t="s">
        <v>341</v>
      </c>
      <c r="E2278" s="237" t="s">
        <v>19</v>
      </c>
      <c r="F2278" s="238" t="s">
        <v>1925</v>
      </c>
      <c r="G2278" s="235"/>
      <c r="H2278" s="237" t="s">
        <v>19</v>
      </c>
      <c r="I2278" s="239"/>
      <c r="J2278" s="235"/>
      <c r="K2278" s="235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341</v>
      </c>
      <c r="AU2278" s="244" t="s">
        <v>85</v>
      </c>
      <c r="AV2278" s="13" t="s">
        <v>83</v>
      </c>
      <c r="AW2278" s="13" t="s">
        <v>35</v>
      </c>
      <c r="AX2278" s="13" t="s">
        <v>76</v>
      </c>
      <c r="AY2278" s="244" t="s">
        <v>331</v>
      </c>
    </row>
    <row r="2279" s="14" customFormat="1">
      <c r="A2279" s="14"/>
      <c r="B2279" s="245"/>
      <c r="C2279" s="246"/>
      <c r="D2279" s="236" t="s">
        <v>341</v>
      </c>
      <c r="E2279" s="247" t="s">
        <v>19</v>
      </c>
      <c r="F2279" s="248" t="s">
        <v>3390</v>
      </c>
      <c r="G2279" s="246"/>
      <c r="H2279" s="249">
        <v>27.253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341</v>
      </c>
      <c r="AU2279" s="255" t="s">
        <v>85</v>
      </c>
      <c r="AV2279" s="14" t="s">
        <v>85</v>
      </c>
      <c r="AW2279" s="14" t="s">
        <v>35</v>
      </c>
      <c r="AX2279" s="14" t="s">
        <v>76</v>
      </c>
      <c r="AY2279" s="255" t="s">
        <v>331</v>
      </c>
    </row>
    <row r="2280" s="16" customFormat="1">
      <c r="A2280" s="16"/>
      <c r="B2280" s="273"/>
      <c r="C2280" s="274"/>
      <c r="D2280" s="236" t="s">
        <v>341</v>
      </c>
      <c r="E2280" s="275" t="s">
        <v>19</v>
      </c>
      <c r="F2280" s="276" t="s">
        <v>717</v>
      </c>
      <c r="G2280" s="274"/>
      <c r="H2280" s="277">
        <v>283.81200000000001</v>
      </c>
      <c r="I2280" s="278"/>
      <c r="J2280" s="274"/>
      <c r="K2280" s="274"/>
      <c r="L2280" s="279"/>
      <c r="M2280" s="280"/>
      <c r="N2280" s="281"/>
      <c r="O2280" s="281"/>
      <c r="P2280" s="281"/>
      <c r="Q2280" s="281"/>
      <c r="R2280" s="281"/>
      <c r="S2280" s="281"/>
      <c r="T2280" s="282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83" t="s">
        <v>341</v>
      </c>
      <c r="AU2280" s="283" t="s">
        <v>85</v>
      </c>
      <c r="AV2280" s="16" t="s">
        <v>92</v>
      </c>
      <c r="AW2280" s="16" t="s">
        <v>35</v>
      </c>
      <c r="AX2280" s="16" t="s">
        <v>76</v>
      </c>
      <c r="AY2280" s="283" t="s">
        <v>331</v>
      </c>
    </row>
    <row r="2281" s="13" customFormat="1">
      <c r="A2281" s="13"/>
      <c r="B2281" s="234"/>
      <c r="C2281" s="235"/>
      <c r="D2281" s="236" t="s">
        <v>341</v>
      </c>
      <c r="E2281" s="237" t="s">
        <v>19</v>
      </c>
      <c r="F2281" s="238" t="s">
        <v>912</v>
      </c>
      <c r="G2281" s="235"/>
      <c r="H2281" s="237" t="s">
        <v>19</v>
      </c>
      <c r="I2281" s="239"/>
      <c r="J2281" s="235"/>
      <c r="K2281" s="235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341</v>
      </c>
      <c r="AU2281" s="244" t="s">
        <v>85</v>
      </c>
      <c r="AV2281" s="13" t="s">
        <v>83</v>
      </c>
      <c r="AW2281" s="13" t="s">
        <v>35</v>
      </c>
      <c r="AX2281" s="13" t="s">
        <v>76</v>
      </c>
      <c r="AY2281" s="244" t="s">
        <v>331</v>
      </c>
    </row>
    <row r="2282" s="13" customFormat="1">
      <c r="A2282" s="13"/>
      <c r="B2282" s="234"/>
      <c r="C2282" s="235"/>
      <c r="D2282" s="236" t="s">
        <v>341</v>
      </c>
      <c r="E2282" s="237" t="s">
        <v>19</v>
      </c>
      <c r="F2282" s="238" t="s">
        <v>1187</v>
      </c>
      <c r="G2282" s="235"/>
      <c r="H2282" s="237" t="s">
        <v>19</v>
      </c>
      <c r="I2282" s="239"/>
      <c r="J2282" s="235"/>
      <c r="K2282" s="235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341</v>
      </c>
      <c r="AU2282" s="244" t="s">
        <v>85</v>
      </c>
      <c r="AV2282" s="13" t="s">
        <v>83</v>
      </c>
      <c r="AW2282" s="13" t="s">
        <v>35</v>
      </c>
      <c r="AX2282" s="13" t="s">
        <v>76</v>
      </c>
      <c r="AY2282" s="244" t="s">
        <v>331</v>
      </c>
    </row>
    <row r="2283" s="14" customFormat="1">
      <c r="A2283" s="14"/>
      <c r="B2283" s="245"/>
      <c r="C2283" s="246"/>
      <c r="D2283" s="236" t="s">
        <v>341</v>
      </c>
      <c r="E2283" s="247" t="s">
        <v>19</v>
      </c>
      <c r="F2283" s="248" t="s">
        <v>3391</v>
      </c>
      <c r="G2283" s="246"/>
      <c r="H2283" s="249">
        <v>8.0429999999999993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341</v>
      </c>
      <c r="AU2283" s="255" t="s">
        <v>85</v>
      </c>
      <c r="AV2283" s="14" t="s">
        <v>85</v>
      </c>
      <c r="AW2283" s="14" t="s">
        <v>35</v>
      </c>
      <c r="AX2283" s="14" t="s">
        <v>76</v>
      </c>
      <c r="AY2283" s="255" t="s">
        <v>331</v>
      </c>
    </row>
    <row r="2284" s="13" customFormat="1">
      <c r="A2284" s="13"/>
      <c r="B2284" s="234"/>
      <c r="C2284" s="235"/>
      <c r="D2284" s="236" t="s">
        <v>341</v>
      </c>
      <c r="E2284" s="237" t="s">
        <v>19</v>
      </c>
      <c r="F2284" s="238" t="s">
        <v>1930</v>
      </c>
      <c r="G2284" s="235"/>
      <c r="H2284" s="237" t="s">
        <v>19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341</v>
      </c>
      <c r="AU2284" s="244" t="s">
        <v>85</v>
      </c>
      <c r="AV2284" s="13" t="s">
        <v>83</v>
      </c>
      <c r="AW2284" s="13" t="s">
        <v>35</v>
      </c>
      <c r="AX2284" s="13" t="s">
        <v>76</v>
      </c>
      <c r="AY2284" s="244" t="s">
        <v>331</v>
      </c>
    </row>
    <row r="2285" s="14" customFormat="1">
      <c r="A2285" s="14"/>
      <c r="B2285" s="245"/>
      <c r="C2285" s="246"/>
      <c r="D2285" s="236" t="s">
        <v>341</v>
      </c>
      <c r="E2285" s="247" t="s">
        <v>19</v>
      </c>
      <c r="F2285" s="248" t="s">
        <v>3392</v>
      </c>
      <c r="G2285" s="246"/>
      <c r="H2285" s="249">
        <v>20.16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341</v>
      </c>
      <c r="AU2285" s="255" t="s">
        <v>85</v>
      </c>
      <c r="AV2285" s="14" t="s">
        <v>85</v>
      </c>
      <c r="AW2285" s="14" t="s">
        <v>35</v>
      </c>
      <c r="AX2285" s="14" t="s">
        <v>76</v>
      </c>
      <c r="AY2285" s="255" t="s">
        <v>331</v>
      </c>
    </row>
    <row r="2286" s="13" customFormat="1">
      <c r="A2286" s="13"/>
      <c r="B2286" s="234"/>
      <c r="C2286" s="235"/>
      <c r="D2286" s="236" t="s">
        <v>341</v>
      </c>
      <c r="E2286" s="237" t="s">
        <v>19</v>
      </c>
      <c r="F2286" s="238" t="s">
        <v>1932</v>
      </c>
      <c r="G2286" s="235"/>
      <c r="H2286" s="237" t="s">
        <v>19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341</v>
      </c>
      <c r="AU2286" s="244" t="s">
        <v>85</v>
      </c>
      <c r="AV2286" s="13" t="s">
        <v>83</v>
      </c>
      <c r="AW2286" s="13" t="s">
        <v>35</v>
      </c>
      <c r="AX2286" s="13" t="s">
        <v>76</v>
      </c>
      <c r="AY2286" s="244" t="s">
        <v>331</v>
      </c>
    </row>
    <row r="2287" s="14" customFormat="1">
      <c r="A2287" s="14"/>
      <c r="B2287" s="245"/>
      <c r="C2287" s="246"/>
      <c r="D2287" s="236" t="s">
        <v>341</v>
      </c>
      <c r="E2287" s="247" t="s">
        <v>19</v>
      </c>
      <c r="F2287" s="248" t="s">
        <v>3393</v>
      </c>
      <c r="G2287" s="246"/>
      <c r="H2287" s="249">
        <v>15.09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341</v>
      </c>
      <c r="AU2287" s="255" t="s">
        <v>85</v>
      </c>
      <c r="AV2287" s="14" t="s">
        <v>85</v>
      </c>
      <c r="AW2287" s="14" t="s">
        <v>35</v>
      </c>
      <c r="AX2287" s="14" t="s">
        <v>76</v>
      </c>
      <c r="AY2287" s="255" t="s">
        <v>331</v>
      </c>
    </row>
    <row r="2288" s="13" customFormat="1">
      <c r="A2288" s="13"/>
      <c r="B2288" s="234"/>
      <c r="C2288" s="235"/>
      <c r="D2288" s="236" t="s">
        <v>341</v>
      </c>
      <c r="E2288" s="237" t="s">
        <v>19</v>
      </c>
      <c r="F2288" s="238" t="s">
        <v>1934</v>
      </c>
      <c r="G2288" s="235"/>
      <c r="H2288" s="237" t="s">
        <v>19</v>
      </c>
      <c r="I2288" s="239"/>
      <c r="J2288" s="235"/>
      <c r="K2288" s="235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341</v>
      </c>
      <c r="AU2288" s="244" t="s">
        <v>85</v>
      </c>
      <c r="AV2288" s="13" t="s">
        <v>83</v>
      </c>
      <c r="AW2288" s="13" t="s">
        <v>35</v>
      </c>
      <c r="AX2288" s="13" t="s">
        <v>76</v>
      </c>
      <c r="AY2288" s="244" t="s">
        <v>331</v>
      </c>
    </row>
    <row r="2289" s="14" customFormat="1">
      <c r="A2289" s="14"/>
      <c r="B2289" s="245"/>
      <c r="C2289" s="246"/>
      <c r="D2289" s="236" t="s">
        <v>341</v>
      </c>
      <c r="E2289" s="247" t="s">
        <v>19</v>
      </c>
      <c r="F2289" s="248" t="s">
        <v>3393</v>
      </c>
      <c r="G2289" s="246"/>
      <c r="H2289" s="249">
        <v>15.09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341</v>
      </c>
      <c r="AU2289" s="255" t="s">
        <v>85</v>
      </c>
      <c r="AV2289" s="14" t="s">
        <v>85</v>
      </c>
      <c r="AW2289" s="14" t="s">
        <v>35</v>
      </c>
      <c r="AX2289" s="14" t="s">
        <v>76</v>
      </c>
      <c r="AY2289" s="255" t="s">
        <v>331</v>
      </c>
    </row>
    <row r="2290" s="13" customFormat="1">
      <c r="A2290" s="13"/>
      <c r="B2290" s="234"/>
      <c r="C2290" s="235"/>
      <c r="D2290" s="236" t="s">
        <v>341</v>
      </c>
      <c r="E2290" s="237" t="s">
        <v>19</v>
      </c>
      <c r="F2290" s="238" t="s">
        <v>1935</v>
      </c>
      <c r="G2290" s="235"/>
      <c r="H2290" s="237" t="s">
        <v>19</v>
      </c>
      <c r="I2290" s="239"/>
      <c r="J2290" s="235"/>
      <c r="K2290" s="235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341</v>
      </c>
      <c r="AU2290" s="244" t="s">
        <v>85</v>
      </c>
      <c r="AV2290" s="13" t="s">
        <v>83</v>
      </c>
      <c r="AW2290" s="13" t="s">
        <v>35</v>
      </c>
      <c r="AX2290" s="13" t="s">
        <v>76</v>
      </c>
      <c r="AY2290" s="244" t="s">
        <v>331</v>
      </c>
    </row>
    <row r="2291" s="14" customFormat="1">
      <c r="A2291" s="14"/>
      <c r="B2291" s="245"/>
      <c r="C2291" s="246"/>
      <c r="D2291" s="236" t="s">
        <v>341</v>
      </c>
      <c r="E2291" s="247" t="s">
        <v>19</v>
      </c>
      <c r="F2291" s="248" t="s">
        <v>3394</v>
      </c>
      <c r="G2291" s="246"/>
      <c r="H2291" s="249">
        <v>19.859999999999999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341</v>
      </c>
      <c r="AU2291" s="255" t="s">
        <v>85</v>
      </c>
      <c r="AV2291" s="14" t="s">
        <v>85</v>
      </c>
      <c r="AW2291" s="14" t="s">
        <v>35</v>
      </c>
      <c r="AX2291" s="14" t="s">
        <v>76</v>
      </c>
      <c r="AY2291" s="255" t="s">
        <v>331</v>
      </c>
    </row>
    <row r="2292" s="16" customFormat="1">
      <c r="A2292" s="16"/>
      <c r="B2292" s="273"/>
      <c r="C2292" s="274"/>
      <c r="D2292" s="236" t="s">
        <v>341</v>
      </c>
      <c r="E2292" s="275" t="s">
        <v>19</v>
      </c>
      <c r="F2292" s="276" t="s">
        <v>717</v>
      </c>
      <c r="G2292" s="274"/>
      <c r="H2292" s="277">
        <v>78.242999999999995</v>
      </c>
      <c r="I2292" s="278"/>
      <c r="J2292" s="274"/>
      <c r="K2292" s="274"/>
      <c r="L2292" s="279"/>
      <c r="M2292" s="280"/>
      <c r="N2292" s="281"/>
      <c r="O2292" s="281"/>
      <c r="P2292" s="281"/>
      <c r="Q2292" s="281"/>
      <c r="R2292" s="281"/>
      <c r="S2292" s="281"/>
      <c r="T2292" s="282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3" t="s">
        <v>341</v>
      </c>
      <c r="AU2292" s="283" t="s">
        <v>85</v>
      </c>
      <c r="AV2292" s="16" t="s">
        <v>92</v>
      </c>
      <c r="AW2292" s="16" t="s">
        <v>35</v>
      </c>
      <c r="AX2292" s="16" t="s">
        <v>76</v>
      </c>
      <c r="AY2292" s="283" t="s">
        <v>331</v>
      </c>
    </row>
    <row r="2293" s="15" customFormat="1">
      <c r="A2293" s="15"/>
      <c r="B2293" s="256"/>
      <c r="C2293" s="257"/>
      <c r="D2293" s="236" t="s">
        <v>341</v>
      </c>
      <c r="E2293" s="258" t="s">
        <v>19</v>
      </c>
      <c r="F2293" s="259" t="s">
        <v>353</v>
      </c>
      <c r="G2293" s="257"/>
      <c r="H2293" s="260">
        <v>362.05500000000001</v>
      </c>
      <c r="I2293" s="261"/>
      <c r="J2293" s="257"/>
      <c r="K2293" s="257"/>
      <c r="L2293" s="262"/>
      <c r="M2293" s="263"/>
      <c r="N2293" s="264"/>
      <c r="O2293" s="264"/>
      <c r="P2293" s="264"/>
      <c r="Q2293" s="264"/>
      <c r="R2293" s="264"/>
      <c r="S2293" s="264"/>
      <c r="T2293" s="26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6" t="s">
        <v>341</v>
      </c>
      <c r="AU2293" s="266" t="s">
        <v>85</v>
      </c>
      <c r="AV2293" s="15" t="s">
        <v>126</v>
      </c>
      <c r="AW2293" s="15" t="s">
        <v>35</v>
      </c>
      <c r="AX2293" s="15" t="s">
        <v>83</v>
      </c>
      <c r="AY2293" s="266" t="s">
        <v>331</v>
      </c>
    </row>
    <row r="2294" s="2" customFormat="1" ht="24.15" customHeight="1">
      <c r="A2294" s="40"/>
      <c r="B2294" s="41"/>
      <c r="C2294" s="216" t="s">
        <v>3395</v>
      </c>
      <c r="D2294" s="216" t="s">
        <v>333</v>
      </c>
      <c r="E2294" s="217" t="s">
        <v>3396</v>
      </c>
      <c r="F2294" s="218" t="s">
        <v>3397</v>
      </c>
      <c r="G2294" s="219" t="s">
        <v>336</v>
      </c>
      <c r="H2294" s="220">
        <v>362.05500000000001</v>
      </c>
      <c r="I2294" s="221"/>
      <c r="J2294" s="222">
        <f>ROUND(I2294*H2294,2)</f>
        <v>0</v>
      </c>
      <c r="K2294" s="218" t="s">
        <v>337</v>
      </c>
      <c r="L2294" s="46"/>
      <c r="M2294" s="223" t="s">
        <v>19</v>
      </c>
      <c r="N2294" s="224" t="s">
        <v>47</v>
      </c>
      <c r="O2294" s="86"/>
      <c r="P2294" s="225">
        <f>O2294*H2294</f>
        <v>0</v>
      </c>
      <c r="Q2294" s="225">
        <v>0.0089999999999999993</v>
      </c>
      <c r="R2294" s="225">
        <f>Q2294*H2294</f>
        <v>3.2584949999999999</v>
      </c>
      <c r="S2294" s="225">
        <v>0</v>
      </c>
      <c r="T2294" s="226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27" t="s">
        <v>541</v>
      </c>
      <c r="AT2294" s="227" t="s">
        <v>333</v>
      </c>
      <c r="AU2294" s="227" t="s">
        <v>85</v>
      </c>
      <c r="AY2294" s="19" t="s">
        <v>331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19" t="s">
        <v>83</v>
      </c>
      <c r="BK2294" s="228">
        <f>ROUND(I2294*H2294,2)</f>
        <v>0</v>
      </c>
      <c r="BL2294" s="19" t="s">
        <v>541</v>
      </c>
      <c r="BM2294" s="227" t="s">
        <v>3398</v>
      </c>
    </row>
    <row r="2295" s="2" customFormat="1">
      <c r="A2295" s="40"/>
      <c r="B2295" s="41"/>
      <c r="C2295" s="42"/>
      <c r="D2295" s="229" t="s">
        <v>339</v>
      </c>
      <c r="E2295" s="42"/>
      <c r="F2295" s="230" t="s">
        <v>3399</v>
      </c>
      <c r="G2295" s="42"/>
      <c r="H2295" s="42"/>
      <c r="I2295" s="231"/>
      <c r="J2295" s="42"/>
      <c r="K2295" s="42"/>
      <c r="L2295" s="46"/>
      <c r="M2295" s="232"/>
      <c r="N2295" s="233"/>
      <c r="O2295" s="86"/>
      <c r="P2295" s="86"/>
      <c r="Q2295" s="86"/>
      <c r="R2295" s="86"/>
      <c r="S2295" s="86"/>
      <c r="T2295" s="87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9" t="s">
        <v>339</v>
      </c>
      <c r="AU2295" s="19" t="s">
        <v>85</v>
      </c>
    </row>
    <row r="2296" s="13" customFormat="1">
      <c r="A2296" s="13"/>
      <c r="B2296" s="234"/>
      <c r="C2296" s="235"/>
      <c r="D2296" s="236" t="s">
        <v>341</v>
      </c>
      <c r="E2296" s="237" t="s">
        <v>19</v>
      </c>
      <c r="F2296" s="238" t="s">
        <v>905</v>
      </c>
      <c r="G2296" s="235"/>
      <c r="H2296" s="237" t="s">
        <v>19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341</v>
      </c>
      <c r="AU2296" s="244" t="s">
        <v>85</v>
      </c>
      <c r="AV2296" s="13" t="s">
        <v>83</v>
      </c>
      <c r="AW2296" s="13" t="s">
        <v>35</v>
      </c>
      <c r="AX2296" s="13" t="s">
        <v>76</v>
      </c>
      <c r="AY2296" s="244" t="s">
        <v>331</v>
      </c>
    </row>
    <row r="2297" s="13" customFormat="1">
      <c r="A2297" s="13"/>
      <c r="B2297" s="234"/>
      <c r="C2297" s="235"/>
      <c r="D2297" s="236" t="s">
        <v>341</v>
      </c>
      <c r="E2297" s="237" t="s">
        <v>19</v>
      </c>
      <c r="F2297" s="238" t="s">
        <v>1909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341</v>
      </c>
      <c r="AU2297" s="244" t="s">
        <v>85</v>
      </c>
      <c r="AV2297" s="13" t="s">
        <v>83</v>
      </c>
      <c r="AW2297" s="13" t="s">
        <v>35</v>
      </c>
      <c r="AX2297" s="13" t="s">
        <v>76</v>
      </c>
      <c r="AY2297" s="244" t="s">
        <v>331</v>
      </c>
    </row>
    <row r="2298" s="14" customFormat="1">
      <c r="A2298" s="14"/>
      <c r="B2298" s="245"/>
      <c r="C2298" s="246"/>
      <c r="D2298" s="236" t="s">
        <v>341</v>
      </c>
      <c r="E2298" s="247" t="s">
        <v>19</v>
      </c>
      <c r="F2298" s="248" t="s">
        <v>3382</v>
      </c>
      <c r="G2298" s="246"/>
      <c r="H2298" s="249">
        <v>15.925000000000001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341</v>
      </c>
      <c r="AU2298" s="255" t="s">
        <v>85</v>
      </c>
      <c r="AV2298" s="14" t="s">
        <v>85</v>
      </c>
      <c r="AW2298" s="14" t="s">
        <v>35</v>
      </c>
      <c r="AX2298" s="14" t="s">
        <v>76</v>
      </c>
      <c r="AY2298" s="255" t="s">
        <v>331</v>
      </c>
    </row>
    <row r="2299" s="13" customFormat="1">
      <c r="A2299" s="13"/>
      <c r="B2299" s="234"/>
      <c r="C2299" s="235"/>
      <c r="D2299" s="236" t="s">
        <v>341</v>
      </c>
      <c r="E2299" s="237" t="s">
        <v>19</v>
      </c>
      <c r="F2299" s="238" t="s">
        <v>1911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341</v>
      </c>
      <c r="AU2299" s="244" t="s">
        <v>85</v>
      </c>
      <c r="AV2299" s="13" t="s">
        <v>83</v>
      </c>
      <c r="AW2299" s="13" t="s">
        <v>35</v>
      </c>
      <c r="AX2299" s="13" t="s">
        <v>76</v>
      </c>
      <c r="AY2299" s="244" t="s">
        <v>331</v>
      </c>
    </row>
    <row r="2300" s="14" customFormat="1">
      <c r="A2300" s="14"/>
      <c r="B2300" s="245"/>
      <c r="C2300" s="246"/>
      <c r="D2300" s="236" t="s">
        <v>341</v>
      </c>
      <c r="E2300" s="247" t="s">
        <v>19</v>
      </c>
      <c r="F2300" s="248" t="s">
        <v>3383</v>
      </c>
      <c r="G2300" s="246"/>
      <c r="H2300" s="249">
        <v>46.884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341</v>
      </c>
      <c r="AU2300" s="255" t="s">
        <v>85</v>
      </c>
      <c r="AV2300" s="14" t="s">
        <v>85</v>
      </c>
      <c r="AW2300" s="14" t="s">
        <v>35</v>
      </c>
      <c r="AX2300" s="14" t="s">
        <v>76</v>
      </c>
      <c r="AY2300" s="255" t="s">
        <v>331</v>
      </c>
    </row>
    <row r="2301" s="13" customFormat="1">
      <c r="A2301" s="13"/>
      <c r="B2301" s="234"/>
      <c r="C2301" s="235"/>
      <c r="D2301" s="236" t="s">
        <v>341</v>
      </c>
      <c r="E2301" s="237" t="s">
        <v>19</v>
      </c>
      <c r="F2301" s="238" t="s">
        <v>1913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341</v>
      </c>
      <c r="AU2301" s="244" t="s">
        <v>85</v>
      </c>
      <c r="AV2301" s="13" t="s">
        <v>83</v>
      </c>
      <c r="AW2301" s="13" t="s">
        <v>35</v>
      </c>
      <c r="AX2301" s="13" t="s">
        <v>76</v>
      </c>
      <c r="AY2301" s="244" t="s">
        <v>331</v>
      </c>
    </row>
    <row r="2302" s="14" customFormat="1">
      <c r="A2302" s="14"/>
      <c r="B2302" s="245"/>
      <c r="C2302" s="246"/>
      <c r="D2302" s="236" t="s">
        <v>341</v>
      </c>
      <c r="E2302" s="247" t="s">
        <v>19</v>
      </c>
      <c r="F2302" s="248" t="s">
        <v>3384</v>
      </c>
      <c r="G2302" s="246"/>
      <c r="H2302" s="249">
        <v>40.384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341</v>
      </c>
      <c r="AU2302" s="255" t="s">
        <v>85</v>
      </c>
      <c r="AV2302" s="14" t="s">
        <v>85</v>
      </c>
      <c r="AW2302" s="14" t="s">
        <v>35</v>
      </c>
      <c r="AX2302" s="14" t="s">
        <v>76</v>
      </c>
      <c r="AY2302" s="255" t="s">
        <v>331</v>
      </c>
    </row>
    <row r="2303" s="13" customFormat="1">
      <c r="A2303" s="13"/>
      <c r="B2303" s="234"/>
      <c r="C2303" s="235"/>
      <c r="D2303" s="236" t="s">
        <v>341</v>
      </c>
      <c r="E2303" s="237" t="s">
        <v>19</v>
      </c>
      <c r="F2303" s="238" t="s">
        <v>1915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341</v>
      </c>
      <c r="AU2303" s="244" t="s">
        <v>85</v>
      </c>
      <c r="AV2303" s="13" t="s">
        <v>83</v>
      </c>
      <c r="AW2303" s="13" t="s">
        <v>35</v>
      </c>
      <c r="AX2303" s="13" t="s">
        <v>76</v>
      </c>
      <c r="AY2303" s="244" t="s">
        <v>331</v>
      </c>
    </row>
    <row r="2304" s="14" customFormat="1">
      <c r="A2304" s="14"/>
      <c r="B2304" s="245"/>
      <c r="C2304" s="246"/>
      <c r="D2304" s="236" t="s">
        <v>341</v>
      </c>
      <c r="E2304" s="247" t="s">
        <v>19</v>
      </c>
      <c r="F2304" s="248" t="s">
        <v>3385</v>
      </c>
      <c r="G2304" s="246"/>
      <c r="H2304" s="249">
        <v>26.052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341</v>
      </c>
      <c r="AU2304" s="255" t="s">
        <v>85</v>
      </c>
      <c r="AV2304" s="14" t="s">
        <v>85</v>
      </c>
      <c r="AW2304" s="14" t="s">
        <v>35</v>
      </c>
      <c r="AX2304" s="14" t="s">
        <v>76</v>
      </c>
      <c r="AY2304" s="255" t="s">
        <v>331</v>
      </c>
    </row>
    <row r="2305" s="13" customFormat="1">
      <c r="A2305" s="13"/>
      <c r="B2305" s="234"/>
      <c r="C2305" s="235"/>
      <c r="D2305" s="236" t="s">
        <v>341</v>
      </c>
      <c r="E2305" s="237" t="s">
        <v>19</v>
      </c>
      <c r="F2305" s="238" t="s">
        <v>1917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341</v>
      </c>
      <c r="AU2305" s="244" t="s">
        <v>85</v>
      </c>
      <c r="AV2305" s="13" t="s">
        <v>83</v>
      </c>
      <c r="AW2305" s="13" t="s">
        <v>35</v>
      </c>
      <c r="AX2305" s="13" t="s">
        <v>76</v>
      </c>
      <c r="AY2305" s="244" t="s">
        <v>331</v>
      </c>
    </row>
    <row r="2306" s="14" customFormat="1">
      <c r="A2306" s="14"/>
      <c r="B2306" s="245"/>
      <c r="C2306" s="246"/>
      <c r="D2306" s="236" t="s">
        <v>341</v>
      </c>
      <c r="E2306" s="247" t="s">
        <v>19</v>
      </c>
      <c r="F2306" s="248" t="s">
        <v>3386</v>
      </c>
      <c r="G2306" s="246"/>
      <c r="H2306" s="249">
        <v>20.303999999999998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341</v>
      </c>
      <c r="AU2306" s="255" t="s">
        <v>85</v>
      </c>
      <c r="AV2306" s="14" t="s">
        <v>85</v>
      </c>
      <c r="AW2306" s="14" t="s">
        <v>35</v>
      </c>
      <c r="AX2306" s="14" t="s">
        <v>76</v>
      </c>
      <c r="AY2306" s="255" t="s">
        <v>331</v>
      </c>
    </row>
    <row r="2307" s="13" customFormat="1">
      <c r="A2307" s="13"/>
      <c r="B2307" s="234"/>
      <c r="C2307" s="235"/>
      <c r="D2307" s="236" t="s">
        <v>341</v>
      </c>
      <c r="E2307" s="237" t="s">
        <v>19</v>
      </c>
      <c r="F2307" s="238" t="s">
        <v>1919</v>
      </c>
      <c r="G2307" s="235"/>
      <c r="H2307" s="237" t="s">
        <v>19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4" t="s">
        <v>341</v>
      </c>
      <c r="AU2307" s="244" t="s">
        <v>85</v>
      </c>
      <c r="AV2307" s="13" t="s">
        <v>83</v>
      </c>
      <c r="AW2307" s="13" t="s">
        <v>35</v>
      </c>
      <c r="AX2307" s="13" t="s">
        <v>76</v>
      </c>
      <c r="AY2307" s="244" t="s">
        <v>331</v>
      </c>
    </row>
    <row r="2308" s="14" customFormat="1">
      <c r="A2308" s="14"/>
      <c r="B2308" s="245"/>
      <c r="C2308" s="246"/>
      <c r="D2308" s="236" t="s">
        <v>341</v>
      </c>
      <c r="E2308" s="247" t="s">
        <v>19</v>
      </c>
      <c r="F2308" s="248" t="s">
        <v>3387</v>
      </c>
      <c r="G2308" s="246"/>
      <c r="H2308" s="249">
        <v>44.832000000000001</v>
      </c>
      <c r="I2308" s="250"/>
      <c r="J2308" s="246"/>
      <c r="K2308" s="246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341</v>
      </c>
      <c r="AU2308" s="255" t="s">
        <v>85</v>
      </c>
      <c r="AV2308" s="14" t="s">
        <v>85</v>
      </c>
      <c r="AW2308" s="14" t="s">
        <v>35</v>
      </c>
      <c r="AX2308" s="14" t="s">
        <v>76</v>
      </c>
      <c r="AY2308" s="255" t="s">
        <v>331</v>
      </c>
    </row>
    <row r="2309" s="13" customFormat="1">
      <c r="A2309" s="13"/>
      <c r="B2309" s="234"/>
      <c r="C2309" s="235"/>
      <c r="D2309" s="236" t="s">
        <v>341</v>
      </c>
      <c r="E2309" s="237" t="s">
        <v>19</v>
      </c>
      <c r="F2309" s="238" t="s">
        <v>1921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341</v>
      </c>
      <c r="AU2309" s="244" t="s">
        <v>85</v>
      </c>
      <c r="AV2309" s="13" t="s">
        <v>83</v>
      </c>
      <c r="AW2309" s="13" t="s">
        <v>35</v>
      </c>
      <c r="AX2309" s="13" t="s">
        <v>76</v>
      </c>
      <c r="AY2309" s="244" t="s">
        <v>331</v>
      </c>
    </row>
    <row r="2310" s="14" customFormat="1">
      <c r="A2310" s="14"/>
      <c r="B2310" s="245"/>
      <c r="C2310" s="246"/>
      <c r="D2310" s="236" t="s">
        <v>341</v>
      </c>
      <c r="E2310" s="247" t="s">
        <v>19</v>
      </c>
      <c r="F2310" s="248" t="s">
        <v>3388</v>
      </c>
      <c r="G2310" s="246"/>
      <c r="H2310" s="249">
        <v>32.393999999999998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341</v>
      </c>
      <c r="AU2310" s="255" t="s">
        <v>85</v>
      </c>
      <c r="AV2310" s="14" t="s">
        <v>85</v>
      </c>
      <c r="AW2310" s="14" t="s">
        <v>35</v>
      </c>
      <c r="AX2310" s="14" t="s">
        <v>76</v>
      </c>
      <c r="AY2310" s="255" t="s">
        <v>331</v>
      </c>
    </row>
    <row r="2311" s="13" customFormat="1">
      <c r="A2311" s="13"/>
      <c r="B2311" s="234"/>
      <c r="C2311" s="235"/>
      <c r="D2311" s="236" t="s">
        <v>341</v>
      </c>
      <c r="E2311" s="237" t="s">
        <v>19</v>
      </c>
      <c r="F2311" s="238" t="s">
        <v>1923</v>
      </c>
      <c r="G2311" s="235"/>
      <c r="H2311" s="237" t="s">
        <v>19</v>
      </c>
      <c r="I2311" s="239"/>
      <c r="J2311" s="235"/>
      <c r="K2311" s="235"/>
      <c r="L2311" s="240"/>
      <c r="M2311" s="241"/>
      <c r="N2311" s="242"/>
      <c r="O2311" s="242"/>
      <c r="P2311" s="242"/>
      <c r="Q2311" s="242"/>
      <c r="R2311" s="242"/>
      <c r="S2311" s="242"/>
      <c r="T2311" s="24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4" t="s">
        <v>341</v>
      </c>
      <c r="AU2311" s="244" t="s">
        <v>85</v>
      </c>
      <c r="AV2311" s="13" t="s">
        <v>83</v>
      </c>
      <c r="AW2311" s="13" t="s">
        <v>35</v>
      </c>
      <c r="AX2311" s="13" t="s">
        <v>76</v>
      </c>
      <c r="AY2311" s="244" t="s">
        <v>331</v>
      </c>
    </row>
    <row r="2312" s="14" customFormat="1">
      <c r="A2312" s="14"/>
      <c r="B2312" s="245"/>
      <c r="C2312" s="246"/>
      <c r="D2312" s="236" t="s">
        <v>341</v>
      </c>
      <c r="E2312" s="247" t="s">
        <v>19</v>
      </c>
      <c r="F2312" s="248" t="s">
        <v>3389</v>
      </c>
      <c r="G2312" s="246"/>
      <c r="H2312" s="249">
        <v>29.783999999999999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341</v>
      </c>
      <c r="AU2312" s="255" t="s">
        <v>85</v>
      </c>
      <c r="AV2312" s="14" t="s">
        <v>85</v>
      </c>
      <c r="AW2312" s="14" t="s">
        <v>35</v>
      </c>
      <c r="AX2312" s="14" t="s">
        <v>76</v>
      </c>
      <c r="AY2312" s="255" t="s">
        <v>331</v>
      </c>
    </row>
    <row r="2313" s="13" customFormat="1">
      <c r="A2313" s="13"/>
      <c r="B2313" s="234"/>
      <c r="C2313" s="235"/>
      <c r="D2313" s="236" t="s">
        <v>341</v>
      </c>
      <c r="E2313" s="237" t="s">
        <v>19</v>
      </c>
      <c r="F2313" s="238" t="s">
        <v>1925</v>
      </c>
      <c r="G2313" s="235"/>
      <c r="H2313" s="237" t="s">
        <v>19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341</v>
      </c>
      <c r="AU2313" s="244" t="s">
        <v>85</v>
      </c>
      <c r="AV2313" s="13" t="s">
        <v>83</v>
      </c>
      <c r="AW2313" s="13" t="s">
        <v>35</v>
      </c>
      <c r="AX2313" s="13" t="s">
        <v>76</v>
      </c>
      <c r="AY2313" s="244" t="s">
        <v>331</v>
      </c>
    </row>
    <row r="2314" s="14" customFormat="1">
      <c r="A2314" s="14"/>
      <c r="B2314" s="245"/>
      <c r="C2314" s="246"/>
      <c r="D2314" s="236" t="s">
        <v>341</v>
      </c>
      <c r="E2314" s="247" t="s">
        <v>19</v>
      </c>
      <c r="F2314" s="248" t="s">
        <v>3390</v>
      </c>
      <c r="G2314" s="246"/>
      <c r="H2314" s="249">
        <v>27.253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341</v>
      </c>
      <c r="AU2314" s="255" t="s">
        <v>85</v>
      </c>
      <c r="AV2314" s="14" t="s">
        <v>85</v>
      </c>
      <c r="AW2314" s="14" t="s">
        <v>35</v>
      </c>
      <c r="AX2314" s="14" t="s">
        <v>76</v>
      </c>
      <c r="AY2314" s="255" t="s">
        <v>331</v>
      </c>
    </row>
    <row r="2315" s="13" customFormat="1">
      <c r="A2315" s="13"/>
      <c r="B2315" s="234"/>
      <c r="C2315" s="235"/>
      <c r="D2315" s="236" t="s">
        <v>341</v>
      </c>
      <c r="E2315" s="237" t="s">
        <v>19</v>
      </c>
      <c r="F2315" s="238" t="s">
        <v>912</v>
      </c>
      <c r="G2315" s="235"/>
      <c r="H2315" s="237" t="s">
        <v>19</v>
      </c>
      <c r="I2315" s="239"/>
      <c r="J2315" s="235"/>
      <c r="K2315" s="235"/>
      <c r="L2315" s="240"/>
      <c r="M2315" s="241"/>
      <c r="N2315" s="242"/>
      <c r="O2315" s="242"/>
      <c r="P2315" s="242"/>
      <c r="Q2315" s="242"/>
      <c r="R2315" s="242"/>
      <c r="S2315" s="242"/>
      <c r="T2315" s="24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4" t="s">
        <v>341</v>
      </c>
      <c r="AU2315" s="244" t="s">
        <v>85</v>
      </c>
      <c r="AV2315" s="13" t="s">
        <v>83</v>
      </c>
      <c r="AW2315" s="13" t="s">
        <v>35</v>
      </c>
      <c r="AX2315" s="13" t="s">
        <v>76</v>
      </c>
      <c r="AY2315" s="244" t="s">
        <v>331</v>
      </c>
    </row>
    <row r="2316" s="13" customFormat="1">
      <c r="A2316" s="13"/>
      <c r="B2316" s="234"/>
      <c r="C2316" s="235"/>
      <c r="D2316" s="236" t="s">
        <v>341</v>
      </c>
      <c r="E2316" s="237" t="s">
        <v>19</v>
      </c>
      <c r="F2316" s="238" t="s">
        <v>1187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341</v>
      </c>
      <c r="AU2316" s="244" t="s">
        <v>85</v>
      </c>
      <c r="AV2316" s="13" t="s">
        <v>83</v>
      </c>
      <c r="AW2316" s="13" t="s">
        <v>35</v>
      </c>
      <c r="AX2316" s="13" t="s">
        <v>76</v>
      </c>
      <c r="AY2316" s="244" t="s">
        <v>331</v>
      </c>
    </row>
    <row r="2317" s="14" customFormat="1">
      <c r="A2317" s="14"/>
      <c r="B2317" s="245"/>
      <c r="C2317" s="246"/>
      <c r="D2317" s="236" t="s">
        <v>341</v>
      </c>
      <c r="E2317" s="247" t="s">
        <v>19</v>
      </c>
      <c r="F2317" s="248" t="s">
        <v>3391</v>
      </c>
      <c r="G2317" s="246"/>
      <c r="H2317" s="249">
        <v>8.0429999999999993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341</v>
      </c>
      <c r="AU2317" s="255" t="s">
        <v>85</v>
      </c>
      <c r="AV2317" s="14" t="s">
        <v>85</v>
      </c>
      <c r="AW2317" s="14" t="s">
        <v>35</v>
      </c>
      <c r="AX2317" s="14" t="s">
        <v>76</v>
      </c>
      <c r="AY2317" s="255" t="s">
        <v>331</v>
      </c>
    </row>
    <row r="2318" s="13" customFormat="1">
      <c r="A2318" s="13"/>
      <c r="B2318" s="234"/>
      <c r="C2318" s="235"/>
      <c r="D2318" s="236" t="s">
        <v>341</v>
      </c>
      <c r="E2318" s="237" t="s">
        <v>19</v>
      </c>
      <c r="F2318" s="238" t="s">
        <v>1930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341</v>
      </c>
      <c r="AU2318" s="244" t="s">
        <v>85</v>
      </c>
      <c r="AV2318" s="13" t="s">
        <v>83</v>
      </c>
      <c r="AW2318" s="13" t="s">
        <v>35</v>
      </c>
      <c r="AX2318" s="13" t="s">
        <v>76</v>
      </c>
      <c r="AY2318" s="244" t="s">
        <v>331</v>
      </c>
    </row>
    <row r="2319" s="14" customFormat="1">
      <c r="A2319" s="14"/>
      <c r="B2319" s="245"/>
      <c r="C2319" s="246"/>
      <c r="D2319" s="236" t="s">
        <v>341</v>
      </c>
      <c r="E2319" s="247" t="s">
        <v>19</v>
      </c>
      <c r="F2319" s="248" t="s">
        <v>3392</v>
      </c>
      <c r="G2319" s="246"/>
      <c r="H2319" s="249">
        <v>20.16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341</v>
      </c>
      <c r="AU2319" s="255" t="s">
        <v>85</v>
      </c>
      <c r="AV2319" s="14" t="s">
        <v>85</v>
      </c>
      <c r="AW2319" s="14" t="s">
        <v>35</v>
      </c>
      <c r="AX2319" s="14" t="s">
        <v>76</v>
      </c>
      <c r="AY2319" s="255" t="s">
        <v>331</v>
      </c>
    </row>
    <row r="2320" s="13" customFormat="1">
      <c r="A2320" s="13"/>
      <c r="B2320" s="234"/>
      <c r="C2320" s="235"/>
      <c r="D2320" s="236" t="s">
        <v>341</v>
      </c>
      <c r="E2320" s="237" t="s">
        <v>19</v>
      </c>
      <c r="F2320" s="238" t="s">
        <v>1932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341</v>
      </c>
      <c r="AU2320" s="244" t="s">
        <v>85</v>
      </c>
      <c r="AV2320" s="13" t="s">
        <v>83</v>
      </c>
      <c r="AW2320" s="13" t="s">
        <v>35</v>
      </c>
      <c r="AX2320" s="13" t="s">
        <v>76</v>
      </c>
      <c r="AY2320" s="244" t="s">
        <v>331</v>
      </c>
    </row>
    <row r="2321" s="14" customFormat="1">
      <c r="A2321" s="14"/>
      <c r="B2321" s="245"/>
      <c r="C2321" s="246"/>
      <c r="D2321" s="236" t="s">
        <v>341</v>
      </c>
      <c r="E2321" s="247" t="s">
        <v>19</v>
      </c>
      <c r="F2321" s="248" t="s">
        <v>3393</v>
      </c>
      <c r="G2321" s="246"/>
      <c r="H2321" s="249">
        <v>15.09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341</v>
      </c>
      <c r="AU2321" s="255" t="s">
        <v>85</v>
      </c>
      <c r="AV2321" s="14" t="s">
        <v>85</v>
      </c>
      <c r="AW2321" s="14" t="s">
        <v>35</v>
      </c>
      <c r="AX2321" s="14" t="s">
        <v>76</v>
      </c>
      <c r="AY2321" s="255" t="s">
        <v>331</v>
      </c>
    </row>
    <row r="2322" s="13" customFormat="1">
      <c r="A2322" s="13"/>
      <c r="B2322" s="234"/>
      <c r="C2322" s="235"/>
      <c r="D2322" s="236" t="s">
        <v>341</v>
      </c>
      <c r="E2322" s="237" t="s">
        <v>19</v>
      </c>
      <c r="F2322" s="238" t="s">
        <v>1934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341</v>
      </c>
      <c r="AU2322" s="244" t="s">
        <v>85</v>
      </c>
      <c r="AV2322" s="13" t="s">
        <v>83</v>
      </c>
      <c r="AW2322" s="13" t="s">
        <v>35</v>
      </c>
      <c r="AX2322" s="13" t="s">
        <v>76</v>
      </c>
      <c r="AY2322" s="244" t="s">
        <v>331</v>
      </c>
    </row>
    <row r="2323" s="14" customFormat="1">
      <c r="A2323" s="14"/>
      <c r="B2323" s="245"/>
      <c r="C2323" s="246"/>
      <c r="D2323" s="236" t="s">
        <v>341</v>
      </c>
      <c r="E2323" s="247" t="s">
        <v>19</v>
      </c>
      <c r="F2323" s="248" t="s">
        <v>3393</v>
      </c>
      <c r="G2323" s="246"/>
      <c r="H2323" s="249">
        <v>15.09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341</v>
      </c>
      <c r="AU2323" s="255" t="s">
        <v>85</v>
      </c>
      <c r="AV2323" s="14" t="s">
        <v>85</v>
      </c>
      <c r="AW2323" s="14" t="s">
        <v>35</v>
      </c>
      <c r="AX2323" s="14" t="s">
        <v>76</v>
      </c>
      <c r="AY2323" s="255" t="s">
        <v>331</v>
      </c>
    </row>
    <row r="2324" s="13" customFormat="1">
      <c r="A2324" s="13"/>
      <c r="B2324" s="234"/>
      <c r="C2324" s="235"/>
      <c r="D2324" s="236" t="s">
        <v>341</v>
      </c>
      <c r="E2324" s="237" t="s">
        <v>19</v>
      </c>
      <c r="F2324" s="238" t="s">
        <v>1935</v>
      </c>
      <c r="G2324" s="235"/>
      <c r="H2324" s="237" t="s">
        <v>19</v>
      </c>
      <c r="I2324" s="239"/>
      <c r="J2324" s="235"/>
      <c r="K2324" s="235"/>
      <c r="L2324" s="240"/>
      <c r="M2324" s="241"/>
      <c r="N2324" s="242"/>
      <c r="O2324" s="242"/>
      <c r="P2324" s="242"/>
      <c r="Q2324" s="242"/>
      <c r="R2324" s="242"/>
      <c r="S2324" s="242"/>
      <c r="T2324" s="24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4" t="s">
        <v>341</v>
      </c>
      <c r="AU2324" s="244" t="s">
        <v>85</v>
      </c>
      <c r="AV2324" s="13" t="s">
        <v>83</v>
      </c>
      <c r="AW2324" s="13" t="s">
        <v>35</v>
      </c>
      <c r="AX2324" s="13" t="s">
        <v>76</v>
      </c>
      <c r="AY2324" s="244" t="s">
        <v>331</v>
      </c>
    </row>
    <row r="2325" s="14" customFormat="1">
      <c r="A2325" s="14"/>
      <c r="B2325" s="245"/>
      <c r="C2325" s="246"/>
      <c r="D2325" s="236" t="s">
        <v>341</v>
      </c>
      <c r="E2325" s="247" t="s">
        <v>19</v>
      </c>
      <c r="F2325" s="248" t="s">
        <v>3394</v>
      </c>
      <c r="G2325" s="246"/>
      <c r="H2325" s="249">
        <v>19.859999999999999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341</v>
      </c>
      <c r="AU2325" s="255" t="s">
        <v>85</v>
      </c>
      <c r="AV2325" s="14" t="s">
        <v>85</v>
      </c>
      <c r="AW2325" s="14" t="s">
        <v>35</v>
      </c>
      <c r="AX2325" s="14" t="s">
        <v>76</v>
      </c>
      <c r="AY2325" s="255" t="s">
        <v>331</v>
      </c>
    </row>
    <row r="2326" s="15" customFormat="1">
      <c r="A2326" s="15"/>
      <c r="B2326" s="256"/>
      <c r="C2326" s="257"/>
      <c r="D2326" s="236" t="s">
        <v>341</v>
      </c>
      <c r="E2326" s="258" t="s">
        <v>19</v>
      </c>
      <c r="F2326" s="259" t="s">
        <v>353</v>
      </c>
      <c r="G2326" s="257"/>
      <c r="H2326" s="260">
        <v>362.05500000000001</v>
      </c>
      <c r="I2326" s="261"/>
      <c r="J2326" s="257"/>
      <c r="K2326" s="257"/>
      <c r="L2326" s="262"/>
      <c r="M2326" s="263"/>
      <c r="N2326" s="264"/>
      <c r="O2326" s="264"/>
      <c r="P2326" s="264"/>
      <c r="Q2326" s="264"/>
      <c r="R2326" s="264"/>
      <c r="S2326" s="264"/>
      <c r="T2326" s="26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66" t="s">
        <v>341</v>
      </c>
      <c r="AU2326" s="266" t="s">
        <v>85</v>
      </c>
      <c r="AV2326" s="15" t="s">
        <v>126</v>
      </c>
      <c r="AW2326" s="15" t="s">
        <v>35</v>
      </c>
      <c r="AX2326" s="15" t="s">
        <v>83</v>
      </c>
      <c r="AY2326" s="266" t="s">
        <v>331</v>
      </c>
    </row>
    <row r="2327" s="2" customFormat="1" ht="16.5" customHeight="1">
      <c r="A2327" s="40"/>
      <c r="B2327" s="41"/>
      <c r="C2327" s="284" t="s">
        <v>3400</v>
      </c>
      <c r="D2327" s="284" t="s">
        <v>968</v>
      </c>
      <c r="E2327" s="285" t="s">
        <v>3401</v>
      </c>
      <c r="F2327" s="286" t="s">
        <v>3402</v>
      </c>
      <c r="G2327" s="287" t="s">
        <v>336</v>
      </c>
      <c r="H2327" s="288">
        <v>416.363</v>
      </c>
      <c r="I2327" s="289"/>
      <c r="J2327" s="290">
        <f>ROUND(I2327*H2327,2)</f>
        <v>0</v>
      </c>
      <c r="K2327" s="286" t="s">
        <v>337</v>
      </c>
      <c r="L2327" s="291"/>
      <c r="M2327" s="292" t="s">
        <v>19</v>
      </c>
      <c r="N2327" s="293" t="s">
        <v>47</v>
      </c>
      <c r="O2327" s="86"/>
      <c r="P2327" s="225">
        <f>O2327*H2327</f>
        <v>0</v>
      </c>
      <c r="Q2327" s="225">
        <v>0.02</v>
      </c>
      <c r="R2327" s="225">
        <f>Q2327*H2327</f>
        <v>8.3272600000000008</v>
      </c>
      <c r="S2327" s="225">
        <v>0</v>
      </c>
      <c r="T2327" s="226">
        <f>S2327*H2327</f>
        <v>0</v>
      </c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R2327" s="227" t="s">
        <v>624</v>
      </c>
      <c r="AT2327" s="227" t="s">
        <v>968</v>
      </c>
      <c r="AU2327" s="227" t="s">
        <v>85</v>
      </c>
      <c r="AY2327" s="19" t="s">
        <v>331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19" t="s">
        <v>83</v>
      </c>
      <c r="BK2327" s="228">
        <f>ROUND(I2327*H2327,2)</f>
        <v>0</v>
      </c>
      <c r="BL2327" s="19" t="s">
        <v>541</v>
      </c>
      <c r="BM2327" s="227" t="s">
        <v>3403</v>
      </c>
    </row>
    <row r="2328" s="14" customFormat="1">
      <c r="A2328" s="14"/>
      <c r="B2328" s="245"/>
      <c r="C2328" s="246"/>
      <c r="D2328" s="236" t="s">
        <v>341</v>
      </c>
      <c r="E2328" s="247" t="s">
        <v>19</v>
      </c>
      <c r="F2328" s="248" t="s">
        <v>3404</v>
      </c>
      <c r="G2328" s="246"/>
      <c r="H2328" s="249">
        <v>416.363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341</v>
      </c>
      <c r="AU2328" s="255" t="s">
        <v>85</v>
      </c>
      <c r="AV2328" s="14" t="s">
        <v>85</v>
      </c>
      <c r="AW2328" s="14" t="s">
        <v>35</v>
      </c>
      <c r="AX2328" s="14" t="s">
        <v>83</v>
      </c>
      <c r="AY2328" s="255" t="s">
        <v>331</v>
      </c>
    </row>
    <row r="2329" s="2" customFormat="1" ht="16.5" customHeight="1">
      <c r="A2329" s="40"/>
      <c r="B2329" s="41"/>
      <c r="C2329" s="216" t="s">
        <v>3405</v>
      </c>
      <c r="D2329" s="216" t="s">
        <v>333</v>
      </c>
      <c r="E2329" s="217" t="s">
        <v>3406</v>
      </c>
      <c r="F2329" s="218" t="s">
        <v>3407</v>
      </c>
      <c r="G2329" s="219" t="s">
        <v>376</v>
      </c>
      <c r="H2329" s="220">
        <v>3.4199999999999999</v>
      </c>
      <c r="I2329" s="221"/>
      <c r="J2329" s="222">
        <f>ROUND(I2329*H2329,2)</f>
        <v>0</v>
      </c>
      <c r="K2329" s="218" t="s">
        <v>337</v>
      </c>
      <c r="L2329" s="46"/>
      <c r="M2329" s="223" t="s">
        <v>19</v>
      </c>
      <c r="N2329" s="224" t="s">
        <v>47</v>
      </c>
      <c r="O2329" s="86"/>
      <c r="P2329" s="225">
        <f>O2329*H2329</f>
        <v>0</v>
      </c>
      <c r="Q2329" s="225">
        <v>0.00055000000000000003</v>
      </c>
      <c r="R2329" s="225">
        <f>Q2329*H2329</f>
        <v>0.0018810000000000001</v>
      </c>
      <c r="S2329" s="225">
        <v>0</v>
      </c>
      <c r="T2329" s="226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7" t="s">
        <v>541</v>
      </c>
      <c r="AT2329" s="227" t="s">
        <v>333</v>
      </c>
      <c r="AU2329" s="227" t="s">
        <v>85</v>
      </c>
      <c r="AY2329" s="19" t="s">
        <v>331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19" t="s">
        <v>83</v>
      </c>
      <c r="BK2329" s="228">
        <f>ROUND(I2329*H2329,2)</f>
        <v>0</v>
      </c>
      <c r="BL2329" s="19" t="s">
        <v>541</v>
      </c>
      <c r="BM2329" s="227" t="s">
        <v>3408</v>
      </c>
    </row>
    <row r="2330" s="2" customFormat="1">
      <c r="A2330" s="40"/>
      <c r="B2330" s="41"/>
      <c r="C2330" s="42"/>
      <c r="D2330" s="229" t="s">
        <v>339</v>
      </c>
      <c r="E2330" s="42"/>
      <c r="F2330" s="230" t="s">
        <v>3409</v>
      </c>
      <c r="G2330" s="42"/>
      <c r="H2330" s="42"/>
      <c r="I2330" s="231"/>
      <c r="J2330" s="42"/>
      <c r="K2330" s="42"/>
      <c r="L2330" s="46"/>
      <c r="M2330" s="232"/>
      <c r="N2330" s="233"/>
      <c r="O2330" s="86"/>
      <c r="P2330" s="86"/>
      <c r="Q2330" s="86"/>
      <c r="R2330" s="86"/>
      <c r="S2330" s="86"/>
      <c r="T2330" s="87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T2330" s="19" t="s">
        <v>339</v>
      </c>
      <c r="AU2330" s="19" t="s">
        <v>85</v>
      </c>
    </row>
    <row r="2331" s="13" customFormat="1">
      <c r="A2331" s="13"/>
      <c r="B2331" s="234"/>
      <c r="C2331" s="235"/>
      <c r="D2331" s="236" t="s">
        <v>341</v>
      </c>
      <c r="E2331" s="237" t="s">
        <v>19</v>
      </c>
      <c r="F2331" s="238" t="s">
        <v>1919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341</v>
      </c>
      <c r="AU2331" s="244" t="s">
        <v>85</v>
      </c>
      <c r="AV2331" s="13" t="s">
        <v>83</v>
      </c>
      <c r="AW2331" s="13" t="s">
        <v>35</v>
      </c>
      <c r="AX2331" s="13" t="s">
        <v>76</v>
      </c>
      <c r="AY2331" s="244" t="s">
        <v>331</v>
      </c>
    </row>
    <row r="2332" s="14" customFormat="1">
      <c r="A2332" s="14"/>
      <c r="B2332" s="245"/>
      <c r="C2332" s="246"/>
      <c r="D2332" s="236" t="s">
        <v>341</v>
      </c>
      <c r="E2332" s="247" t="s">
        <v>19</v>
      </c>
      <c r="F2332" s="248" t="s">
        <v>3410</v>
      </c>
      <c r="G2332" s="246"/>
      <c r="H2332" s="249">
        <v>3.4199999999999999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341</v>
      </c>
      <c r="AU2332" s="255" t="s">
        <v>85</v>
      </c>
      <c r="AV2332" s="14" t="s">
        <v>85</v>
      </c>
      <c r="AW2332" s="14" t="s">
        <v>35</v>
      </c>
      <c r="AX2332" s="14" t="s">
        <v>83</v>
      </c>
      <c r="AY2332" s="255" t="s">
        <v>331</v>
      </c>
    </row>
    <row r="2333" s="2" customFormat="1" ht="16.5" customHeight="1">
      <c r="A2333" s="40"/>
      <c r="B2333" s="41"/>
      <c r="C2333" s="216" t="s">
        <v>3411</v>
      </c>
      <c r="D2333" s="216" t="s">
        <v>333</v>
      </c>
      <c r="E2333" s="217" t="s">
        <v>3412</v>
      </c>
      <c r="F2333" s="218" t="s">
        <v>3413</v>
      </c>
      <c r="G2333" s="219" t="s">
        <v>376</v>
      </c>
      <c r="H2333" s="220">
        <v>179.36000000000001</v>
      </c>
      <c r="I2333" s="221"/>
      <c r="J2333" s="222">
        <f>ROUND(I2333*H2333,2)</f>
        <v>0</v>
      </c>
      <c r="K2333" s="218" t="s">
        <v>337</v>
      </c>
      <c r="L2333" s="46"/>
      <c r="M2333" s="223" t="s">
        <v>19</v>
      </c>
      <c r="N2333" s="224" t="s">
        <v>47</v>
      </c>
      <c r="O2333" s="86"/>
      <c r="P2333" s="225">
        <f>O2333*H2333</f>
        <v>0</v>
      </c>
      <c r="Q2333" s="225">
        <v>3.0000000000000001E-05</v>
      </c>
      <c r="R2333" s="225">
        <f>Q2333*H2333</f>
        <v>0.0053808000000000007</v>
      </c>
      <c r="S2333" s="225">
        <v>0</v>
      </c>
      <c r="T2333" s="226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7" t="s">
        <v>541</v>
      </c>
      <c r="AT2333" s="227" t="s">
        <v>333</v>
      </c>
      <c r="AU2333" s="227" t="s">
        <v>85</v>
      </c>
      <c r="AY2333" s="19" t="s">
        <v>331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19" t="s">
        <v>83</v>
      </c>
      <c r="BK2333" s="228">
        <f>ROUND(I2333*H2333,2)</f>
        <v>0</v>
      </c>
      <c r="BL2333" s="19" t="s">
        <v>541</v>
      </c>
      <c r="BM2333" s="227" t="s">
        <v>3414</v>
      </c>
    </row>
    <row r="2334" s="2" customFormat="1">
      <c r="A2334" s="40"/>
      <c r="B2334" s="41"/>
      <c r="C2334" s="42"/>
      <c r="D2334" s="229" t="s">
        <v>339</v>
      </c>
      <c r="E2334" s="42"/>
      <c r="F2334" s="230" t="s">
        <v>3415</v>
      </c>
      <c r="G2334" s="42"/>
      <c r="H2334" s="42"/>
      <c r="I2334" s="231"/>
      <c r="J2334" s="42"/>
      <c r="K2334" s="42"/>
      <c r="L2334" s="46"/>
      <c r="M2334" s="232"/>
      <c r="N2334" s="233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339</v>
      </c>
      <c r="AU2334" s="19" t="s">
        <v>85</v>
      </c>
    </row>
    <row r="2335" s="14" customFormat="1">
      <c r="A2335" s="14"/>
      <c r="B2335" s="245"/>
      <c r="C2335" s="246"/>
      <c r="D2335" s="236" t="s">
        <v>341</v>
      </c>
      <c r="E2335" s="247" t="s">
        <v>19</v>
      </c>
      <c r="F2335" s="248" t="s">
        <v>3416</v>
      </c>
      <c r="G2335" s="246"/>
      <c r="H2335" s="249">
        <v>129.25999999999999</v>
      </c>
      <c r="I2335" s="250"/>
      <c r="J2335" s="246"/>
      <c r="K2335" s="246"/>
      <c r="L2335" s="251"/>
      <c r="M2335" s="252"/>
      <c r="N2335" s="253"/>
      <c r="O2335" s="253"/>
      <c r="P2335" s="253"/>
      <c r="Q2335" s="253"/>
      <c r="R2335" s="253"/>
      <c r="S2335" s="253"/>
      <c r="T2335" s="25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5" t="s">
        <v>341</v>
      </c>
      <c r="AU2335" s="255" t="s">
        <v>85</v>
      </c>
      <c r="AV2335" s="14" t="s">
        <v>85</v>
      </c>
      <c r="AW2335" s="14" t="s">
        <v>35</v>
      </c>
      <c r="AX2335" s="14" t="s">
        <v>76</v>
      </c>
      <c r="AY2335" s="255" t="s">
        <v>331</v>
      </c>
    </row>
    <row r="2336" s="14" customFormat="1">
      <c r="A2336" s="14"/>
      <c r="B2336" s="245"/>
      <c r="C2336" s="246"/>
      <c r="D2336" s="236" t="s">
        <v>341</v>
      </c>
      <c r="E2336" s="247" t="s">
        <v>19</v>
      </c>
      <c r="F2336" s="248" t="s">
        <v>3417</v>
      </c>
      <c r="G2336" s="246"/>
      <c r="H2336" s="249">
        <v>50.100000000000001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341</v>
      </c>
      <c r="AU2336" s="255" t="s">
        <v>85</v>
      </c>
      <c r="AV2336" s="14" t="s">
        <v>85</v>
      </c>
      <c r="AW2336" s="14" t="s">
        <v>35</v>
      </c>
      <c r="AX2336" s="14" t="s">
        <v>76</v>
      </c>
      <c r="AY2336" s="255" t="s">
        <v>331</v>
      </c>
    </row>
    <row r="2337" s="15" customFormat="1">
      <c r="A2337" s="15"/>
      <c r="B2337" s="256"/>
      <c r="C2337" s="257"/>
      <c r="D2337" s="236" t="s">
        <v>341</v>
      </c>
      <c r="E2337" s="258" t="s">
        <v>19</v>
      </c>
      <c r="F2337" s="259" t="s">
        <v>353</v>
      </c>
      <c r="G2337" s="257"/>
      <c r="H2337" s="260">
        <v>179.36000000000001</v>
      </c>
      <c r="I2337" s="261"/>
      <c r="J2337" s="257"/>
      <c r="K2337" s="257"/>
      <c r="L2337" s="262"/>
      <c r="M2337" s="263"/>
      <c r="N2337" s="264"/>
      <c r="O2337" s="264"/>
      <c r="P2337" s="264"/>
      <c r="Q2337" s="264"/>
      <c r="R2337" s="264"/>
      <c r="S2337" s="264"/>
      <c r="T2337" s="26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6" t="s">
        <v>341</v>
      </c>
      <c r="AU2337" s="266" t="s">
        <v>85</v>
      </c>
      <c r="AV2337" s="15" t="s">
        <v>126</v>
      </c>
      <c r="AW2337" s="15" t="s">
        <v>35</v>
      </c>
      <c r="AX2337" s="15" t="s">
        <v>83</v>
      </c>
      <c r="AY2337" s="266" t="s">
        <v>331</v>
      </c>
    </row>
    <row r="2338" s="2" customFormat="1" ht="24.15" customHeight="1">
      <c r="A2338" s="40"/>
      <c r="B2338" s="41"/>
      <c r="C2338" s="216" t="s">
        <v>3418</v>
      </c>
      <c r="D2338" s="216" t="s">
        <v>333</v>
      </c>
      <c r="E2338" s="217" t="s">
        <v>3419</v>
      </c>
      <c r="F2338" s="218" t="s">
        <v>3420</v>
      </c>
      <c r="G2338" s="219" t="s">
        <v>384</v>
      </c>
      <c r="H2338" s="220">
        <v>11.702</v>
      </c>
      <c r="I2338" s="221"/>
      <c r="J2338" s="222">
        <f>ROUND(I2338*H2338,2)</f>
        <v>0</v>
      </c>
      <c r="K2338" s="218" t="s">
        <v>337</v>
      </c>
      <c r="L2338" s="46"/>
      <c r="M2338" s="223" t="s">
        <v>19</v>
      </c>
      <c r="N2338" s="224" t="s">
        <v>47</v>
      </c>
      <c r="O2338" s="86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7" t="s">
        <v>541</v>
      </c>
      <c r="AT2338" s="227" t="s">
        <v>333</v>
      </c>
      <c r="AU2338" s="227" t="s">
        <v>85</v>
      </c>
      <c r="AY2338" s="19" t="s">
        <v>331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19" t="s">
        <v>83</v>
      </c>
      <c r="BK2338" s="228">
        <f>ROUND(I2338*H2338,2)</f>
        <v>0</v>
      </c>
      <c r="BL2338" s="19" t="s">
        <v>541</v>
      </c>
      <c r="BM2338" s="227" t="s">
        <v>3421</v>
      </c>
    </row>
    <row r="2339" s="2" customFormat="1">
      <c r="A2339" s="40"/>
      <c r="B2339" s="41"/>
      <c r="C2339" s="42"/>
      <c r="D2339" s="229" t="s">
        <v>339</v>
      </c>
      <c r="E2339" s="42"/>
      <c r="F2339" s="230" t="s">
        <v>3422</v>
      </c>
      <c r="G2339" s="42"/>
      <c r="H2339" s="42"/>
      <c r="I2339" s="231"/>
      <c r="J2339" s="42"/>
      <c r="K2339" s="42"/>
      <c r="L2339" s="46"/>
      <c r="M2339" s="232"/>
      <c r="N2339" s="233"/>
      <c r="O2339" s="86"/>
      <c r="P2339" s="86"/>
      <c r="Q2339" s="86"/>
      <c r="R2339" s="86"/>
      <c r="S2339" s="86"/>
      <c r="T2339" s="87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9" t="s">
        <v>339</v>
      </c>
      <c r="AU2339" s="19" t="s">
        <v>85</v>
      </c>
    </row>
    <row r="2340" s="12" customFormat="1" ht="22.8" customHeight="1">
      <c r="A2340" s="12"/>
      <c r="B2340" s="200"/>
      <c r="C2340" s="201"/>
      <c r="D2340" s="202" t="s">
        <v>75</v>
      </c>
      <c r="E2340" s="214" t="s">
        <v>3423</v>
      </c>
      <c r="F2340" s="214" t="s">
        <v>3424</v>
      </c>
      <c r="G2340" s="201"/>
      <c r="H2340" s="201"/>
      <c r="I2340" s="204"/>
      <c r="J2340" s="215">
        <f>BK2340</f>
        <v>0</v>
      </c>
      <c r="K2340" s="201"/>
      <c r="L2340" s="206"/>
      <c r="M2340" s="207"/>
      <c r="N2340" s="208"/>
      <c r="O2340" s="208"/>
      <c r="P2340" s="209">
        <f>SUM(P2341:P2380)</f>
        <v>0</v>
      </c>
      <c r="Q2340" s="208"/>
      <c r="R2340" s="209">
        <f>SUM(R2341:R2380)</f>
        <v>0.67241277517999998</v>
      </c>
      <c r="S2340" s="208"/>
      <c r="T2340" s="210">
        <f>SUM(T2341:T2380)</f>
        <v>0</v>
      </c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R2340" s="211" t="s">
        <v>85</v>
      </c>
      <c r="AT2340" s="212" t="s">
        <v>75</v>
      </c>
      <c r="AU2340" s="212" t="s">
        <v>83</v>
      </c>
      <c r="AY2340" s="211" t="s">
        <v>331</v>
      </c>
      <c r="BK2340" s="213">
        <f>SUM(BK2341:BK2380)</f>
        <v>0</v>
      </c>
    </row>
    <row r="2341" s="2" customFormat="1" ht="21.75" customHeight="1">
      <c r="A2341" s="40"/>
      <c r="B2341" s="41"/>
      <c r="C2341" s="216" t="s">
        <v>3425</v>
      </c>
      <c r="D2341" s="216" t="s">
        <v>333</v>
      </c>
      <c r="E2341" s="217" t="s">
        <v>3426</v>
      </c>
      <c r="F2341" s="218" t="s">
        <v>3427</v>
      </c>
      <c r="G2341" s="219" t="s">
        <v>336</v>
      </c>
      <c r="H2341" s="220">
        <v>614.59000000000003</v>
      </c>
      <c r="I2341" s="221"/>
      <c r="J2341" s="222">
        <f>ROUND(I2341*H2341,2)</f>
        <v>0</v>
      </c>
      <c r="K2341" s="218" t="s">
        <v>337</v>
      </c>
      <c r="L2341" s="46"/>
      <c r="M2341" s="223" t="s">
        <v>19</v>
      </c>
      <c r="N2341" s="224" t="s">
        <v>47</v>
      </c>
      <c r="O2341" s="86"/>
      <c r="P2341" s="225">
        <f>O2341*H2341</f>
        <v>0</v>
      </c>
      <c r="Q2341" s="225">
        <v>6.7000000000000002E-05</v>
      </c>
      <c r="R2341" s="225">
        <f>Q2341*H2341</f>
        <v>0.041177530000000004</v>
      </c>
      <c r="S2341" s="225">
        <v>0</v>
      </c>
      <c r="T2341" s="226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7" t="s">
        <v>541</v>
      </c>
      <c r="AT2341" s="227" t="s">
        <v>333</v>
      </c>
      <c r="AU2341" s="227" t="s">
        <v>85</v>
      </c>
      <c r="AY2341" s="19" t="s">
        <v>331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19" t="s">
        <v>83</v>
      </c>
      <c r="BK2341" s="228">
        <f>ROUND(I2341*H2341,2)</f>
        <v>0</v>
      </c>
      <c r="BL2341" s="19" t="s">
        <v>541</v>
      </c>
      <c r="BM2341" s="227" t="s">
        <v>3428</v>
      </c>
    </row>
    <row r="2342" s="2" customFormat="1">
      <c r="A2342" s="40"/>
      <c r="B2342" s="41"/>
      <c r="C2342" s="42"/>
      <c r="D2342" s="229" t="s">
        <v>339</v>
      </c>
      <c r="E2342" s="42"/>
      <c r="F2342" s="230" t="s">
        <v>3429</v>
      </c>
      <c r="G2342" s="42"/>
      <c r="H2342" s="42"/>
      <c r="I2342" s="231"/>
      <c r="J2342" s="42"/>
      <c r="K2342" s="42"/>
      <c r="L2342" s="46"/>
      <c r="M2342" s="232"/>
      <c r="N2342" s="233"/>
      <c r="O2342" s="86"/>
      <c r="P2342" s="86"/>
      <c r="Q2342" s="86"/>
      <c r="R2342" s="86"/>
      <c r="S2342" s="86"/>
      <c r="T2342" s="87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T2342" s="19" t="s">
        <v>339</v>
      </c>
      <c r="AU2342" s="19" t="s">
        <v>85</v>
      </c>
    </row>
    <row r="2343" s="13" customFormat="1">
      <c r="A2343" s="13"/>
      <c r="B2343" s="234"/>
      <c r="C2343" s="235"/>
      <c r="D2343" s="236" t="s">
        <v>341</v>
      </c>
      <c r="E2343" s="237" t="s">
        <v>19</v>
      </c>
      <c r="F2343" s="238" t="s">
        <v>3430</v>
      </c>
      <c r="G2343" s="235"/>
      <c r="H2343" s="237" t="s">
        <v>19</v>
      </c>
      <c r="I2343" s="239"/>
      <c r="J2343" s="235"/>
      <c r="K2343" s="235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341</v>
      </c>
      <c r="AU2343" s="244" t="s">
        <v>85</v>
      </c>
      <c r="AV2343" s="13" t="s">
        <v>83</v>
      </c>
      <c r="AW2343" s="13" t="s">
        <v>35</v>
      </c>
      <c r="AX2343" s="13" t="s">
        <v>76</v>
      </c>
      <c r="AY2343" s="244" t="s">
        <v>331</v>
      </c>
    </row>
    <row r="2344" s="14" customFormat="1">
      <c r="A2344" s="14"/>
      <c r="B2344" s="245"/>
      <c r="C2344" s="246"/>
      <c r="D2344" s="236" t="s">
        <v>341</v>
      </c>
      <c r="E2344" s="247" t="s">
        <v>19</v>
      </c>
      <c r="F2344" s="248" t="s">
        <v>3431</v>
      </c>
      <c r="G2344" s="246"/>
      <c r="H2344" s="249">
        <v>465.14999999999998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341</v>
      </c>
      <c r="AU2344" s="255" t="s">
        <v>85</v>
      </c>
      <c r="AV2344" s="14" t="s">
        <v>85</v>
      </c>
      <c r="AW2344" s="14" t="s">
        <v>35</v>
      </c>
      <c r="AX2344" s="14" t="s">
        <v>76</v>
      </c>
      <c r="AY2344" s="255" t="s">
        <v>331</v>
      </c>
    </row>
    <row r="2345" s="13" customFormat="1">
      <c r="A2345" s="13"/>
      <c r="B2345" s="234"/>
      <c r="C2345" s="235"/>
      <c r="D2345" s="236" t="s">
        <v>341</v>
      </c>
      <c r="E2345" s="237" t="s">
        <v>19</v>
      </c>
      <c r="F2345" s="238" t="s">
        <v>3432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341</v>
      </c>
      <c r="AU2345" s="244" t="s">
        <v>85</v>
      </c>
      <c r="AV2345" s="13" t="s">
        <v>83</v>
      </c>
      <c r="AW2345" s="13" t="s">
        <v>35</v>
      </c>
      <c r="AX2345" s="13" t="s">
        <v>76</v>
      </c>
      <c r="AY2345" s="244" t="s">
        <v>331</v>
      </c>
    </row>
    <row r="2346" s="14" customFormat="1">
      <c r="A2346" s="14"/>
      <c r="B2346" s="245"/>
      <c r="C2346" s="246"/>
      <c r="D2346" s="236" t="s">
        <v>341</v>
      </c>
      <c r="E2346" s="247" t="s">
        <v>19</v>
      </c>
      <c r="F2346" s="248" t="s">
        <v>3433</v>
      </c>
      <c r="G2346" s="246"/>
      <c r="H2346" s="249">
        <v>149.44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341</v>
      </c>
      <c r="AU2346" s="255" t="s">
        <v>85</v>
      </c>
      <c r="AV2346" s="14" t="s">
        <v>85</v>
      </c>
      <c r="AW2346" s="14" t="s">
        <v>35</v>
      </c>
      <c r="AX2346" s="14" t="s">
        <v>76</v>
      </c>
      <c r="AY2346" s="255" t="s">
        <v>331</v>
      </c>
    </row>
    <row r="2347" s="15" customFormat="1">
      <c r="A2347" s="15"/>
      <c r="B2347" s="256"/>
      <c r="C2347" s="257"/>
      <c r="D2347" s="236" t="s">
        <v>341</v>
      </c>
      <c r="E2347" s="258" t="s">
        <v>19</v>
      </c>
      <c r="F2347" s="259" t="s">
        <v>353</v>
      </c>
      <c r="G2347" s="257"/>
      <c r="H2347" s="260">
        <v>614.59000000000003</v>
      </c>
      <c r="I2347" s="261"/>
      <c r="J2347" s="257"/>
      <c r="K2347" s="257"/>
      <c r="L2347" s="262"/>
      <c r="M2347" s="263"/>
      <c r="N2347" s="264"/>
      <c r="O2347" s="264"/>
      <c r="P2347" s="264"/>
      <c r="Q2347" s="264"/>
      <c r="R2347" s="264"/>
      <c r="S2347" s="264"/>
      <c r="T2347" s="26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66" t="s">
        <v>341</v>
      </c>
      <c r="AU2347" s="266" t="s">
        <v>85</v>
      </c>
      <c r="AV2347" s="15" t="s">
        <v>126</v>
      </c>
      <c r="AW2347" s="15" t="s">
        <v>35</v>
      </c>
      <c r="AX2347" s="15" t="s">
        <v>83</v>
      </c>
      <c r="AY2347" s="266" t="s">
        <v>331</v>
      </c>
    </row>
    <row r="2348" s="2" customFormat="1" ht="16.5" customHeight="1">
      <c r="A2348" s="40"/>
      <c r="B2348" s="41"/>
      <c r="C2348" s="216" t="s">
        <v>3434</v>
      </c>
      <c r="D2348" s="216" t="s">
        <v>333</v>
      </c>
      <c r="E2348" s="217" t="s">
        <v>3435</v>
      </c>
      <c r="F2348" s="218" t="s">
        <v>3436</v>
      </c>
      <c r="G2348" s="219" t="s">
        <v>336</v>
      </c>
      <c r="H2348" s="220">
        <v>614.59000000000003</v>
      </c>
      <c r="I2348" s="221"/>
      <c r="J2348" s="222">
        <f>ROUND(I2348*H2348,2)</f>
        <v>0</v>
      </c>
      <c r="K2348" s="218" t="s">
        <v>337</v>
      </c>
      <c r="L2348" s="46"/>
      <c r="M2348" s="223" t="s">
        <v>19</v>
      </c>
      <c r="N2348" s="224" t="s">
        <v>47</v>
      </c>
      <c r="O2348" s="86"/>
      <c r="P2348" s="225">
        <f>O2348*H2348</f>
        <v>0</v>
      </c>
      <c r="Q2348" s="225">
        <v>0.00016875000000000001</v>
      </c>
      <c r="R2348" s="225">
        <f>Q2348*H2348</f>
        <v>0.10371206250000001</v>
      </c>
      <c r="S2348" s="225">
        <v>0</v>
      </c>
      <c r="T2348" s="226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27" t="s">
        <v>541</v>
      </c>
      <c r="AT2348" s="227" t="s">
        <v>333</v>
      </c>
      <c r="AU2348" s="227" t="s">
        <v>85</v>
      </c>
      <c r="AY2348" s="19" t="s">
        <v>331</v>
      </c>
      <c r="BE2348" s="228">
        <f>IF(N2348="základní",J2348,0)</f>
        <v>0</v>
      </c>
      <c r="BF2348" s="228">
        <f>IF(N2348="snížená",J2348,0)</f>
        <v>0</v>
      </c>
      <c r="BG2348" s="228">
        <f>IF(N2348="zákl. přenesená",J2348,0)</f>
        <v>0</v>
      </c>
      <c r="BH2348" s="228">
        <f>IF(N2348="sníž. přenesená",J2348,0)</f>
        <v>0</v>
      </c>
      <c r="BI2348" s="228">
        <f>IF(N2348="nulová",J2348,0)</f>
        <v>0</v>
      </c>
      <c r="BJ2348" s="19" t="s">
        <v>83</v>
      </c>
      <c r="BK2348" s="228">
        <f>ROUND(I2348*H2348,2)</f>
        <v>0</v>
      </c>
      <c r="BL2348" s="19" t="s">
        <v>541</v>
      </c>
      <c r="BM2348" s="227" t="s">
        <v>3437</v>
      </c>
    </row>
    <row r="2349" s="2" customFormat="1">
      <c r="A2349" s="40"/>
      <c r="B2349" s="41"/>
      <c r="C2349" s="42"/>
      <c r="D2349" s="229" t="s">
        <v>339</v>
      </c>
      <c r="E2349" s="42"/>
      <c r="F2349" s="230" t="s">
        <v>3438</v>
      </c>
      <c r="G2349" s="42"/>
      <c r="H2349" s="42"/>
      <c r="I2349" s="231"/>
      <c r="J2349" s="42"/>
      <c r="K2349" s="42"/>
      <c r="L2349" s="46"/>
      <c r="M2349" s="232"/>
      <c r="N2349" s="233"/>
      <c r="O2349" s="86"/>
      <c r="P2349" s="86"/>
      <c r="Q2349" s="86"/>
      <c r="R2349" s="86"/>
      <c r="S2349" s="86"/>
      <c r="T2349" s="87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9" t="s">
        <v>339</v>
      </c>
      <c r="AU2349" s="19" t="s">
        <v>85</v>
      </c>
    </row>
    <row r="2350" s="13" customFormat="1">
      <c r="A2350" s="13"/>
      <c r="B2350" s="234"/>
      <c r="C2350" s="235"/>
      <c r="D2350" s="236" t="s">
        <v>341</v>
      </c>
      <c r="E2350" s="237" t="s">
        <v>19</v>
      </c>
      <c r="F2350" s="238" t="s">
        <v>3430</v>
      </c>
      <c r="G2350" s="235"/>
      <c r="H2350" s="237" t="s">
        <v>19</v>
      </c>
      <c r="I2350" s="239"/>
      <c r="J2350" s="235"/>
      <c r="K2350" s="235"/>
      <c r="L2350" s="240"/>
      <c r="M2350" s="241"/>
      <c r="N2350" s="242"/>
      <c r="O2350" s="242"/>
      <c r="P2350" s="242"/>
      <c r="Q2350" s="242"/>
      <c r="R2350" s="242"/>
      <c r="S2350" s="242"/>
      <c r="T2350" s="24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4" t="s">
        <v>341</v>
      </c>
      <c r="AU2350" s="244" t="s">
        <v>85</v>
      </c>
      <c r="AV2350" s="13" t="s">
        <v>83</v>
      </c>
      <c r="AW2350" s="13" t="s">
        <v>35</v>
      </c>
      <c r="AX2350" s="13" t="s">
        <v>76</v>
      </c>
      <c r="AY2350" s="244" t="s">
        <v>331</v>
      </c>
    </row>
    <row r="2351" s="14" customFormat="1">
      <c r="A2351" s="14"/>
      <c r="B2351" s="245"/>
      <c r="C2351" s="246"/>
      <c r="D2351" s="236" t="s">
        <v>341</v>
      </c>
      <c r="E2351" s="247" t="s">
        <v>19</v>
      </c>
      <c r="F2351" s="248" t="s">
        <v>3431</v>
      </c>
      <c r="G2351" s="246"/>
      <c r="H2351" s="249">
        <v>465.14999999999998</v>
      </c>
      <c r="I2351" s="250"/>
      <c r="J2351" s="246"/>
      <c r="K2351" s="246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341</v>
      </c>
      <c r="AU2351" s="255" t="s">
        <v>85</v>
      </c>
      <c r="AV2351" s="14" t="s">
        <v>85</v>
      </c>
      <c r="AW2351" s="14" t="s">
        <v>35</v>
      </c>
      <c r="AX2351" s="14" t="s">
        <v>76</v>
      </c>
      <c r="AY2351" s="255" t="s">
        <v>331</v>
      </c>
    </row>
    <row r="2352" s="13" customFormat="1">
      <c r="A2352" s="13"/>
      <c r="B2352" s="234"/>
      <c r="C2352" s="235"/>
      <c r="D2352" s="236" t="s">
        <v>341</v>
      </c>
      <c r="E2352" s="237" t="s">
        <v>19</v>
      </c>
      <c r="F2352" s="238" t="s">
        <v>3432</v>
      </c>
      <c r="G2352" s="235"/>
      <c r="H2352" s="237" t="s">
        <v>19</v>
      </c>
      <c r="I2352" s="239"/>
      <c r="J2352" s="235"/>
      <c r="K2352" s="235"/>
      <c r="L2352" s="240"/>
      <c r="M2352" s="241"/>
      <c r="N2352" s="242"/>
      <c r="O2352" s="242"/>
      <c r="P2352" s="242"/>
      <c r="Q2352" s="242"/>
      <c r="R2352" s="242"/>
      <c r="S2352" s="242"/>
      <c r="T2352" s="24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4" t="s">
        <v>341</v>
      </c>
      <c r="AU2352" s="244" t="s">
        <v>85</v>
      </c>
      <c r="AV2352" s="13" t="s">
        <v>83</v>
      </c>
      <c r="AW2352" s="13" t="s">
        <v>35</v>
      </c>
      <c r="AX2352" s="13" t="s">
        <v>76</v>
      </c>
      <c r="AY2352" s="244" t="s">
        <v>331</v>
      </c>
    </row>
    <row r="2353" s="14" customFormat="1">
      <c r="A2353" s="14"/>
      <c r="B2353" s="245"/>
      <c r="C2353" s="246"/>
      <c r="D2353" s="236" t="s">
        <v>341</v>
      </c>
      <c r="E2353" s="247" t="s">
        <v>19</v>
      </c>
      <c r="F2353" s="248" t="s">
        <v>3433</v>
      </c>
      <c r="G2353" s="246"/>
      <c r="H2353" s="249">
        <v>149.44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341</v>
      </c>
      <c r="AU2353" s="255" t="s">
        <v>85</v>
      </c>
      <c r="AV2353" s="14" t="s">
        <v>85</v>
      </c>
      <c r="AW2353" s="14" t="s">
        <v>35</v>
      </c>
      <c r="AX2353" s="14" t="s">
        <v>76</v>
      </c>
      <c r="AY2353" s="255" t="s">
        <v>331</v>
      </c>
    </row>
    <row r="2354" s="15" customFormat="1">
      <c r="A2354" s="15"/>
      <c r="B2354" s="256"/>
      <c r="C2354" s="257"/>
      <c r="D2354" s="236" t="s">
        <v>341</v>
      </c>
      <c r="E2354" s="258" t="s">
        <v>19</v>
      </c>
      <c r="F2354" s="259" t="s">
        <v>353</v>
      </c>
      <c r="G2354" s="257"/>
      <c r="H2354" s="260">
        <v>614.59000000000003</v>
      </c>
      <c r="I2354" s="261"/>
      <c r="J2354" s="257"/>
      <c r="K2354" s="257"/>
      <c r="L2354" s="262"/>
      <c r="M2354" s="263"/>
      <c r="N2354" s="264"/>
      <c r="O2354" s="264"/>
      <c r="P2354" s="264"/>
      <c r="Q2354" s="264"/>
      <c r="R2354" s="264"/>
      <c r="S2354" s="264"/>
      <c r="T2354" s="26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6" t="s">
        <v>341</v>
      </c>
      <c r="AU2354" s="266" t="s">
        <v>85</v>
      </c>
      <c r="AV2354" s="15" t="s">
        <v>126</v>
      </c>
      <c r="AW2354" s="15" t="s">
        <v>35</v>
      </c>
      <c r="AX2354" s="15" t="s">
        <v>83</v>
      </c>
      <c r="AY2354" s="266" t="s">
        <v>331</v>
      </c>
    </row>
    <row r="2355" s="2" customFormat="1" ht="16.5" customHeight="1">
      <c r="A2355" s="40"/>
      <c r="B2355" s="41"/>
      <c r="C2355" s="216" t="s">
        <v>3439</v>
      </c>
      <c r="D2355" s="216" t="s">
        <v>333</v>
      </c>
      <c r="E2355" s="217" t="s">
        <v>3440</v>
      </c>
      <c r="F2355" s="218" t="s">
        <v>3441</v>
      </c>
      <c r="G2355" s="219" t="s">
        <v>336</v>
      </c>
      <c r="H2355" s="220">
        <v>614.59000000000003</v>
      </c>
      <c r="I2355" s="221"/>
      <c r="J2355" s="222">
        <f>ROUND(I2355*H2355,2)</f>
        <v>0</v>
      </c>
      <c r="K2355" s="218" t="s">
        <v>337</v>
      </c>
      <c r="L2355" s="46"/>
      <c r="M2355" s="223" t="s">
        <v>19</v>
      </c>
      <c r="N2355" s="224" t="s">
        <v>47</v>
      </c>
      <c r="O2355" s="86"/>
      <c r="P2355" s="225">
        <f>O2355*H2355</f>
        <v>0</v>
      </c>
      <c r="Q2355" s="225">
        <v>0.00012305000000000001</v>
      </c>
      <c r="R2355" s="225">
        <f>Q2355*H2355</f>
        <v>0.075625299500000007</v>
      </c>
      <c r="S2355" s="225">
        <v>0</v>
      </c>
      <c r="T2355" s="226">
        <f>S2355*H2355</f>
        <v>0</v>
      </c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R2355" s="227" t="s">
        <v>541</v>
      </c>
      <c r="AT2355" s="227" t="s">
        <v>333</v>
      </c>
      <c r="AU2355" s="227" t="s">
        <v>85</v>
      </c>
      <c r="AY2355" s="19" t="s">
        <v>331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19" t="s">
        <v>83</v>
      </c>
      <c r="BK2355" s="228">
        <f>ROUND(I2355*H2355,2)</f>
        <v>0</v>
      </c>
      <c r="BL2355" s="19" t="s">
        <v>541</v>
      </c>
      <c r="BM2355" s="227" t="s">
        <v>3442</v>
      </c>
    </row>
    <row r="2356" s="2" customFormat="1">
      <c r="A2356" s="40"/>
      <c r="B2356" s="41"/>
      <c r="C2356" s="42"/>
      <c r="D2356" s="229" t="s">
        <v>339</v>
      </c>
      <c r="E2356" s="42"/>
      <c r="F2356" s="230" t="s">
        <v>3443</v>
      </c>
      <c r="G2356" s="42"/>
      <c r="H2356" s="42"/>
      <c r="I2356" s="231"/>
      <c r="J2356" s="42"/>
      <c r="K2356" s="42"/>
      <c r="L2356" s="46"/>
      <c r="M2356" s="232"/>
      <c r="N2356" s="233"/>
      <c r="O2356" s="86"/>
      <c r="P2356" s="86"/>
      <c r="Q2356" s="86"/>
      <c r="R2356" s="86"/>
      <c r="S2356" s="86"/>
      <c r="T2356" s="87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T2356" s="19" t="s">
        <v>339</v>
      </c>
      <c r="AU2356" s="19" t="s">
        <v>85</v>
      </c>
    </row>
    <row r="2357" s="13" customFormat="1">
      <c r="A2357" s="13"/>
      <c r="B2357" s="234"/>
      <c r="C2357" s="235"/>
      <c r="D2357" s="236" t="s">
        <v>341</v>
      </c>
      <c r="E2357" s="237" t="s">
        <v>19</v>
      </c>
      <c r="F2357" s="238" t="s">
        <v>3430</v>
      </c>
      <c r="G2357" s="235"/>
      <c r="H2357" s="237" t="s">
        <v>19</v>
      </c>
      <c r="I2357" s="239"/>
      <c r="J2357" s="235"/>
      <c r="K2357" s="235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341</v>
      </c>
      <c r="AU2357" s="244" t="s">
        <v>85</v>
      </c>
      <c r="AV2357" s="13" t="s">
        <v>83</v>
      </c>
      <c r="AW2357" s="13" t="s">
        <v>35</v>
      </c>
      <c r="AX2357" s="13" t="s">
        <v>76</v>
      </c>
      <c r="AY2357" s="244" t="s">
        <v>331</v>
      </c>
    </row>
    <row r="2358" s="14" customFormat="1">
      <c r="A2358" s="14"/>
      <c r="B2358" s="245"/>
      <c r="C2358" s="246"/>
      <c r="D2358" s="236" t="s">
        <v>341</v>
      </c>
      <c r="E2358" s="247" t="s">
        <v>19</v>
      </c>
      <c r="F2358" s="248" t="s">
        <v>3431</v>
      </c>
      <c r="G2358" s="246"/>
      <c r="H2358" s="249">
        <v>465.14999999999998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341</v>
      </c>
      <c r="AU2358" s="255" t="s">
        <v>85</v>
      </c>
      <c r="AV2358" s="14" t="s">
        <v>85</v>
      </c>
      <c r="AW2358" s="14" t="s">
        <v>35</v>
      </c>
      <c r="AX2358" s="14" t="s">
        <v>76</v>
      </c>
      <c r="AY2358" s="255" t="s">
        <v>331</v>
      </c>
    </row>
    <row r="2359" s="13" customFormat="1">
      <c r="A2359" s="13"/>
      <c r="B2359" s="234"/>
      <c r="C2359" s="235"/>
      <c r="D2359" s="236" t="s">
        <v>341</v>
      </c>
      <c r="E2359" s="237" t="s">
        <v>19</v>
      </c>
      <c r="F2359" s="238" t="s">
        <v>3432</v>
      </c>
      <c r="G2359" s="235"/>
      <c r="H2359" s="237" t="s">
        <v>19</v>
      </c>
      <c r="I2359" s="239"/>
      <c r="J2359" s="235"/>
      <c r="K2359" s="235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341</v>
      </c>
      <c r="AU2359" s="244" t="s">
        <v>85</v>
      </c>
      <c r="AV2359" s="13" t="s">
        <v>83</v>
      </c>
      <c r="AW2359" s="13" t="s">
        <v>35</v>
      </c>
      <c r="AX2359" s="13" t="s">
        <v>76</v>
      </c>
      <c r="AY2359" s="244" t="s">
        <v>331</v>
      </c>
    </row>
    <row r="2360" s="14" customFormat="1">
      <c r="A2360" s="14"/>
      <c r="B2360" s="245"/>
      <c r="C2360" s="246"/>
      <c r="D2360" s="236" t="s">
        <v>341</v>
      </c>
      <c r="E2360" s="247" t="s">
        <v>19</v>
      </c>
      <c r="F2360" s="248" t="s">
        <v>3433</v>
      </c>
      <c r="G2360" s="246"/>
      <c r="H2360" s="249">
        <v>149.44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341</v>
      </c>
      <c r="AU2360" s="255" t="s">
        <v>85</v>
      </c>
      <c r="AV2360" s="14" t="s">
        <v>85</v>
      </c>
      <c r="AW2360" s="14" t="s">
        <v>35</v>
      </c>
      <c r="AX2360" s="14" t="s">
        <v>76</v>
      </c>
      <c r="AY2360" s="255" t="s">
        <v>331</v>
      </c>
    </row>
    <row r="2361" s="15" customFormat="1">
      <c r="A2361" s="15"/>
      <c r="B2361" s="256"/>
      <c r="C2361" s="257"/>
      <c r="D2361" s="236" t="s">
        <v>341</v>
      </c>
      <c r="E2361" s="258" t="s">
        <v>19</v>
      </c>
      <c r="F2361" s="259" t="s">
        <v>353</v>
      </c>
      <c r="G2361" s="257"/>
      <c r="H2361" s="260">
        <v>614.59000000000003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66" t="s">
        <v>341</v>
      </c>
      <c r="AU2361" s="266" t="s">
        <v>85</v>
      </c>
      <c r="AV2361" s="15" t="s">
        <v>126</v>
      </c>
      <c r="AW2361" s="15" t="s">
        <v>35</v>
      </c>
      <c r="AX2361" s="15" t="s">
        <v>83</v>
      </c>
      <c r="AY2361" s="266" t="s">
        <v>331</v>
      </c>
    </row>
    <row r="2362" s="2" customFormat="1" ht="16.5" customHeight="1">
      <c r="A2362" s="40"/>
      <c r="B2362" s="41"/>
      <c r="C2362" s="216" t="s">
        <v>3444</v>
      </c>
      <c r="D2362" s="216" t="s">
        <v>333</v>
      </c>
      <c r="E2362" s="217" t="s">
        <v>3445</v>
      </c>
      <c r="F2362" s="218" t="s">
        <v>3446</v>
      </c>
      <c r="G2362" s="219" t="s">
        <v>336</v>
      </c>
      <c r="H2362" s="220">
        <v>614.59000000000003</v>
      </c>
      <c r="I2362" s="221"/>
      <c r="J2362" s="222">
        <f>ROUND(I2362*H2362,2)</f>
        <v>0</v>
      </c>
      <c r="K2362" s="218" t="s">
        <v>337</v>
      </c>
      <c r="L2362" s="46"/>
      <c r="M2362" s="223" t="s">
        <v>19</v>
      </c>
      <c r="N2362" s="224" t="s">
        <v>47</v>
      </c>
      <c r="O2362" s="86"/>
      <c r="P2362" s="225">
        <f>O2362*H2362</f>
        <v>0</v>
      </c>
      <c r="Q2362" s="225">
        <v>0.00012305000000000001</v>
      </c>
      <c r="R2362" s="225">
        <f>Q2362*H2362</f>
        <v>0.075625299500000007</v>
      </c>
      <c r="S2362" s="225">
        <v>0</v>
      </c>
      <c r="T2362" s="226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7" t="s">
        <v>541</v>
      </c>
      <c r="AT2362" s="227" t="s">
        <v>333</v>
      </c>
      <c r="AU2362" s="227" t="s">
        <v>85</v>
      </c>
      <c r="AY2362" s="19" t="s">
        <v>331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19" t="s">
        <v>83</v>
      </c>
      <c r="BK2362" s="228">
        <f>ROUND(I2362*H2362,2)</f>
        <v>0</v>
      </c>
      <c r="BL2362" s="19" t="s">
        <v>541</v>
      </c>
      <c r="BM2362" s="227" t="s">
        <v>3447</v>
      </c>
    </row>
    <row r="2363" s="2" customFormat="1">
      <c r="A2363" s="40"/>
      <c r="B2363" s="41"/>
      <c r="C2363" s="42"/>
      <c r="D2363" s="229" t="s">
        <v>339</v>
      </c>
      <c r="E2363" s="42"/>
      <c r="F2363" s="230" t="s">
        <v>3448</v>
      </c>
      <c r="G2363" s="42"/>
      <c r="H2363" s="42"/>
      <c r="I2363" s="231"/>
      <c r="J2363" s="42"/>
      <c r="K2363" s="42"/>
      <c r="L2363" s="46"/>
      <c r="M2363" s="232"/>
      <c r="N2363" s="233"/>
      <c r="O2363" s="86"/>
      <c r="P2363" s="86"/>
      <c r="Q2363" s="86"/>
      <c r="R2363" s="86"/>
      <c r="S2363" s="86"/>
      <c r="T2363" s="87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9" t="s">
        <v>339</v>
      </c>
      <c r="AU2363" s="19" t="s">
        <v>85</v>
      </c>
    </row>
    <row r="2364" s="13" customFormat="1">
      <c r="A2364" s="13"/>
      <c r="B2364" s="234"/>
      <c r="C2364" s="235"/>
      <c r="D2364" s="236" t="s">
        <v>341</v>
      </c>
      <c r="E2364" s="237" t="s">
        <v>19</v>
      </c>
      <c r="F2364" s="238" t="s">
        <v>3430</v>
      </c>
      <c r="G2364" s="235"/>
      <c r="H2364" s="237" t="s">
        <v>19</v>
      </c>
      <c r="I2364" s="239"/>
      <c r="J2364" s="235"/>
      <c r="K2364" s="235"/>
      <c r="L2364" s="240"/>
      <c r="M2364" s="241"/>
      <c r="N2364" s="242"/>
      <c r="O2364" s="242"/>
      <c r="P2364" s="242"/>
      <c r="Q2364" s="242"/>
      <c r="R2364" s="242"/>
      <c r="S2364" s="242"/>
      <c r="T2364" s="24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4" t="s">
        <v>341</v>
      </c>
      <c r="AU2364" s="244" t="s">
        <v>85</v>
      </c>
      <c r="AV2364" s="13" t="s">
        <v>83</v>
      </c>
      <c r="AW2364" s="13" t="s">
        <v>35</v>
      </c>
      <c r="AX2364" s="13" t="s">
        <v>76</v>
      </c>
      <c r="AY2364" s="244" t="s">
        <v>331</v>
      </c>
    </row>
    <row r="2365" s="14" customFormat="1">
      <c r="A2365" s="14"/>
      <c r="B2365" s="245"/>
      <c r="C2365" s="246"/>
      <c r="D2365" s="236" t="s">
        <v>341</v>
      </c>
      <c r="E2365" s="247" t="s">
        <v>19</v>
      </c>
      <c r="F2365" s="248" t="s">
        <v>3431</v>
      </c>
      <c r="G2365" s="246"/>
      <c r="H2365" s="249">
        <v>465.14999999999998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341</v>
      </c>
      <c r="AU2365" s="255" t="s">
        <v>85</v>
      </c>
      <c r="AV2365" s="14" t="s">
        <v>85</v>
      </c>
      <c r="AW2365" s="14" t="s">
        <v>35</v>
      </c>
      <c r="AX2365" s="14" t="s">
        <v>76</v>
      </c>
      <c r="AY2365" s="255" t="s">
        <v>331</v>
      </c>
    </row>
    <row r="2366" s="13" customFormat="1">
      <c r="A2366" s="13"/>
      <c r="B2366" s="234"/>
      <c r="C2366" s="235"/>
      <c r="D2366" s="236" t="s">
        <v>341</v>
      </c>
      <c r="E2366" s="237" t="s">
        <v>19</v>
      </c>
      <c r="F2366" s="238" t="s">
        <v>3432</v>
      </c>
      <c r="G2366" s="235"/>
      <c r="H2366" s="237" t="s">
        <v>19</v>
      </c>
      <c r="I2366" s="239"/>
      <c r="J2366" s="235"/>
      <c r="K2366" s="235"/>
      <c r="L2366" s="240"/>
      <c r="M2366" s="241"/>
      <c r="N2366" s="242"/>
      <c r="O2366" s="242"/>
      <c r="P2366" s="242"/>
      <c r="Q2366" s="242"/>
      <c r="R2366" s="242"/>
      <c r="S2366" s="242"/>
      <c r="T2366" s="24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4" t="s">
        <v>341</v>
      </c>
      <c r="AU2366" s="244" t="s">
        <v>85</v>
      </c>
      <c r="AV2366" s="13" t="s">
        <v>83</v>
      </c>
      <c r="AW2366" s="13" t="s">
        <v>35</v>
      </c>
      <c r="AX2366" s="13" t="s">
        <v>76</v>
      </c>
      <c r="AY2366" s="244" t="s">
        <v>331</v>
      </c>
    </row>
    <row r="2367" s="14" customFormat="1">
      <c r="A2367" s="14"/>
      <c r="B2367" s="245"/>
      <c r="C2367" s="246"/>
      <c r="D2367" s="236" t="s">
        <v>341</v>
      </c>
      <c r="E2367" s="247" t="s">
        <v>19</v>
      </c>
      <c r="F2367" s="248" t="s">
        <v>3433</v>
      </c>
      <c r="G2367" s="246"/>
      <c r="H2367" s="249">
        <v>149.44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341</v>
      </c>
      <c r="AU2367" s="255" t="s">
        <v>85</v>
      </c>
      <c r="AV2367" s="14" t="s">
        <v>85</v>
      </c>
      <c r="AW2367" s="14" t="s">
        <v>35</v>
      </c>
      <c r="AX2367" s="14" t="s">
        <v>76</v>
      </c>
      <c r="AY2367" s="255" t="s">
        <v>331</v>
      </c>
    </row>
    <row r="2368" s="15" customFormat="1">
      <c r="A2368" s="15"/>
      <c r="B2368" s="256"/>
      <c r="C2368" s="257"/>
      <c r="D2368" s="236" t="s">
        <v>341</v>
      </c>
      <c r="E2368" s="258" t="s">
        <v>19</v>
      </c>
      <c r="F2368" s="259" t="s">
        <v>353</v>
      </c>
      <c r="G2368" s="257"/>
      <c r="H2368" s="260">
        <v>614.59000000000003</v>
      </c>
      <c r="I2368" s="261"/>
      <c r="J2368" s="257"/>
      <c r="K2368" s="257"/>
      <c r="L2368" s="262"/>
      <c r="M2368" s="263"/>
      <c r="N2368" s="264"/>
      <c r="O2368" s="264"/>
      <c r="P2368" s="264"/>
      <c r="Q2368" s="264"/>
      <c r="R2368" s="264"/>
      <c r="S2368" s="264"/>
      <c r="T2368" s="26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6" t="s">
        <v>341</v>
      </c>
      <c r="AU2368" s="266" t="s">
        <v>85</v>
      </c>
      <c r="AV2368" s="15" t="s">
        <v>126</v>
      </c>
      <c r="AW2368" s="15" t="s">
        <v>35</v>
      </c>
      <c r="AX2368" s="15" t="s">
        <v>83</v>
      </c>
      <c r="AY2368" s="266" t="s">
        <v>331</v>
      </c>
    </row>
    <row r="2369" s="2" customFormat="1" ht="24.15" customHeight="1">
      <c r="A2369" s="40"/>
      <c r="B2369" s="41"/>
      <c r="C2369" s="216" t="s">
        <v>3449</v>
      </c>
      <c r="D2369" s="216" t="s">
        <v>333</v>
      </c>
      <c r="E2369" s="217" t="s">
        <v>3450</v>
      </c>
      <c r="F2369" s="218" t="s">
        <v>3451</v>
      </c>
      <c r="G2369" s="219" t="s">
        <v>336</v>
      </c>
      <c r="H2369" s="220">
        <v>192.108</v>
      </c>
      <c r="I2369" s="221"/>
      <c r="J2369" s="222">
        <f>ROUND(I2369*H2369,2)</f>
        <v>0</v>
      </c>
      <c r="K2369" s="218" t="s">
        <v>337</v>
      </c>
      <c r="L2369" s="46"/>
      <c r="M2369" s="223" t="s">
        <v>19</v>
      </c>
      <c r="N2369" s="224" t="s">
        <v>47</v>
      </c>
      <c r="O2369" s="86"/>
      <c r="P2369" s="225">
        <f>O2369*H2369</f>
        <v>0</v>
      </c>
      <c r="Q2369" s="225">
        <v>0.000252</v>
      </c>
      <c r="R2369" s="225">
        <f>Q2369*H2369</f>
        <v>0.048411216</v>
      </c>
      <c r="S2369" s="225">
        <v>0</v>
      </c>
      <c r="T2369" s="226">
        <f>S2369*H2369</f>
        <v>0</v>
      </c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R2369" s="227" t="s">
        <v>541</v>
      </c>
      <c r="AT2369" s="227" t="s">
        <v>333</v>
      </c>
      <c r="AU2369" s="227" t="s">
        <v>85</v>
      </c>
      <c r="AY2369" s="19" t="s">
        <v>331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19" t="s">
        <v>83</v>
      </c>
      <c r="BK2369" s="228">
        <f>ROUND(I2369*H2369,2)</f>
        <v>0</v>
      </c>
      <c r="BL2369" s="19" t="s">
        <v>541</v>
      </c>
      <c r="BM2369" s="227" t="s">
        <v>3452</v>
      </c>
    </row>
    <row r="2370" s="2" customFormat="1">
      <c r="A2370" s="40"/>
      <c r="B2370" s="41"/>
      <c r="C2370" s="42"/>
      <c r="D2370" s="229" t="s">
        <v>339</v>
      </c>
      <c r="E2370" s="42"/>
      <c r="F2370" s="230" t="s">
        <v>3453</v>
      </c>
      <c r="G2370" s="42"/>
      <c r="H2370" s="42"/>
      <c r="I2370" s="231"/>
      <c r="J2370" s="42"/>
      <c r="K2370" s="42"/>
      <c r="L2370" s="46"/>
      <c r="M2370" s="232"/>
      <c r="N2370" s="233"/>
      <c r="O2370" s="86"/>
      <c r="P2370" s="86"/>
      <c r="Q2370" s="86"/>
      <c r="R2370" s="86"/>
      <c r="S2370" s="86"/>
      <c r="T2370" s="87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T2370" s="19" t="s">
        <v>339</v>
      </c>
      <c r="AU2370" s="19" t="s">
        <v>85</v>
      </c>
    </row>
    <row r="2371" s="13" customFormat="1">
      <c r="A2371" s="13"/>
      <c r="B2371" s="234"/>
      <c r="C2371" s="235"/>
      <c r="D2371" s="236" t="s">
        <v>341</v>
      </c>
      <c r="E2371" s="237" t="s">
        <v>19</v>
      </c>
      <c r="F2371" s="238" t="s">
        <v>1064</v>
      </c>
      <c r="G2371" s="235"/>
      <c r="H2371" s="237" t="s">
        <v>19</v>
      </c>
      <c r="I2371" s="239"/>
      <c r="J2371" s="235"/>
      <c r="K2371" s="235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341</v>
      </c>
      <c r="AU2371" s="244" t="s">
        <v>85</v>
      </c>
      <c r="AV2371" s="13" t="s">
        <v>83</v>
      </c>
      <c r="AW2371" s="13" t="s">
        <v>35</v>
      </c>
      <c r="AX2371" s="13" t="s">
        <v>76</v>
      </c>
      <c r="AY2371" s="244" t="s">
        <v>331</v>
      </c>
    </row>
    <row r="2372" s="14" customFormat="1">
      <c r="A2372" s="14"/>
      <c r="B2372" s="245"/>
      <c r="C2372" s="246"/>
      <c r="D2372" s="236" t="s">
        <v>341</v>
      </c>
      <c r="E2372" s="247" t="s">
        <v>19</v>
      </c>
      <c r="F2372" s="248" t="s">
        <v>1279</v>
      </c>
      <c r="G2372" s="246"/>
      <c r="H2372" s="249">
        <v>45.088000000000001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341</v>
      </c>
      <c r="AU2372" s="255" t="s">
        <v>85</v>
      </c>
      <c r="AV2372" s="14" t="s">
        <v>85</v>
      </c>
      <c r="AW2372" s="14" t="s">
        <v>35</v>
      </c>
      <c r="AX2372" s="14" t="s">
        <v>76</v>
      </c>
      <c r="AY2372" s="255" t="s">
        <v>331</v>
      </c>
    </row>
    <row r="2373" s="13" customFormat="1">
      <c r="A2373" s="13"/>
      <c r="B2373" s="234"/>
      <c r="C2373" s="235"/>
      <c r="D2373" s="236" t="s">
        <v>341</v>
      </c>
      <c r="E2373" s="237" t="s">
        <v>19</v>
      </c>
      <c r="F2373" s="238" t="s">
        <v>1280</v>
      </c>
      <c r="G2373" s="235"/>
      <c r="H2373" s="237" t="s">
        <v>19</v>
      </c>
      <c r="I2373" s="239"/>
      <c r="J2373" s="235"/>
      <c r="K2373" s="235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341</v>
      </c>
      <c r="AU2373" s="244" t="s">
        <v>85</v>
      </c>
      <c r="AV2373" s="13" t="s">
        <v>83</v>
      </c>
      <c r="AW2373" s="13" t="s">
        <v>35</v>
      </c>
      <c r="AX2373" s="13" t="s">
        <v>76</v>
      </c>
      <c r="AY2373" s="244" t="s">
        <v>331</v>
      </c>
    </row>
    <row r="2374" s="14" customFormat="1">
      <c r="A2374" s="14"/>
      <c r="B2374" s="245"/>
      <c r="C2374" s="246"/>
      <c r="D2374" s="236" t="s">
        <v>341</v>
      </c>
      <c r="E2374" s="247" t="s">
        <v>19</v>
      </c>
      <c r="F2374" s="248" t="s">
        <v>1281</v>
      </c>
      <c r="G2374" s="246"/>
      <c r="H2374" s="249">
        <v>147.02000000000001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341</v>
      </c>
      <c r="AU2374" s="255" t="s">
        <v>85</v>
      </c>
      <c r="AV2374" s="14" t="s">
        <v>85</v>
      </c>
      <c r="AW2374" s="14" t="s">
        <v>35</v>
      </c>
      <c r="AX2374" s="14" t="s">
        <v>76</v>
      </c>
      <c r="AY2374" s="255" t="s">
        <v>331</v>
      </c>
    </row>
    <row r="2375" s="15" customFormat="1">
      <c r="A2375" s="15"/>
      <c r="B2375" s="256"/>
      <c r="C2375" s="257"/>
      <c r="D2375" s="236" t="s">
        <v>341</v>
      </c>
      <c r="E2375" s="258" t="s">
        <v>19</v>
      </c>
      <c r="F2375" s="259" t="s">
        <v>353</v>
      </c>
      <c r="G2375" s="257"/>
      <c r="H2375" s="260">
        <v>192.108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341</v>
      </c>
      <c r="AU2375" s="266" t="s">
        <v>85</v>
      </c>
      <c r="AV2375" s="15" t="s">
        <v>126</v>
      </c>
      <c r="AW2375" s="15" t="s">
        <v>35</v>
      </c>
      <c r="AX2375" s="15" t="s">
        <v>83</v>
      </c>
      <c r="AY2375" s="266" t="s">
        <v>331</v>
      </c>
    </row>
    <row r="2376" s="2" customFormat="1" ht="24.15" customHeight="1">
      <c r="A2376" s="40"/>
      <c r="B2376" s="41"/>
      <c r="C2376" s="216" t="s">
        <v>3454</v>
      </c>
      <c r="D2376" s="216" t="s">
        <v>333</v>
      </c>
      <c r="E2376" s="217" t="s">
        <v>3455</v>
      </c>
      <c r="F2376" s="218" t="s">
        <v>3456</v>
      </c>
      <c r="G2376" s="219" t="s">
        <v>336</v>
      </c>
      <c r="H2376" s="220">
        <v>316.81099999999998</v>
      </c>
      <c r="I2376" s="221"/>
      <c r="J2376" s="222">
        <f>ROUND(I2376*H2376,2)</f>
        <v>0</v>
      </c>
      <c r="K2376" s="218" t="s">
        <v>337</v>
      </c>
      <c r="L2376" s="46"/>
      <c r="M2376" s="223" t="s">
        <v>19</v>
      </c>
      <c r="N2376" s="224" t="s">
        <v>47</v>
      </c>
      <c r="O2376" s="86"/>
      <c r="P2376" s="225">
        <f>O2376*H2376</f>
        <v>0</v>
      </c>
      <c r="Q2376" s="225">
        <v>0.00103488</v>
      </c>
      <c r="R2376" s="225">
        <f>Q2376*H2376</f>
        <v>0.32786136767999996</v>
      </c>
      <c r="S2376" s="225">
        <v>0</v>
      </c>
      <c r="T2376" s="226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27" t="s">
        <v>541</v>
      </c>
      <c r="AT2376" s="227" t="s">
        <v>333</v>
      </c>
      <c r="AU2376" s="227" t="s">
        <v>85</v>
      </c>
      <c r="AY2376" s="19" t="s">
        <v>331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19" t="s">
        <v>83</v>
      </c>
      <c r="BK2376" s="228">
        <f>ROUND(I2376*H2376,2)</f>
        <v>0</v>
      </c>
      <c r="BL2376" s="19" t="s">
        <v>541</v>
      </c>
      <c r="BM2376" s="227" t="s">
        <v>3457</v>
      </c>
    </row>
    <row r="2377" s="2" customFormat="1">
      <c r="A2377" s="40"/>
      <c r="B2377" s="41"/>
      <c r="C2377" s="42"/>
      <c r="D2377" s="229" t="s">
        <v>339</v>
      </c>
      <c r="E2377" s="42"/>
      <c r="F2377" s="230" t="s">
        <v>3458</v>
      </c>
      <c r="G2377" s="42"/>
      <c r="H2377" s="42"/>
      <c r="I2377" s="231"/>
      <c r="J2377" s="42"/>
      <c r="K2377" s="42"/>
      <c r="L2377" s="46"/>
      <c r="M2377" s="232"/>
      <c r="N2377" s="233"/>
      <c r="O2377" s="86"/>
      <c r="P2377" s="86"/>
      <c r="Q2377" s="86"/>
      <c r="R2377" s="86"/>
      <c r="S2377" s="86"/>
      <c r="T2377" s="87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9" t="s">
        <v>339</v>
      </c>
      <c r="AU2377" s="19" t="s">
        <v>85</v>
      </c>
    </row>
    <row r="2378" s="13" customFormat="1">
      <c r="A2378" s="13"/>
      <c r="B2378" s="234"/>
      <c r="C2378" s="235"/>
      <c r="D2378" s="236" t="s">
        <v>341</v>
      </c>
      <c r="E2378" s="237" t="s">
        <v>19</v>
      </c>
      <c r="F2378" s="238" t="s">
        <v>3459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341</v>
      </c>
      <c r="AU2378" s="244" t="s">
        <v>85</v>
      </c>
      <c r="AV2378" s="13" t="s">
        <v>83</v>
      </c>
      <c r="AW2378" s="13" t="s">
        <v>35</v>
      </c>
      <c r="AX2378" s="13" t="s">
        <v>76</v>
      </c>
      <c r="AY2378" s="244" t="s">
        <v>331</v>
      </c>
    </row>
    <row r="2379" s="14" customFormat="1">
      <c r="A2379" s="14"/>
      <c r="B2379" s="245"/>
      <c r="C2379" s="246"/>
      <c r="D2379" s="236" t="s">
        <v>341</v>
      </c>
      <c r="E2379" s="247" t="s">
        <v>19</v>
      </c>
      <c r="F2379" s="248" t="s">
        <v>1277</v>
      </c>
      <c r="G2379" s="246"/>
      <c r="H2379" s="249">
        <v>316.81099999999998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341</v>
      </c>
      <c r="AU2379" s="255" t="s">
        <v>85</v>
      </c>
      <c r="AV2379" s="14" t="s">
        <v>85</v>
      </c>
      <c r="AW2379" s="14" t="s">
        <v>35</v>
      </c>
      <c r="AX2379" s="14" t="s">
        <v>76</v>
      </c>
      <c r="AY2379" s="255" t="s">
        <v>331</v>
      </c>
    </row>
    <row r="2380" s="15" customFormat="1">
      <c r="A2380" s="15"/>
      <c r="B2380" s="256"/>
      <c r="C2380" s="257"/>
      <c r="D2380" s="236" t="s">
        <v>341</v>
      </c>
      <c r="E2380" s="258" t="s">
        <v>19</v>
      </c>
      <c r="F2380" s="259" t="s">
        <v>353</v>
      </c>
      <c r="G2380" s="257"/>
      <c r="H2380" s="260">
        <v>316.81099999999998</v>
      </c>
      <c r="I2380" s="261"/>
      <c r="J2380" s="257"/>
      <c r="K2380" s="257"/>
      <c r="L2380" s="262"/>
      <c r="M2380" s="263"/>
      <c r="N2380" s="264"/>
      <c r="O2380" s="264"/>
      <c r="P2380" s="264"/>
      <c r="Q2380" s="264"/>
      <c r="R2380" s="264"/>
      <c r="S2380" s="264"/>
      <c r="T2380" s="26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T2380" s="266" t="s">
        <v>341</v>
      </c>
      <c r="AU2380" s="266" t="s">
        <v>85</v>
      </c>
      <c r="AV2380" s="15" t="s">
        <v>126</v>
      </c>
      <c r="AW2380" s="15" t="s">
        <v>35</v>
      </c>
      <c r="AX2380" s="15" t="s">
        <v>83</v>
      </c>
      <c r="AY2380" s="266" t="s">
        <v>331</v>
      </c>
    </row>
    <row r="2381" s="12" customFormat="1" ht="22.8" customHeight="1">
      <c r="A2381" s="12"/>
      <c r="B2381" s="200"/>
      <c r="C2381" s="201"/>
      <c r="D2381" s="202" t="s">
        <v>75</v>
      </c>
      <c r="E2381" s="214" t="s">
        <v>3460</v>
      </c>
      <c r="F2381" s="214" t="s">
        <v>3461</v>
      </c>
      <c r="G2381" s="201"/>
      <c r="H2381" s="201"/>
      <c r="I2381" s="204"/>
      <c r="J2381" s="215">
        <f>BK2381</f>
        <v>0</v>
      </c>
      <c r="K2381" s="201"/>
      <c r="L2381" s="206"/>
      <c r="M2381" s="207"/>
      <c r="N2381" s="208"/>
      <c r="O2381" s="208"/>
      <c r="P2381" s="209">
        <f>SUM(P2382:P2399)</f>
        <v>0</v>
      </c>
      <c r="Q2381" s="208"/>
      <c r="R2381" s="209">
        <f>SUM(R2382:R2399)</f>
        <v>0.5899205072</v>
      </c>
      <c r="S2381" s="208"/>
      <c r="T2381" s="210">
        <f>SUM(T2382:T2399)</f>
        <v>0</v>
      </c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R2381" s="211" t="s">
        <v>85</v>
      </c>
      <c r="AT2381" s="212" t="s">
        <v>75</v>
      </c>
      <c r="AU2381" s="212" t="s">
        <v>83</v>
      </c>
      <c r="AY2381" s="211" t="s">
        <v>331</v>
      </c>
      <c r="BK2381" s="213">
        <f>SUM(BK2382:BK2399)</f>
        <v>0</v>
      </c>
    </row>
    <row r="2382" s="2" customFormat="1" ht="16.5" customHeight="1">
      <c r="A2382" s="40"/>
      <c r="B2382" s="41"/>
      <c r="C2382" s="216" t="s">
        <v>3462</v>
      </c>
      <c r="D2382" s="216" t="s">
        <v>333</v>
      </c>
      <c r="E2382" s="217" t="s">
        <v>3463</v>
      </c>
      <c r="F2382" s="218" t="s">
        <v>3464</v>
      </c>
      <c r="G2382" s="219" t="s">
        <v>336</v>
      </c>
      <c r="H2382" s="220">
        <v>1162.183</v>
      </c>
      <c r="I2382" s="221"/>
      <c r="J2382" s="222">
        <f>ROUND(I2382*H2382,2)</f>
        <v>0</v>
      </c>
      <c r="K2382" s="218" t="s">
        <v>337</v>
      </c>
      <c r="L2382" s="46"/>
      <c r="M2382" s="223" t="s">
        <v>19</v>
      </c>
      <c r="N2382" s="224" t="s">
        <v>47</v>
      </c>
      <c r="O2382" s="86"/>
      <c r="P2382" s="225">
        <f>O2382*H2382</f>
        <v>0</v>
      </c>
      <c r="Q2382" s="225">
        <v>0.00020000000000000001</v>
      </c>
      <c r="R2382" s="225">
        <f>Q2382*H2382</f>
        <v>0.23243660000000002</v>
      </c>
      <c r="S2382" s="225">
        <v>0</v>
      </c>
      <c r="T2382" s="226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27" t="s">
        <v>541</v>
      </c>
      <c r="AT2382" s="227" t="s">
        <v>333</v>
      </c>
      <c r="AU2382" s="227" t="s">
        <v>85</v>
      </c>
      <c r="AY2382" s="19" t="s">
        <v>331</v>
      </c>
      <c r="BE2382" s="228">
        <f>IF(N2382="základní",J2382,0)</f>
        <v>0</v>
      </c>
      <c r="BF2382" s="228">
        <f>IF(N2382="snížená",J2382,0)</f>
        <v>0</v>
      </c>
      <c r="BG2382" s="228">
        <f>IF(N2382="zákl. přenesená",J2382,0)</f>
        <v>0</v>
      </c>
      <c r="BH2382" s="228">
        <f>IF(N2382="sníž. přenesená",J2382,0)</f>
        <v>0</v>
      </c>
      <c r="BI2382" s="228">
        <f>IF(N2382="nulová",J2382,0)</f>
        <v>0</v>
      </c>
      <c r="BJ2382" s="19" t="s">
        <v>83</v>
      </c>
      <c r="BK2382" s="228">
        <f>ROUND(I2382*H2382,2)</f>
        <v>0</v>
      </c>
      <c r="BL2382" s="19" t="s">
        <v>541</v>
      </c>
      <c r="BM2382" s="227" t="s">
        <v>3465</v>
      </c>
    </row>
    <row r="2383" s="2" customFormat="1">
      <c r="A2383" s="40"/>
      <c r="B2383" s="41"/>
      <c r="C2383" s="42"/>
      <c r="D2383" s="229" t="s">
        <v>339</v>
      </c>
      <c r="E2383" s="42"/>
      <c r="F2383" s="230" t="s">
        <v>3466</v>
      </c>
      <c r="G2383" s="42"/>
      <c r="H2383" s="42"/>
      <c r="I2383" s="231"/>
      <c r="J2383" s="42"/>
      <c r="K2383" s="42"/>
      <c r="L2383" s="46"/>
      <c r="M2383" s="232"/>
      <c r="N2383" s="233"/>
      <c r="O2383" s="86"/>
      <c r="P2383" s="86"/>
      <c r="Q2383" s="86"/>
      <c r="R2383" s="86"/>
      <c r="S2383" s="86"/>
      <c r="T2383" s="87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9" t="s">
        <v>339</v>
      </c>
      <c r="AU2383" s="19" t="s">
        <v>85</v>
      </c>
    </row>
    <row r="2384" s="13" customFormat="1">
      <c r="A2384" s="13"/>
      <c r="B2384" s="234"/>
      <c r="C2384" s="235"/>
      <c r="D2384" s="236" t="s">
        <v>341</v>
      </c>
      <c r="E2384" s="237" t="s">
        <v>19</v>
      </c>
      <c r="F2384" s="238" t="s">
        <v>3467</v>
      </c>
      <c r="G2384" s="235"/>
      <c r="H2384" s="237" t="s">
        <v>19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4" t="s">
        <v>341</v>
      </c>
      <c r="AU2384" s="244" t="s">
        <v>85</v>
      </c>
      <c r="AV2384" s="13" t="s">
        <v>83</v>
      </c>
      <c r="AW2384" s="13" t="s">
        <v>35</v>
      </c>
      <c r="AX2384" s="13" t="s">
        <v>76</v>
      </c>
      <c r="AY2384" s="244" t="s">
        <v>331</v>
      </c>
    </row>
    <row r="2385" s="14" customFormat="1">
      <c r="A2385" s="14"/>
      <c r="B2385" s="245"/>
      <c r="C2385" s="246"/>
      <c r="D2385" s="236" t="s">
        <v>341</v>
      </c>
      <c r="E2385" s="247" t="s">
        <v>19</v>
      </c>
      <c r="F2385" s="248" t="s">
        <v>3468</v>
      </c>
      <c r="G2385" s="246"/>
      <c r="H2385" s="249">
        <v>647.76900000000001</v>
      </c>
      <c r="I2385" s="250"/>
      <c r="J2385" s="246"/>
      <c r="K2385" s="246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341</v>
      </c>
      <c r="AU2385" s="255" t="s">
        <v>85</v>
      </c>
      <c r="AV2385" s="14" t="s">
        <v>85</v>
      </c>
      <c r="AW2385" s="14" t="s">
        <v>35</v>
      </c>
      <c r="AX2385" s="14" t="s">
        <v>76</v>
      </c>
      <c r="AY2385" s="255" t="s">
        <v>331</v>
      </c>
    </row>
    <row r="2386" s="14" customFormat="1">
      <c r="A2386" s="14"/>
      <c r="B2386" s="245"/>
      <c r="C2386" s="246"/>
      <c r="D2386" s="236" t="s">
        <v>341</v>
      </c>
      <c r="E2386" s="247" t="s">
        <v>19</v>
      </c>
      <c r="F2386" s="248" t="s">
        <v>3469</v>
      </c>
      <c r="G2386" s="246"/>
      <c r="H2386" s="249">
        <v>448.59399999999999</v>
      </c>
      <c r="I2386" s="250"/>
      <c r="J2386" s="246"/>
      <c r="K2386" s="246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341</v>
      </c>
      <c r="AU2386" s="255" t="s">
        <v>85</v>
      </c>
      <c r="AV2386" s="14" t="s">
        <v>85</v>
      </c>
      <c r="AW2386" s="14" t="s">
        <v>35</v>
      </c>
      <c r="AX2386" s="14" t="s">
        <v>76</v>
      </c>
      <c r="AY2386" s="255" t="s">
        <v>331</v>
      </c>
    </row>
    <row r="2387" s="13" customFormat="1">
      <c r="A2387" s="13"/>
      <c r="B2387" s="234"/>
      <c r="C2387" s="235"/>
      <c r="D2387" s="236" t="s">
        <v>341</v>
      </c>
      <c r="E2387" s="237" t="s">
        <v>19</v>
      </c>
      <c r="F2387" s="238" t="s">
        <v>3470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341</v>
      </c>
      <c r="AU2387" s="244" t="s">
        <v>85</v>
      </c>
      <c r="AV2387" s="13" t="s">
        <v>83</v>
      </c>
      <c r="AW2387" s="13" t="s">
        <v>35</v>
      </c>
      <c r="AX2387" s="13" t="s">
        <v>76</v>
      </c>
      <c r="AY2387" s="244" t="s">
        <v>331</v>
      </c>
    </row>
    <row r="2388" s="14" customFormat="1">
      <c r="A2388" s="14"/>
      <c r="B2388" s="245"/>
      <c r="C2388" s="246"/>
      <c r="D2388" s="236" t="s">
        <v>341</v>
      </c>
      <c r="E2388" s="247" t="s">
        <v>19</v>
      </c>
      <c r="F2388" s="248" t="s">
        <v>3471</v>
      </c>
      <c r="G2388" s="246"/>
      <c r="H2388" s="249">
        <v>427.875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341</v>
      </c>
      <c r="AU2388" s="255" t="s">
        <v>85</v>
      </c>
      <c r="AV2388" s="14" t="s">
        <v>85</v>
      </c>
      <c r="AW2388" s="14" t="s">
        <v>35</v>
      </c>
      <c r="AX2388" s="14" t="s">
        <v>76</v>
      </c>
      <c r="AY2388" s="255" t="s">
        <v>331</v>
      </c>
    </row>
    <row r="2389" s="13" customFormat="1">
      <c r="A2389" s="13"/>
      <c r="B2389" s="234"/>
      <c r="C2389" s="235"/>
      <c r="D2389" s="236" t="s">
        <v>341</v>
      </c>
      <c r="E2389" s="237" t="s">
        <v>19</v>
      </c>
      <c r="F2389" s="238" t="s">
        <v>3472</v>
      </c>
      <c r="G2389" s="235"/>
      <c r="H2389" s="237" t="s">
        <v>19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341</v>
      </c>
      <c r="AU2389" s="244" t="s">
        <v>85</v>
      </c>
      <c r="AV2389" s="13" t="s">
        <v>83</v>
      </c>
      <c r="AW2389" s="13" t="s">
        <v>35</v>
      </c>
      <c r="AX2389" s="13" t="s">
        <v>76</v>
      </c>
      <c r="AY2389" s="244" t="s">
        <v>331</v>
      </c>
    </row>
    <row r="2390" s="14" customFormat="1">
      <c r="A2390" s="14"/>
      <c r="B2390" s="245"/>
      <c r="C2390" s="246"/>
      <c r="D2390" s="236" t="s">
        <v>341</v>
      </c>
      <c r="E2390" s="247" t="s">
        <v>19</v>
      </c>
      <c r="F2390" s="248" t="s">
        <v>3473</v>
      </c>
      <c r="G2390" s="246"/>
      <c r="H2390" s="249">
        <v>-362.05500000000001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341</v>
      </c>
      <c r="AU2390" s="255" t="s">
        <v>85</v>
      </c>
      <c r="AV2390" s="14" t="s">
        <v>85</v>
      </c>
      <c r="AW2390" s="14" t="s">
        <v>35</v>
      </c>
      <c r="AX2390" s="14" t="s">
        <v>76</v>
      </c>
      <c r="AY2390" s="255" t="s">
        <v>331</v>
      </c>
    </row>
    <row r="2391" s="15" customFormat="1">
      <c r="A2391" s="15"/>
      <c r="B2391" s="256"/>
      <c r="C2391" s="257"/>
      <c r="D2391" s="236" t="s">
        <v>341</v>
      </c>
      <c r="E2391" s="258" t="s">
        <v>19</v>
      </c>
      <c r="F2391" s="259" t="s">
        <v>353</v>
      </c>
      <c r="G2391" s="257"/>
      <c r="H2391" s="260">
        <v>1162.183</v>
      </c>
      <c r="I2391" s="261"/>
      <c r="J2391" s="257"/>
      <c r="K2391" s="257"/>
      <c r="L2391" s="262"/>
      <c r="M2391" s="263"/>
      <c r="N2391" s="264"/>
      <c r="O2391" s="264"/>
      <c r="P2391" s="264"/>
      <c r="Q2391" s="264"/>
      <c r="R2391" s="264"/>
      <c r="S2391" s="264"/>
      <c r="T2391" s="26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6" t="s">
        <v>341</v>
      </c>
      <c r="AU2391" s="266" t="s">
        <v>85</v>
      </c>
      <c r="AV2391" s="15" t="s">
        <v>126</v>
      </c>
      <c r="AW2391" s="15" t="s">
        <v>35</v>
      </c>
      <c r="AX2391" s="15" t="s">
        <v>83</v>
      </c>
      <c r="AY2391" s="266" t="s">
        <v>331</v>
      </c>
    </row>
    <row r="2392" s="2" customFormat="1" ht="24.15" customHeight="1">
      <c r="A2392" s="40"/>
      <c r="B2392" s="41"/>
      <c r="C2392" s="216" t="s">
        <v>3474</v>
      </c>
      <c r="D2392" s="216" t="s">
        <v>333</v>
      </c>
      <c r="E2392" s="217" t="s">
        <v>3475</v>
      </c>
      <c r="F2392" s="218" t="s">
        <v>3476</v>
      </c>
      <c r="G2392" s="219" t="s">
        <v>336</v>
      </c>
      <c r="H2392" s="220">
        <v>1162.183</v>
      </c>
      <c r="I2392" s="221"/>
      <c r="J2392" s="222">
        <f>ROUND(I2392*H2392,2)</f>
        <v>0</v>
      </c>
      <c r="K2392" s="218" t="s">
        <v>337</v>
      </c>
      <c r="L2392" s="46"/>
      <c r="M2392" s="223" t="s">
        <v>19</v>
      </c>
      <c r="N2392" s="224" t="s">
        <v>47</v>
      </c>
      <c r="O2392" s="86"/>
      <c r="P2392" s="225">
        <f>O2392*H2392</f>
        <v>0</v>
      </c>
      <c r="Q2392" s="225">
        <v>0.00025839999999999999</v>
      </c>
      <c r="R2392" s="225">
        <f>Q2392*H2392</f>
        <v>0.30030808719999996</v>
      </c>
      <c r="S2392" s="225">
        <v>0</v>
      </c>
      <c r="T2392" s="226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7" t="s">
        <v>541</v>
      </c>
      <c r="AT2392" s="227" t="s">
        <v>333</v>
      </c>
      <c r="AU2392" s="227" t="s">
        <v>85</v>
      </c>
      <c r="AY2392" s="19" t="s">
        <v>331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19" t="s">
        <v>83</v>
      </c>
      <c r="BK2392" s="228">
        <f>ROUND(I2392*H2392,2)</f>
        <v>0</v>
      </c>
      <c r="BL2392" s="19" t="s">
        <v>541</v>
      </c>
      <c r="BM2392" s="227" t="s">
        <v>3477</v>
      </c>
    </row>
    <row r="2393" s="2" customFormat="1">
      <c r="A2393" s="40"/>
      <c r="B2393" s="41"/>
      <c r="C2393" s="42"/>
      <c r="D2393" s="229" t="s">
        <v>339</v>
      </c>
      <c r="E2393" s="42"/>
      <c r="F2393" s="230" t="s">
        <v>3478</v>
      </c>
      <c r="G2393" s="42"/>
      <c r="H2393" s="42"/>
      <c r="I2393" s="231"/>
      <c r="J2393" s="42"/>
      <c r="K2393" s="42"/>
      <c r="L2393" s="46"/>
      <c r="M2393" s="232"/>
      <c r="N2393" s="233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339</v>
      </c>
      <c r="AU2393" s="19" t="s">
        <v>85</v>
      </c>
    </row>
    <row r="2394" s="2" customFormat="1" ht="16.5" customHeight="1">
      <c r="A2394" s="40"/>
      <c r="B2394" s="41"/>
      <c r="C2394" s="216" t="s">
        <v>3479</v>
      </c>
      <c r="D2394" s="216" t="s">
        <v>333</v>
      </c>
      <c r="E2394" s="217" t="s">
        <v>3480</v>
      </c>
      <c r="F2394" s="218" t="s">
        <v>3481</v>
      </c>
      <c r="G2394" s="219" t="s">
        <v>336</v>
      </c>
      <c r="H2394" s="220">
        <v>219.90700000000001</v>
      </c>
      <c r="I2394" s="221"/>
      <c r="J2394" s="222">
        <f>ROUND(I2394*H2394,2)</f>
        <v>0</v>
      </c>
      <c r="K2394" s="218" t="s">
        <v>19</v>
      </c>
      <c r="L2394" s="46"/>
      <c r="M2394" s="223" t="s">
        <v>19</v>
      </c>
      <c r="N2394" s="224" t="s">
        <v>47</v>
      </c>
      <c r="O2394" s="86"/>
      <c r="P2394" s="225">
        <f>O2394*H2394</f>
        <v>0</v>
      </c>
      <c r="Q2394" s="225">
        <v>0.00025999999999999998</v>
      </c>
      <c r="R2394" s="225">
        <f>Q2394*H2394</f>
        <v>0.057175819999999995</v>
      </c>
      <c r="S2394" s="225">
        <v>0</v>
      </c>
      <c r="T2394" s="226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7" t="s">
        <v>541</v>
      </c>
      <c r="AT2394" s="227" t="s">
        <v>333</v>
      </c>
      <c r="AU2394" s="227" t="s">
        <v>85</v>
      </c>
      <c r="AY2394" s="19" t="s">
        <v>331</v>
      </c>
      <c r="BE2394" s="228">
        <f>IF(N2394="základní",J2394,0)</f>
        <v>0</v>
      </c>
      <c r="BF2394" s="228">
        <f>IF(N2394="snížená",J2394,0)</f>
        <v>0</v>
      </c>
      <c r="BG2394" s="228">
        <f>IF(N2394="zákl. přenesená",J2394,0)</f>
        <v>0</v>
      </c>
      <c r="BH2394" s="228">
        <f>IF(N2394="sníž. přenesená",J2394,0)</f>
        <v>0</v>
      </c>
      <c r="BI2394" s="228">
        <f>IF(N2394="nulová",J2394,0)</f>
        <v>0</v>
      </c>
      <c r="BJ2394" s="19" t="s">
        <v>83</v>
      </c>
      <c r="BK2394" s="228">
        <f>ROUND(I2394*H2394,2)</f>
        <v>0</v>
      </c>
      <c r="BL2394" s="19" t="s">
        <v>541</v>
      </c>
      <c r="BM2394" s="227" t="s">
        <v>3482</v>
      </c>
    </row>
    <row r="2395" s="13" customFormat="1">
      <c r="A2395" s="13"/>
      <c r="B2395" s="234"/>
      <c r="C2395" s="235"/>
      <c r="D2395" s="236" t="s">
        <v>341</v>
      </c>
      <c r="E2395" s="237" t="s">
        <v>19</v>
      </c>
      <c r="F2395" s="238" t="s">
        <v>1278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341</v>
      </c>
      <c r="AU2395" s="244" t="s">
        <v>85</v>
      </c>
      <c r="AV2395" s="13" t="s">
        <v>83</v>
      </c>
      <c r="AW2395" s="13" t="s">
        <v>35</v>
      </c>
      <c r="AX2395" s="13" t="s">
        <v>76</v>
      </c>
      <c r="AY2395" s="244" t="s">
        <v>331</v>
      </c>
    </row>
    <row r="2396" s="14" customFormat="1">
      <c r="A2396" s="14"/>
      <c r="B2396" s="245"/>
      <c r="C2396" s="246"/>
      <c r="D2396" s="236" t="s">
        <v>341</v>
      </c>
      <c r="E2396" s="247" t="s">
        <v>19</v>
      </c>
      <c r="F2396" s="248" t="s">
        <v>1195</v>
      </c>
      <c r="G2396" s="246"/>
      <c r="H2396" s="249">
        <v>219.90700000000001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341</v>
      </c>
      <c r="AU2396" s="255" t="s">
        <v>85</v>
      </c>
      <c r="AV2396" s="14" t="s">
        <v>85</v>
      </c>
      <c r="AW2396" s="14" t="s">
        <v>35</v>
      </c>
      <c r="AX2396" s="14" t="s">
        <v>83</v>
      </c>
      <c r="AY2396" s="255" t="s">
        <v>331</v>
      </c>
    </row>
    <row r="2397" s="2" customFormat="1" ht="16.5" customHeight="1">
      <c r="A2397" s="40"/>
      <c r="B2397" s="41"/>
      <c r="C2397" s="216" t="s">
        <v>3483</v>
      </c>
      <c r="D2397" s="216" t="s">
        <v>333</v>
      </c>
      <c r="E2397" s="217" t="s">
        <v>3484</v>
      </c>
      <c r="F2397" s="218" t="s">
        <v>3485</v>
      </c>
      <c r="G2397" s="219" t="s">
        <v>336</v>
      </c>
      <c r="H2397" s="220">
        <v>310.10000000000002</v>
      </c>
      <c r="I2397" s="221"/>
      <c r="J2397" s="222">
        <f>ROUND(I2397*H2397,2)</f>
        <v>0</v>
      </c>
      <c r="K2397" s="218" t="s">
        <v>19</v>
      </c>
      <c r="L2397" s="46"/>
      <c r="M2397" s="223" t="s">
        <v>19</v>
      </c>
      <c r="N2397" s="224" t="s">
        <v>47</v>
      </c>
      <c r="O2397" s="86"/>
      <c r="P2397" s="225">
        <f>O2397*H2397</f>
        <v>0</v>
      </c>
      <c r="Q2397" s="225">
        <v>0</v>
      </c>
      <c r="R2397" s="225">
        <f>Q2397*H2397</f>
        <v>0</v>
      </c>
      <c r="S2397" s="225">
        <v>0</v>
      </c>
      <c r="T2397" s="226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7" t="s">
        <v>541</v>
      </c>
      <c r="AT2397" s="227" t="s">
        <v>333</v>
      </c>
      <c r="AU2397" s="227" t="s">
        <v>85</v>
      </c>
      <c r="AY2397" s="19" t="s">
        <v>331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19" t="s">
        <v>83</v>
      </c>
      <c r="BK2397" s="228">
        <f>ROUND(I2397*H2397,2)</f>
        <v>0</v>
      </c>
      <c r="BL2397" s="19" t="s">
        <v>541</v>
      </c>
      <c r="BM2397" s="227" t="s">
        <v>3486</v>
      </c>
    </row>
    <row r="2398" s="13" customFormat="1">
      <c r="A2398" s="13"/>
      <c r="B2398" s="234"/>
      <c r="C2398" s="235"/>
      <c r="D2398" s="236" t="s">
        <v>341</v>
      </c>
      <c r="E2398" s="237" t="s">
        <v>19</v>
      </c>
      <c r="F2398" s="238" t="s">
        <v>905</v>
      </c>
      <c r="G2398" s="235"/>
      <c r="H2398" s="237" t="s">
        <v>19</v>
      </c>
      <c r="I2398" s="239"/>
      <c r="J2398" s="235"/>
      <c r="K2398" s="235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341</v>
      </c>
      <c r="AU2398" s="244" t="s">
        <v>85</v>
      </c>
      <c r="AV2398" s="13" t="s">
        <v>83</v>
      </c>
      <c r="AW2398" s="13" t="s">
        <v>35</v>
      </c>
      <c r="AX2398" s="13" t="s">
        <v>76</v>
      </c>
      <c r="AY2398" s="244" t="s">
        <v>331</v>
      </c>
    </row>
    <row r="2399" s="14" customFormat="1">
      <c r="A2399" s="14"/>
      <c r="B2399" s="245"/>
      <c r="C2399" s="246"/>
      <c r="D2399" s="236" t="s">
        <v>341</v>
      </c>
      <c r="E2399" s="247" t="s">
        <v>19</v>
      </c>
      <c r="F2399" s="248" t="s">
        <v>3487</v>
      </c>
      <c r="G2399" s="246"/>
      <c r="H2399" s="249">
        <v>310.10000000000002</v>
      </c>
      <c r="I2399" s="250"/>
      <c r="J2399" s="246"/>
      <c r="K2399" s="246"/>
      <c r="L2399" s="251"/>
      <c r="M2399" s="267"/>
      <c r="N2399" s="268"/>
      <c r="O2399" s="268"/>
      <c r="P2399" s="268"/>
      <c r="Q2399" s="268"/>
      <c r="R2399" s="268"/>
      <c r="S2399" s="268"/>
      <c r="T2399" s="269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341</v>
      </c>
      <c r="AU2399" s="255" t="s">
        <v>85</v>
      </c>
      <c r="AV2399" s="14" t="s">
        <v>85</v>
      </c>
      <c r="AW2399" s="14" t="s">
        <v>35</v>
      </c>
      <c r="AX2399" s="14" t="s">
        <v>83</v>
      </c>
      <c r="AY2399" s="255" t="s">
        <v>331</v>
      </c>
    </row>
    <row r="2400" s="2" customFormat="1" ht="6.96" customHeight="1">
      <c r="A2400" s="40"/>
      <c r="B2400" s="61"/>
      <c r="C2400" s="62"/>
      <c r="D2400" s="62"/>
      <c r="E2400" s="62"/>
      <c r="F2400" s="62"/>
      <c r="G2400" s="62"/>
      <c r="H2400" s="62"/>
      <c r="I2400" s="62"/>
      <c r="J2400" s="62"/>
      <c r="K2400" s="62"/>
      <c r="L2400" s="46"/>
      <c r="M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</row>
  </sheetData>
  <sheetProtection sheet="1" autoFilter="0" formatColumns="0" formatRows="0" objects="1" scenarios="1" spinCount="100000" saltValue="sKyPwPKbCNuF8ukrft7agov1IPv9Fq3Lf2S12NdQ04c2Mlz9JBxZlU99OsWMEtTuoaMVshtYGCdKa3b8V6f9ng==" hashValue="ep2MXbkDfL09yaKp4FDXw/BGpwrNu+plrdg6CgR0mt1bpVUCCbY8IPwAHXkXvPNs2+2WRgBz7IsCeMVD41husg==" algorithmName="SHA-512" password="CC35"/>
  <autoFilter ref="C126:K23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5" r:id="rId49" display="https://podminky.urs.cz/item/CS_URS_2022_02/622321121"/>
    <hyperlink ref="F726" r:id="rId50" display="https://podminky.urs.cz/item/CS_URS_2022_02/622321131"/>
    <hyperlink ref="F738" r:id="rId51" display="https://podminky.urs.cz/item/CS_URS_2022_02/622325508"/>
    <hyperlink ref="F760" r:id="rId52" display="https://podminky.urs.cz/item/CS_URS_2022_02/622531012"/>
    <hyperlink ref="F772" r:id="rId53" display="https://podminky.urs.cz/item/CS_URS_2022_02/629991011"/>
    <hyperlink ref="F782" r:id="rId54" display="https://podminky.urs.cz/item/CS_URS_2022_02/632451254"/>
    <hyperlink ref="F797" r:id="rId55" display="https://podminky.urs.cz/item/CS_URS_2022_02/632451293"/>
    <hyperlink ref="F810" r:id="rId56" display="https://podminky.urs.cz/item/CS_URS_2022_02/633811111"/>
    <hyperlink ref="F825" r:id="rId57" display="https://podminky.urs.cz/item/CS_URS_2022_02/634112113"/>
    <hyperlink ref="F836" r:id="rId58" display="https://podminky.urs.cz/item/CS_URS_2022_02/637111112"/>
    <hyperlink ref="F840" r:id="rId59" display="https://podminky.urs.cz/item/CS_URS_2022_02/637211122"/>
    <hyperlink ref="F844" r:id="rId60" display="https://podminky.urs.cz/item/CS_URS_2022_02/941311111"/>
    <hyperlink ref="F850" r:id="rId61" display="https://podminky.urs.cz/item/CS_URS_2022_02/941311211"/>
    <hyperlink ref="F853" r:id="rId62" display="https://podminky.urs.cz/item/CS_URS_2022_02/941311811"/>
    <hyperlink ref="F855" r:id="rId63" display="https://podminky.urs.cz/item/CS_URS_2022_02/944511111"/>
    <hyperlink ref="F857" r:id="rId64" display="https://podminky.urs.cz/item/CS_URS_2022_02/944511211"/>
    <hyperlink ref="F860" r:id="rId65" display="https://podminky.urs.cz/item/CS_URS_2022_02/944511811"/>
    <hyperlink ref="F862" r:id="rId66" display="https://podminky.urs.cz/item/CS_URS_2022_02/949101111"/>
    <hyperlink ref="F870" r:id="rId67" display="https://podminky.urs.cz/item/CS_URS_2022_02/952901111"/>
    <hyperlink ref="F878" r:id="rId68" display="https://podminky.urs.cz/item/CS_URS_2022_02/961044111"/>
    <hyperlink ref="F882" r:id="rId69" display="https://podminky.urs.cz/item/CS_URS_2022_02/962022491"/>
    <hyperlink ref="F886" r:id="rId70" display="https://podminky.urs.cz/item/CS_URS_2022_02/962031132"/>
    <hyperlink ref="F891" r:id="rId71" display="https://podminky.urs.cz/item/CS_URS_2022_02/962031133"/>
    <hyperlink ref="F897" r:id="rId72" display="https://podminky.urs.cz/item/CS_URS_2022_02/962032230"/>
    <hyperlink ref="F901" r:id="rId73" display="https://podminky.urs.cz/item/CS_URS_2022_02/962032231"/>
    <hyperlink ref="F912" r:id="rId74" display="https://podminky.urs.cz/item/CS_URS_2022_02/962032314"/>
    <hyperlink ref="F915" r:id="rId75" display="https://podminky.urs.cz/item/CS_URS_2022_02/962032631"/>
    <hyperlink ref="F918" r:id="rId76" display="https://podminky.urs.cz/item/CS_URS_2022_02/963042819"/>
    <hyperlink ref="F921" r:id="rId77" display="https://podminky.urs.cz/item/CS_URS_2022_02/965043341"/>
    <hyperlink ref="F932" r:id="rId78" display="https://podminky.urs.cz/item/CS_URS_2022_02/965081343"/>
    <hyperlink ref="F935" r:id="rId79" display="https://podminky.urs.cz/item/CS_URS_2022_02/965081611"/>
    <hyperlink ref="F938" r:id="rId80" display="https://podminky.urs.cz/item/CS_URS_2022_02/965082923"/>
    <hyperlink ref="F942" r:id="rId81" display="https://podminky.urs.cz/item/CS_URS_2022_02/965082941"/>
    <hyperlink ref="F946" r:id="rId82" display="https://podminky.urs.cz/item/CS_URS_2022_02/966071711"/>
    <hyperlink ref="F948" r:id="rId83" display="https://podminky.urs.cz/item/CS_URS_2022_02/966071822"/>
    <hyperlink ref="F951" r:id="rId84" display="https://podminky.urs.cz/item/CS_URS_2022_02/966073811"/>
    <hyperlink ref="F953" r:id="rId85" display="https://podminky.urs.cz/item/CS_URS_2022_02/968062356"/>
    <hyperlink ref="F959" r:id="rId86" display="https://podminky.urs.cz/item/CS_URS_2022_02/968062375"/>
    <hyperlink ref="F963" r:id="rId87" display="https://podminky.urs.cz/item/CS_URS_2022_02/968062455"/>
    <hyperlink ref="F966" r:id="rId88" display="https://podminky.urs.cz/item/CS_URS_2022_02/968062456"/>
    <hyperlink ref="F974" r:id="rId89" display="https://podminky.urs.cz/item/CS_URS_2021_02/971033461"/>
    <hyperlink ref="F986" r:id="rId90" display="https://podminky.urs.cz/item/CS_URS_2022_02/971033651"/>
    <hyperlink ref="F1001" r:id="rId91" display="https://podminky.urs.cz/item/CS_URS_2022_02/973022251"/>
    <hyperlink ref="F1005" r:id="rId92" display="https://podminky.urs.cz/item/CS_URS_2022_02/974031666"/>
    <hyperlink ref="F1011" r:id="rId93" display="https://podminky.urs.cz/item/CS_URS_2022_02/974031668"/>
    <hyperlink ref="F1015" r:id="rId94" display="https://podminky.urs.cz/item/CS_URS_2022_02/975043121"/>
    <hyperlink ref="F1019" r:id="rId95" display="https://podminky.urs.cz/item/CS_URS_2021_02/977151123"/>
    <hyperlink ref="F1024" r:id="rId96" display="https://podminky.urs.cz/item/CS_URS_2021_02/977151128"/>
    <hyperlink ref="F1032" r:id="rId97" display="https://podminky.urs.cz/item/CS_URS_2022_02/978013191"/>
    <hyperlink ref="F1052" r:id="rId98" display="https://podminky.urs.cz/item/CS_URS_2022_02/978019381"/>
    <hyperlink ref="F1074" r:id="rId99" display="https://podminky.urs.cz/item/CS_URS_2022_02/978019391"/>
    <hyperlink ref="F1085" r:id="rId100" display="https://podminky.urs.cz/item/CS_URS_2021_02/978059541"/>
    <hyperlink ref="F1092" r:id="rId101" display="https://podminky.urs.cz/item/CS_URS_2022_02/981011312"/>
    <hyperlink ref="F1096" r:id="rId102" display="https://podminky.urs.cz/item/CS_URS_2022_02/985131311"/>
    <hyperlink ref="F1121" r:id="rId103" display="https://podminky.urs.cz/item/CS_URS_2022_02/953943211"/>
    <hyperlink ref="F1154" r:id="rId104" display="https://podminky.urs.cz/item/CS_URS_2022_02/997013212"/>
    <hyperlink ref="F1156" r:id="rId105" display="https://podminky.urs.cz/item/CS_URS_2022_02/997013501"/>
    <hyperlink ref="F1158" r:id="rId106" display="https://podminky.urs.cz/item/CS_URS_2022_02/997013509"/>
    <hyperlink ref="F1161" r:id="rId107" display="https://podminky.urs.cz/item/CS_URS_2022_02/997013871"/>
    <hyperlink ref="F1164" r:id="rId108" display="https://podminky.urs.cz/item/CS_URS_2022_02/998011002"/>
    <hyperlink ref="F1168" r:id="rId109" display="https://podminky.urs.cz/item/CS_URS_2022_02/711111001"/>
    <hyperlink ref="F1179" r:id="rId110" display="https://podminky.urs.cz/item/CS_URS_2022_02/711131811"/>
    <hyperlink ref="F1183" r:id="rId111" display="https://podminky.urs.cz/item/CS_URS_2022_02/711141559"/>
    <hyperlink ref="F1196" r:id="rId112" display="https://podminky.urs.cz/item/CS_URS_2022_02/711161273"/>
    <hyperlink ref="F1203" r:id="rId113" display="https://podminky.urs.cz/item/CS_URS_2022_02/711161384"/>
    <hyperlink ref="F1208" r:id="rId114" display="https://podminky.urs.cz/item/CS_URS_2022_02/711491272"/>
    <hyperlink ref="F1214" r:id="rId115" display="https://podminky.urs.cz/item/CS_URS_2022_02/711493111"/>
    <hyperlink ref="F1221" r:id="rId116" display="https://podminky.urs.cz/item/CS_URS_2022_02/711493121"/>
    <hyperlink ref="F1254" r:id="rId117" display="https://podminky.urs.cz/item/CS_URS_2022_02/998711102"/>
    <hyperlink ref="F1268" r:id="rId118" display="https://podminky.urs.cz/item/CS_URS_2022_02/712311101"/>
    <hyperlink ref="F1285" r:id="rId119" display="https://podminky.urs.cz/item/CS_URS_2022_02/712341559"/>
    <hyperlink ref="F1302" r:id="rId120" display="https://podminky.urs.cz/item/CS_URS_2022_02/712391171"/>
    <hyperlink ref="F1316" r:id="rId121" display="https://podminky.urs.cz/item/CS_URS_2022_02/712771101"/>
    <hyperlink ref="F1322" r:id="rId122" display="https://podminky.urs.cz/item/CS_URS_2022_02/712771331"/>
    <hyperlink ref="F1328" r:id="rId123" display="https://podminky.urs.cz/item/CS_URS_2022_02/712771361"/>
    <hyperlink ref="F1334" r:id="rId124" display="https://podminky.urs.cz/item/CS_URS_2022_02/712771401"/>
    <hyperlink ref="F1340" r:id="rId125" display="https://podminky.urs.cz/item/CS_URS_2022_02/712771521"/>
    <hyperlink ref="F1346" r:id="rId126" display="https://podminky.urs.cz/item/CS_URS_2022_02/712771601"/>
    <hyperlink ref="F1351" r:id="rId127" display="https://podminky.urs.cz/item/CS_URS_2022_02/998712102"/>
    <hyperlink ref="F1354" r:id="rId128" display="https://podminky.urs.cz/item/CS_URS_2022_02/713111111"/>
    <hyperlink ref="F1361" r:id="rId129" display="https://podminky.urs.cz/item/CS_URS_2022_02/713111121"/>
    <hyperlink ref="F1377" r:id="rId130" display="https://podminky.urs.cz/item/CS_URS_2022_02/713121111"/>
    <hyperlink ref="F1394" r:id="rId131" display="https://podminky.urs.cz/item/CS_URS_2022_02/713121121"/>
    <hyperlink ref="F1419" r:id="rId132" display="https://podminky.urs.cz/item/CS_URS_2022_02/713131121"/>
    <hyperlink ref="F1452" r:id="rId133" display="https://podminky.urs.cz/item/CS_URS_2022_02/713131143"/>
    <hyperlink ref="F1467" r:id="rId134" display="https://podminky.urs.cz/item/CS_URS_2022_02/713141131"/>
    <hyperlink ref="F1475" r:id="rId135" display="https://podminky.urs.cz/item/CS_URS_2022_02/713151131"/>
    <hyperlink ref="F1481" r:id="rId136" display="https://podminky.urs.cz/item/CS_URS_2022_02/713191132"/>
    <hyperlink ref="F1498" r:id="rId137" display="https://podminky.urs.cz/item/CS_URS_2022_02/713191134"/>
    <hyperlink ref="F1505" r:id="rId138" display="https://podminky.urs.cz/item/CS_URS_2022_02/998713102"/>
    <hyperlink ref="F1508" r:id="rId139" display="https://podminky.urs.cz/item/CS_URS_2021_02/714121011"/>
    <hyperlink ref="F1513" r:id="rId140" display="https://podminky.urs.cz/item/CS_URS_2021_02/998714102"/>
    <hyperlink ref="F1516" r:id="rId141" display="https://podminky.urs.cz/item/CS_URS_2022_02/762083111"/>
    <hyperlink ref="F1527" r:id="rId142" display="https://podminky.urs.cz/item/CS_URS_2022_02/762331812"/>
    <hyperlink ref="F1529" r:id="rId143" display="https://podminky.urs.cz/item/CS_URS_2022_02/762331813"/>
    <hyperlink ref="F1531" r:id="rId144" display="https://podminky.urs.cz/item/CS_URS_2022_02/762331814"/>
    <hyperlink ref="F1533" r:id="rId145" display="https://podminky.urs.cz/item/CS_URS_2022_02/762332131"/>
    <hyperlink ref="F1543" r:id="rId146" display="https://podminky.urs.cz/item/CS_URS_2022_02/762332132"/>
    <hyperlink ref="F1553" r:id="rId147" display="https://podminky.urs.cz/item/CS_URS_2022_02/762332133"/>
    <hyperlink ref="F1565" r:id="rId148" display="https://podminky.urs.cz/item/CS_URS_2022_02/762332134"/>
    <hyperlink ref="F1602" r:id="rId149" display="https://podminky.urs.cz/item/CS_URS_2022_02/762341210"/>
    <hyperlink ref="F1608" r:id="rId150" display="https://podminky.urs.cz/item/CS_URS_2022_02/762341275"/>
    <hyperlink ref="F1632" r:id="rId151" display="https://podminky.urs.cz/item/CS_URS_2022_02/762341811"/>
    <hyperlink ref="F1638" r:id="rId152" display="https://podminky.urs.cz/item/CS_URS_2022_02/762342214"/>
    <hyperlink ref="F1650" r:id="rId153" display="https://podminky.urs.cz/item/CS_URS_2022_02/762342216"/>
    <hyperlink ref="F1656" r:id="rId154" display="https://podminky.urs.cz/item/CS_URS_2022_02/762342511"/>
    <hyperlink ref="F1665" r:id="rId155" display="https://podminky.urs.cz/item/CS_URS_2022_02/762342812"/>
    <hyperlink ref="F1667" r:id="rId156" display="https://podminky.urs.cz/item/CS_URS_2022_02/762395000"/>
    <hyperlink ref="F1676" r:id="rId157" display="https://podminky.urs.cz/item/CS_URS_2022_02/762512245"/>
    <hyperlink ref="F1689" r:id="rId158" display="https://podminky.urs.cz/item/CS_URS_2022_02/762526110"/>
    <hyperlink ref="F1696" r:id="rId159" display="https://podminky.urs.cz/item/CS_URS_2022_02/762595001"/>
    <hyperlink ref="F1703" r:id="rId160" display="https://podminky.urs.cz/item/CS_URS_2022_02/762811811"/>
    <hyperlink ref="F1706" r:id="rId161" display="https://podminky.urs.cz/item/CS_URS_2022_02/762822830"/>
    <hyperlink ref="F1709" r:id="rId162" display="https://podminky.urs.cz/item/CS_URS_2022_02/762841812"/>
    <hyperlink ref="F1715" r:id="rId163" display="https://podminky.urs.cz/item/CS_URS_2022_02/763111426"/>
    <hyperlink ref="F1719" r:id="rId164" display="https://podminky.urs.cz/item/CS_URS_2022_02/763111431"/>
    <hyperlink ref="F1744" r:id="rId165" display="https://podminky.urs.cz/item/CS_URS_2022_02/763111437"/>
    <hyperlink ref="F1756" r:id="rId166" display="https://podminky.urs.cz/item/CS_URS_2022_02/763111437"/>
    <hyperlink ref="F1766" r:id="rId167" display="https://podminky.urs.cz/item/CS_URS_2022_02/763111441"/>
    <hyperlink ref="F1778" r:id="rId168" display="https://podminky.urs.cz/item/CS_URS_2022_02/763111450"/>
    <hyperlink ref="F1792" r:id="rId169" display="https://podminky.urs.cz/item/CS_URS_2022_02/763111741"/>
    <hyperlink ref="F1806" r:id="rId170" display="https://podminky.urs.cz/item/CS_URS_2022_02/763121455"/>
    <hyperlink ref="F1810" r:id="rId171" display="https://podminky.urs.cz/item/CS_URS_2022_02/763121465"/>
    <hyperlink ref="F1817" r:id="rId172" display="https://podminky.urs.cz/item/CS_URS_2022_02/763121467"/>
    <hyperlink ref="F1827" r:id="rId173" display="https://podminky.urs.cz/item/CS_URS_2022_02/763122406"/>
    <hyperlink ref="F1835" r:id="rId174" display="https://podminky.urs.cz/item/CS_URS_2022_02/763122425"/>
    <hyperlink ref="F1843" r:id="rId175" display="https://podminky.urs.cz/item/CS_URS_2022_02/763131521"/>
    <hyperlink ref="F1850" r:id="rId176" display="https://podminky.urs.cz/item/CS_URS_2022_02/763131541"/>
    <hyperlink ref="F1864" r:id="rId177" display="https://podminky.urs.cz/item/CS_URS_2022_02/763131561"/>
    <hyperlink ref="F1868" r:id="rId178" display="https://podminky.urs.cz/item/CS_URS_2022_02/763131751"/>
    <hyperlink ref="F1881" r:id="rId179" display="https://podminky.urs.cz/item/CS_URS_2022_02/763135101"/>
    <hyperlink ref="F1893" r:id="rId180" display="https://podminky.urs.cz/item/CS_URS_2022_02/763172392"/>
    <hyperlink ref="F1896" r:id="rId181" display="https://podminky.urs.cz/item/CS_URS_2022_02/998763302"/>
    <hyperlink ref="F1922" r:id="rId182" display="https://podminky.urs.cz/item/CS_URS_2022_02/764002414"/>
    <hyperlink ref="F1935" r:id="rId183" display="https://podminky.urs.cz/item/CS_URS_2022_02/764002812"/>
    <hyperlink ref="F1938" r:id="rId184" display="https://podminky.urs.cz/item/CS_URS_2022_02/764002851"/>
    <hyperlink ref="F1940" r:id="rId185" display="https://podminky.urs.cz/item/CS_URS_2022_02/764002861"/>
    <hyperlink ref="F1945" r:id="rId186" display="https://podminky.urs.cz/item/CS_URS_2022_02/764002871"/>
    <hyperlink ref="F1948" r:id="rId187" display="https://podminky.urs.cz/item/CS_URS_2022_02/764004821"/>
    <hyperlink ref="F1951" r:id="rId188" display="https://podminky.urs.cz/item/CS_URS_2022_02/764004861"/>
    <hyperlink ref="F1954" r:id="rId189" display="https://podminky.urs.cz/item/CS_URS_2022_02/764111641"/>
    <hyperlink ref="F1958" r:id="rId190" display="https://podminky.urs.cz/item/CS_URS_2022_02/764111645"/>
    <hyperlink ref="F1967" r:id="rId191" display="https://podminky.urs.cz/item/CS_URS_2022_02/998764202"/>
    <hyperlink ref="F1970" r:id="rId192" display="https://podminky.urs.cz/item/CS_URS_2022_02/765111801"/>
    <hyperlink ref="F1976" r:id="rId193" display="https://podminky.urs.cz/item/CS_URS_2022_02/765111861"/>
    <hyperlink ref="F1983" r:id="rId194" display="https://podminky.urs.cz/item/CS_URS_2022_02/765133103"/>
    <hyperlink ref="F1991" r:id="rId195" display="https://podminky.urs.cz/item/CS_URS_2022_02/765133123"/>
    <hyperlink ref="F1994" r:id="rId196" display="https://podminky.urs.cz/item/CS_URS_2022_02/765133133"/>
    <hyperlink ref="F1997" r:id="rId197" display="https://podminky.urs.cz/item/CS_URS_2022_02/765191021"/>
    <hyperlink ref="F2020" r:id="rId198" display="https://podminky.urs.cz/item/CS_URS_2022_02/998765102"/>
    <hyperlink ref="F2033" r:id="rId199" display="https://podminky.urs.cz/item/CS_URS_2022_02/766674810"/>
    <hyperlink ref="F2035" r:id="rId200" display="https://podminky.urs.cz/item/CS_URS_2022_02/766691914"/>
    <hyperlink ref="F2037" r:id="rId201" display="https://podminky.urs.cz/item/CS_URS_2022_02/766691915"/>
    <hyperlink ref="F2089" r:id="rId202" display="https://podminky.urs.cz/item/CS_URS_2022_02/767392802"/>
    <hyperlink ref="F2093" r:id="rId203" display="https://podminky.urs.cz/item/CS_URS_2022_02/767832802"/>
    <hyperlink ref="F2095" r:id="rId204" display="https://podminky.urs.cz/item/CS_URS_2022_02/767996701"/>
    <hyperlink ref="F2139" r:id="rId205" display="https://podminky.urs.cz/item/CS_URS_2022_02/771121011"/>
    <hyperlink ref="F2150" r:id="rId206" display="https://podminky.urs.cz/item/CS_URS_2022_02/771474112"/>
    <hyperlink ref="F2156" r:id="rId207" display="https://podminky.urs.cz/item/CS_URS_2022_02/771574112"/>
    <hyperlink ref="F2169" r:id="rId208" display="https://podminky.urs.cz/item/CS_URS_2022_02/771591115"/>
    <hyperlink ref="F2200" r:id="rId209" display="https://podminky.urs.cz/item/CS_URS_2022_02/998771102"/>
    <hyperlink ref="F2203" r:id="rId210" display="https://podminky.urs.cz/item/CS_URS_2022_02/775511800"/>
    <hyperlink ref="F2206" r:id="rId211" display="https://podminky.urs.cz/item/CS_URS_2022_02/998775102"/>
    <hyperlink ref="F2209" r:id="rId212" display="https://podminky.urs.cz/item/CS_URS_2022_02/776111311"/>
    <hyperlink ref="F2213" r:id="rId213" display="https://podminky.urs.cz/item/CS_URS_2022_02/776121321"/>
    <hyperlink ref="F2217" r:id="rId214" display="https://podminky.urs.cz/item/CS_URS_2022_02/776141121"/>
    <hyperlink ref="F2221" r:id="rId215" display="https://podminky.urs.cz/item/CS_URS_2022_02/776201811"/>
    <hyperlink ref="F2224" r:id="rId216" display="https://podminky.urs.cz/item/CS_URS_2022_02/776211111"/>
    <hyperlink ref="F2230" r:id="rId217" display="https://podminky.urs.cz/item/CS_URS_2022_02/776410811"/>
    <hyperlink ref="F2233" r:id="rId218" display="https://podminky.urs.cz/item/CS_URS_2022_02/776411111"/>
    <hyperlink ref="F2239" r:id="rId219" display="https://podminky.urs.cz/item/CS_URS_2022_02/776421312"/>
    <hyperlink ref="F2244" r:id="rId220" display="https://podminky.urs.cz/item/CS_URS_2022_02/998776102"/>
    <hyperlink ref="F2247" r:id="rId221" display="https://podminky.urs.cz/item/CS_URS_2022_02/777111111"/>
    <hyperlink ref="F2251" r:id="rId222" display="https://podminky.urs.cz/item/CS_URS_2022_02/777131111"/>
    <hyperlink ref="F2255" r:id="rId223" display="https://podminky.urs.cz/item/CS_URS_2022_02/777511121"/>
    <hyperlink ref="F2260" r:id="rId224" display="https://podminky.urs.cz/item/CS_URS_2022_02/781121011"/>
    <hyperlink ref="F2295" r:id="rId225" display="https://podminky.urs.cz/item/CS_URS_2022_02/781474154"/>
    <hyperlink ref="F2330" r:id="rId226" display="https://podminky.urs.cz/item/CS_URS_2022_02/781494111"/>
    <hyperlink ref="F2334" r:id="rId227" display="https://podminky.urs.cz/item/CS_URS_2022_02/781495115"/>
    <hyperlink ref="F2339" r:id="rId228" display="https://podminky.urs.cz/item/CS_URS_2022_02/998781102"/>
    <hyperlink ref="F2342" r:id="rId229" display="https://podminky.urs.cz/item/CS_URS_2022_02/783301313"/>
    <hyperlink ref="F2349" r:id="rId230" display="https://podminky.urs.cz/item/CS_URS_2022_02/783314201"/>
    <hyperlink ref="F2356" r:id="rId231" display="https://podminky.urs.cz/item/CS_URS_2022_02/783315101"/>
    <hyperlink ref="F2363" r:id="rId232" display="https://podminky.urs.cz/item/CS_URS_2022_02/783317101"/>
    <hyperlink ref="F2370" r:id="rId233" display="https://podminky.urs.cz/item/CS_URS_2022_02/783826635"/>
    <hyperlink ref="F2377" r:id="rId234" display="https://podminky.urs.cz/item/CS_URS_2022_02/783827485"/>
    <hyperlink ref="F2383" r:id="rId235" display="https://podminky.urs.cz/item/CS_URS_2022_02/784181121"/>
    <hyperlink ref="F2393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3488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ROUND((SUM(BE107:BE564)),  2)</f>
        <v>0</v>
      </c>
      <c r="G37" s="40"/>
      <c r="H37" s="40"/>
      <c r="I37" s="160">
        <v>0.20999999999999999</v>
      </c>
      <c r="J37" s="159">
        <f>ROUND(((SUM(BE107:BE564))*I37),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ROUND((SUM(BF107:BF564)),  2)</f>
        <v>0</v>
      </c>
      <c r="G38" s="40"/>
      <c r="H38" s="40"/>
      <c r="I38" s="160">
        <v>0.14999999999999999</v>
      </c>
      <c r="J38" s="159">
        <f>ROUND(((SUM(BF107:BF564))*I38),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ROUND((SUM(BG107:BG564)),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ROUND((SUM(BH107:BH564)),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ROUND((SUM(BI107:BI564)),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05.1.001.1 - D.1.4.1.1 - Zdravotechnické 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3489</v>
      </c>
      <c r="E68" s="181"/>
      <c r="F68" s="181"/>
      <c r="G68" s="181"/>
      <c r="H68" s="181"/>
      <c r="I68" s="181"/>
      <c r="J68" s="182">
        <f>J108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3490</v>
      </c>
      <c r="E69" s="181"/>
      <c r="F69" s="181"/>
      <c r="G69" s="181"/>
      <c r="H69" s="181"/>
      <c r="I69" s="181"/>
      <c r="J69" s="182">
        <f>J115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3491</v>
      </c>
      <c r="E70" s="181"/>
      <c r="F70" s="181"/>
      <c r="G70" s="181"/>
      <c r="H70" s="181"/>
      <c r="I70" s="181"/>
      <c r="J70" s="182">
        <f>J131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3492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3493</v>
      </c>
      <c r="E72" s="181"/>
      <c r="F72" s="181"/>
      <c r="G72" s="181"/>
      <c r="H72" s="181"/>
      <c r="I72" s="181"/>
      <c r="J72" s="182">
        <f>J157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3494</v>
      </c>
      <c r="E73" s="181"/>
      <c r="F73" s="181"/>
      <c r="G73" s="181"/>
      <c r="H73" s="181"/>
      <c r="I73" s="181"/>
      <c r="J73" s="182">
        <f>J164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3495</v>
      </c>
      <c r="E74" s="181"/>
      <c r="F74" s="181"/>
      <c r="G74" s="181"/>
      <c r="H74" s="181"/>
      <c r="I74" s="181"/>
      <c r="J74" s="182">
        <f>J168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3496</v>
      </c>
      <c r="E75" s="181"/>
      <c r="F75" s="181"/>
      <c r="G75" s="181"/>
      <c r="H75" s="181"/>
      <c r="I75" s="181"/>
      <c r="J75" s="182">
        <f>J175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3497</v>
      </c>
      <c r="E76" s="181"/>
      <c r="F76" s="181"/>
      <c r="G76" s="181"/>
      <c r="H76" s="181"/>
      <c r="I76" s="181"/>
      <c r="J76" s="182">
        <f>J291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3498</v>
      </c>
      <c r="E77" s="181"/>
      <c r="F77" s="181"/>
      <c r="G77" s="181"/>
      <c r="H77" s="181"/>
      <c r="I77" s="181"/>
      <c r="J77" s="182">
        <f>J452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3499</v>
      </c>
      <c r="E78" s="181"/>
      <c r="F78" s="181"/>
      <c r="G78" s="181"/>
      <c r="H78" s="181"/>
      <c r="I78" s="181"/>
      <c r="J78" s="182">
        <f>J524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3500</v>
      </c>
      <c r="E79" s="181"/>
      <c r="F79" s="181"/>
      <c r="G79" s="181"/>
      <c r="H79" s="181"/>
      <c r="I79" s="181"/>
      <c r="J79" s="182">
        <f>J529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3501</v>
      </c>
      <c r="E80" s="181"/>
      <c r="F80" s="181"/>
      <c r="G80" s="181"/>
      <c r="H80" s="181"/>
      <c r="I80" s="181"/>
      <c r="J80" s="182">
        <f>J533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3502</v>
      </c>
      <c r="E81" s="181"/>
      <c r="F81" s="181"/>
      <c r="G81" s="181"/>
      <c r="H81" s="181"/>
      <c r="I81" s="181"/>
      <c r="J81" s="182">
        <f>J540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3503</v>
      </c>
      <c r="E82" s="181"/>
      <c r="F82" s="181"/>
      <c r="G82" s="181"/>
      <c r="H82" s="181"/>
      <c r="I82" s="181"/>
      <c r="J82" s="182">
        <f>J548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3504</v>
      </c>
      <c r="E83" s="181"/>
      <c r="F83" s="181"/>
      <c r="G83" s="181"/>
      <c r="H83" s="181"/>
      <c r="I83" s="181"/>
      <c r="J83" s="182">
        <f>J555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5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72" t="s">
        <v>303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4" t="s">
        <v>304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3" t="s">
        <v>751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306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E13</f>
        <v>05.1.001.1 - D.1.4.1.1 - Zdravotechnické instalace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F16</f>
        <v xml:space="preserve"> </v>
      </c>
      <c r="G101" s="42"/>
      <c r="H101" s="42"/>
      <c r="I101" s="34" t="s">
        <v>23</v>
      </c>
      <c r="J101" s="74" t="str">
        <f>IF(J16="","",J16)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E19</f>
        <v>Statutární město Brno</v>
      </c>
      <c r="G103" s="42"/>
      <c r="H103" s="42"/>
      <c r="I103" s="34" t="s">
        <v>31</v>
      </c>
      <c r="J103" s="38" t="str">
        <f>E25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IF(E22="","",E22)</f>
        <v>Vyplň údaj</v>
      </c>
      <c r="G104" s="42"/>
      <c r="H104" s="42"/>
      <c r="I104" s="34" t="s">
        <v>36</v>
      </c>
      <c r="J104" s="38" t="str">
        <f>E28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P108+P115+P131+P144+P157+P164+P168+P175+P291+P452+P524+P529+P533+P540+P548+P555</f>
        <v>0</v>
      </c>
      <c r="Q107" s="98"/>
      <c r="R107" s="197">
        <f>R108+R115+R131+R144+R157+R164+R168+R175+R291+R452+R524+R529+R533+R540+R548+R555</f>
        <v>0</v>
      </c>
      <c r="S107" s="98"/>
      <c r="T107" s="198">
        <f>T108+T115+T131+T144+T157+T164+T168+T175+T291+T452+T524+T529+T533+T540+T548+T555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BK108+BK115+BK131+BK144+BK157+BK164+BK168+BK175+BK291+BK452+BK524+BK529+BK533+BK540+BK548+BK555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182</v>
      </c>
      <c r="F108" s="203" t="s">
        <v>422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SUM(P109:P114)</f>
        <v>0</v>
      </c>
      <c r="Q108" s="208"/>
      <c r="R108" s="209">
        <f>SUM(R109:R114)</f>
        <v>0</v>
      </c>
      <c r="S108" s="208"/>
      <c r="T108" s="210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SUM(BK109:BK114)</f>
        <v>0</v>
      </c>
    </row>
    <row r="109" s="2" customFormat="1" ht="16.5" customHeight="1">
      <c r="A109" s="40"/>
      <c r="B109" s="41"/>
      <c r="C109" s="216" t="s">
        <v>83</v>
      </c>
      <c r="D109" s="216" t="s">
        <v>333</v>
      </c>
      <c r="E109" s="217" t="s">
        <v>3505</v>
      </c>
      <c r="F109" s="218" t="s">
        <v>3506</v>
      </c>
      <c r="G109" s="219" t="s">
        <v>3507</v>
      </c>
      <c r="H109" s="220">
        <v>120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85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3509</v>
      </c>
      <c r="G110" s="246"/>
      <c r="H110" s="249">
        <v>120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83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120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83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85</v>
      </c>
      <c r="D112" s="216" t="s">
        <v>333</v>
      </c>
      <c r="E112" s="217" t="s">
        <v>3510</v>
      </c>
      <c r="F112" s="218" t="s">
        <v>3511</v>
      </c>
      <c r="G112" s="219" t="s">
        <v>1081</v>
      </c>
      <c r="H112" s="220">
        <v>5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126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361</v>
      </c>
      <c r="G113" s="246"/>
      <c r="H113" s="249">
        <v>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83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5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83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12" customFormat="1" ht="25.92" customHeight="1">
      <c r="A115" s="12"/>
      <c r="B115" s="200"/>
      <c r="C115" s="201"/>
      <c r="D115" s="202" t="s">
        <v>75</v>
      </c>
      <c r="E115" s="203" t="s">
        <v>524</v>
      </c>
      <c r="F115" s="203" t="s">
        <v>3512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SUM(P116:P130)</f>
        <v>0</v>
      </c>
      <c r="Q115" s="208"/>
      <c r="R115" s="209">
        <f>SUM(R116:R130)</f>
        <v>0</v>
      </c>
      <c r="S115" s="208"/>
      <c r="T115" s="210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76</v>
      </c>
      <c r="AY115" s="211" t="s">
        <v>331</v>
      </c>
      <c r="BK115" s="213">
        <f>SUM(BK116:BK130)</f>
        <v>0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3513</v>
      </c>
      <c r="F116" s="218" t="s">
        <v>3514</v>
      </c>
      <c r="G116" s="219" t="s">
        <v>429</v>
      </c>
      <c r="H116" s="220">
        <v>200.13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3515</v>
      </c>
      <c r="G117" s="246"/>
      <c r="H117" s="249">
        <v>200.13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83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200.13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83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3516</v>
      </c>
      <c r="F119" s="218" t="s">
        <v>3517</v>
      </c>
      <c r="G119" s="219" t="s">
        <v>429</v>
      </c>
      <c r="H119" s="220">
        <v>40.164999999999999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3518</v>
      </c>
      <c r="G120" s="246"/>
      <c r="H120" s="249">
        <v>40.164999999999999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83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40.164999999999999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83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3519</v>
      </c>
      <c r="F122" s="218" t="s">
        <v>3520</v>
      </c>
      <c r="G122" s="219" t="s">
        <v>429</v>
      </c>
      <c r="H122" s="220">
        <v>20.062999999999999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3521</v>
      </c>
      <c r="G123" s="246"/>
      <c r="H123" s="249">
        <v>20.062999999999999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83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20.062999999999999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83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3522</v>
      </c>
      <c r="F125" s="218" t="s">
        <v>3523</v>
      </c>
      <c r="G125" s="219" t="s">
        <v>429</v>
      </c>
      <c r="H125" s="220">
        <v>40.164999999999999</v>
      </c>
      <c r="I125" s="221"/>
      <c r="J125" s="222">
        <f>ROUND(I125*H125,2)</f>
        <v>0</v>
      </c>
      <c r="K125" s="218" t="s">
        <v>3508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3518</v>
      </c>
      <c r="G126" s="246"/>
      <c r="H126" s="249">
        <v>40.164999999999999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83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40.164999999999999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83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373</v>
      </c>
      <c r="D128" s="216" t="s">
        <v>333</v>
      </c>
      <c r="E128" s="217" t="s">
        <v>3524</v>
      </c>
      <c r="F128" s="218" t="s">
        <v>3525</v>
      </c>
      <c r="G128" s="219" t="s">
        <v>429</v>
      </c>
      <c r="H128" s="220">
        <v>20.082999999999998</v>
      </c>
      <c r="I128" s="221"/>
      <c r="J128" s="222">
        <f>ROUND(I128*H128,2)</f>
        <v>0</v>
      </c>
      <c r="K128" s="218" t="s">
        <v>3508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529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3526</v>
      </c>
      <c r="G129" s="246"/>
      <c r="H129" s="249">
        <v>20.082999999999998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83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20.082999999999998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83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8</v>
      </c>
      <c r="F131" s="203" t="s">
        <v>3527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SUM(P132:P143)</f>
        <v>0</v>
      </c>
      <c r="Q131" s="208"/>
      <c r="R131" s="209">
        <f>SUM(R132:R143)</f>
        <v>0</v>
      </c>
      <c r="S131" s="208"/>
      <c r="T131" s="210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SUM(BK132:BK143)</f>
        <v>0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3528</v>
      </c>
      <c r="F132" s="218" t="s">
        <v>3529</v>
      </c>
      <c r="G132" s="219" t="s">
        <v>336</v>
      </c>
      <c r="H132" s="220">
        <v>431.19999999999999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3530</v>
      </c>
      <c r="G133" s="246"/>
      <c r="H133" s="249">
        <v>431.19999999999999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83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431.19999999999999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83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3531</v>
      </c>
      <c r="F135" s="218" t="s">
        <v>3532</v>
      </c>
      <c r="G135" s="219" t="s">
        <v>336</v>
      </c>
      <c r="H135" s="220">
        <v>431.19999999999999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3533</v>
      </c>
      <c r="G136" s="246"/>
      <c r="H136" s="249">
        <v>431.19999999999999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83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431.19999999999999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83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393</v>
      </c>
      <c r="D138" s="216" t="s">
        <v>333</v>
      </c>
      <c r="E138" s="217" t="s">
        <v>3534</v>
      </c>
      <c r="F138" s="218" t="s">
        <v>3535</v>
      </c>
      <c r="G138" s="219" t="s">
        <v>336</v>
      </c>
      <c r="H138" s="220">
        <v>68.299999999999997</v>
      </c>
      <c r="I138" s="221"/>
      <c r="J138" s="222">
        <f>ROUND(I138*H138,2)</f>
        <v>0</v>
      </c>
      <c r="K138" s="218" t="s">
        <v>3508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558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3536</v>
      </c>
      <c r="G139" s="246"/>
      <c r="H139" s="249">
        <v>68.299999999999997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83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68.299999999999997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83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3537</v>
      </c>
      <c r="F141" s="218" t="s">
        <v>3538</v>
      </c>
      <c r="G141" s="219" t="s">
        <v>336</v>
      </c>
      <c r="H141" s="220">
        <v>68.299999999999997</v>
      </c>
      <c r="I141" s="221"/>
      <c r="J141" s="222">
        <f>ROUND(I141*H141,2)</f>
        <v>0</v>
      </c>
      <c r="K141" s="218" t="s">
        <v>3508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3539</v>
      </c>
      <c r="G142" s="246"/>
      <c r="H142" s="249">
        <v>68.299999999999997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68.299999999999997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541</v>
      </c>
      <c r="F144" s="203" t="s">
        <v>3540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SUM(P145:P156)</f>
        <v>0</v>
      </c>
      <c r="Q144" s="208"/>
      <c r="R144" s="209">
        <f>SUM(R145:R156)</f>
        <v>0</v>
      </c>
      <c r="S144" s="208"/>
      <c r="T144" s="210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SUM(BK145:BK156)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3541</v>
      </c>
      <c r="F145" s="218" t="s">
        <v>3542</v>
      </c>
      <c r="G145" s="219" t="s">
        <v>429</v>
      </c>
      <c r="H145" s="220">
        <v>280.45999999999998</v>
      </c>
      <c r="I145" s="221"/>
      <c r="J145" s="222">
        <f>ROUND(I145*H145,2)</f>
        <v>0</v>
      </c>
      <c r="K145" s="218" t="s">
        <v>3508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3543</v>
      </c>
      <c r="G146" s="246"/>
      <c r="H146" s="249">
        <v>280.45999999999998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280.45999999999998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83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3544</v>
      </c>
      <c r="F148" s="218" t="s">
        <v>3545</v>
      </c>
      <c r="G148" s="219" t="s">
        <v>429</v>
      </c>
      <c r="H148" s="220">
        <v>280.45999999999998</v>
      </c>
      <c r="I148" s="221"/>
      <c r="J148" s="222">
        <f>ROUND(I148*H148,2)</f>
        <v>0</v>
      </c>
      <c r="K148" s="218" t="s">
        <v>3508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3546</v>
      </c>
      <c r="G149" s="246"/>
      <c r="H149" s="249">
        <v>280.45999999999998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83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280.45999999999998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83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3547</v>
      </c>
      <c r="F151" s="218" t="s">
        <v>3548</v>
      </c>
      <c r="G151" s="219" t="s">
        <v>429</v>
      </c>
      <c r="H151" s="220">
        <v>280.44999999999999</v>
      </c>
      <c r="I151" s="221"/>
      <c r="J151" s="222">
        <f>ROUND(I151*H151,2)</f>
        <v>0</v>
      </c>
      <c r="K151" s="218" t="s">
        <v>3508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3549</v>
      </c>
      <c r="G152" s="246"/>
      <c r="H152" s="249">
        <v>280.44999999999999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83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280.44999999999999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83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3550</v>
      </c>
      <c r="F154" s="218" t="s">
        <v>3551</v>
      </c>
      <c r="G154" s="219" t="s">
        <v>429</v>
      </c>
      <c r="H154" s="220">
        <v>2804.5</v>
      </c>
      <c r="I154" s="221"/>
      <c r="J154" s="222">
        <f>ROUND(I154*H154,2)</f>
        <v>0</v>
      </c>
      <c r="K154" s="218" t="s">
        <v>3508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3552</v>
      </c>
      <c r="G155" s="246"/>
      <c r="H155" s="249">
        <v>2804.5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2804.5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469</v>
      </c>
      <c r="F157" s="203" t="s">
        <v>3553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SUM(P158:P163)</f>
        <v>0</v>
      </c>
      <c r="Q157" s="208"/>
      <c r="R157" s="209">
        <f>SUM(R158:R163)</f>
        <v>0</v>
      </c>
      <c r="S157" s="208"/>
      <c r="T157" s="21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76</v>
      </c>
      <c r="AY157" s="211" t="s">
        <v>331</v>
      </c>
      <c r="BK157" s="213">
        <f>SUM(BK158:BK163)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3554</v>
      </c>
      <c r="F158" s="218" t="s">
        <v>3555</v>
      </c>
      <c r="G158" s="219" t="s">
        <v>429</v>
      </c>
      <c r="H158" s="220">
        <v>79.159999999999997</v>
      </c>
      <c r="I158" s="221"/>
      <c r="J158" s="222">
        <f>ROUND(I158*H158,2)</f>
        <v>0</v>
      </c>
      <c r="K158" s="218" t="s">
        <v>3508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3556</v>
      </c>
      <c r="F159" s="218" t="s">
        <v>3557</v>
      </c>
      <c r="G159" s="219" t="s">
        <v>429</v>
      </c>
      <c r="H159" s="220">
        <v>174.13999999999999</v>
      </c>
      <c r="I159" s="221"/>
      <c r="J159" s="222">
        <f>ROUND(I159*H159,2)</f>
        <v>0</v>
      </c>
      <c r="K159" s="218" t="s">
        <v>3508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3546</v>
      </c>
      <c r="G160" s="246"/>
      <c r="H160" s="249">
        <v>280.45999999999998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83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3558</v>
      </c>
      <c r="G161" s="246"/>
      <c r="H161" s="249">
        <v>-27.16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83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3559</v>
      </c>
      <c r="G162" s="246"/>
      <c r="H162" s="249">
        <v>-79.159999999999997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174.13999999999999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5.92" customHeight="1">
      <c r="A164" s="12"/>
      <c r="B164" s="200"/>
      <c r="C164" s="201"/>
      <c r="D164" s="202" t="s">
        <v>75</v>
      </c>
      <c r="E164" s="203" t="s">
        <v>549</v>
      </c>
      <c r="F164" s="203" t="s">
        <v>3560</v>
      </c>
      <c r="G164" s="201"/>
      <c r="H164" s="201"/>
      <c r="I164" s="204"/>
      <c r="J164" s="20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76</v>
      </c>
      <c r="AY164" s="211" t="s">
        <v>331</v>
      </c>
      <c r="BK164" s="213">
        <f>SUM(BK165:BK167)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3561</v>
      </c>
      <c r="F165" s="218" t="s">
        <v>3562</v>
      </c>
      <c r="G165" s="219" t="s">
        <v>429</v>
      </c>
      <c r="H165" s="220">
        <v>280.45999999999998</v>
      </c>
      <c r="I165" s="221"/>
      <c r="J165" s="222">
        <f>ROUND(I165*H165,2)</f>
        <v>0</v>
      </c>
      <c r="K165" s="218" t="s">
        <v>3508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3546</v>
      </c>
      <c r="G166" s="246"/>
      <c r="H166" s="249">
        <v>280.45999999999998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83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280.45999999999998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83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546</v>
      </c>
      <c r="F168" s="203" t="s">
        <v>3563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0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83</v>
      </c>
      <c r="AT168" s="212" t="s">
        <v>75</v>
      </c>
      <c r="AU168" s="212" t="s">
        <v>76</v>
      </c>
      <c r="AY168" s="211" t="s">
        <v>331</v>
      </c>
      <c r="BK168" s="213">
        <f>SUM(BK169:BK174)</f>
        <v>0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3564</v>
      </c>
      <c r="F169" s="218" t="s">
        <v>3565</v>
      </c>
      <c r="G169" s="219" t="s">
        <v>429</v>
      </c>
      <c r="H169" s="220">
        <v>27.16</v>
      </c>
      <c r="I169" s="221"/>
      <c r="J169" s="222">
        <f>ROUND(I169*H169,2)</f>
        <v>0</v>
      </c>
      <c r="K169" s="218" t="s">
        <v>3508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3566</v>
      </c>
      <c r="G170" s="246"/>
      <c r="H170" s="249">
        <v>27.16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83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27.16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83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24.15" customHeight="1">
      <c r="A172" s="40"/>
      <c r="B172" s="41"/>
      <c r="C172" s="216" t="s">
        <v>558</v>
      </c>
      <c r="D172" s="216" t="s">
        <v>333</v>
      </c>
      <c r="E172" s="217" t="s">
        <v>3567</v>
      </c>
      <c r="F172" s="218" t="s">
        <v>3568</v>
      </c>
      <c r="G172" s="219" t="s">
        <v>429</v>
      </c>
      <c r="H172" s="220">
        <v>5</v>
      </c>
      <c r="I172" s="221"/>
      <c r="J172" s="222">
        <f>ROUND(I172*H172,2)</f>
        <v>0</v>
      </c>
      <c r="K172" s="218" t="s">
        <v>3508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3569</v>
      </c>
      <c r="G173" s="246"/>
      <c r="H173" s="249">
        <v>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83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83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3570</v>
      </c>
      <c r="F175" s="203" t="s">
        <v>3571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SUM(P176:P290)</f>
        <v>0</v>
      </c>
      <c r="Q175" s="208"/>
      <c r="R175" s="209">
        <f>SUM(R176:R290)</f>
        <v>0</v>
      </c>
      <c r="S175" s="208"/>
      <c r="T175" s="210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SUM(BK176:BK290)</f>
        <v>0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3572</v>
      </c>
      <c r="F176" s="218" t="s">
        <v>3573</v>
      </c>
      <c r="G176" s="219" t="s">
        <v>1076</v>
      </c>
      <c r="H176" s="220">
        <v>50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3574</v>
      </c>
      <c r="F177" s="218" t="s">
        <v>3575</v>
      </c>
      <c r="G177" s="219" t="s">
        <v>425</v>
      </c>
      <c r="H177" s="220">
        <v>50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3576</v>
      </c>
      <c r="G178" s="246"/>
      <c r="H178" s="249">
        <v>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83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50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83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24.15" customHeight="1">
      <c r="A180" s="40"/>
      <c r="B180" s="41"/>
      <c r="C180" s="216" t="s">
        <v>193</v>
      </c>
      <c r="D180" s="216" t="s">
        <v>333</v>
      </c>
      <c r="E180" s="217" t="s">
        <v>3577</v>
      </c>
      <c r="F180" s="218" t="s">
        <v>3578</v>
      </c>
      <c r="G180" s="219" t="s">
        <v>376</v>
      </c>
      <c r="H180" s="220">
        <v>20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3579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83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20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83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37.8" customHeight="1">
      <c r="A183" s="40"/>
      <c r="B183" s="41"/>
      <c r="C183" s="216" t="s">
        <v>199</v>
      </c>
      <c r="D183" s="216" t="s">
        <v>333</v>
      </c>
      <c r="E183" s="217" t="s">
        <v>3580</v>
      </c>
      <c r="F183" s="218" t="s">
        <v>3581</v>
      </c>
      <c r="G183" s="219" t="s">
        <v>425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541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541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3582</v>
      </c>
      <c r="G184" s="246"/>
      <c r="H184" s="249">
        <v>10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83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10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83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24.15" customHeight="1">
      <c r="A186" s="40"/>
      <c r="B186" s="41"/>
      <c r="C186" s="216" t="s">
        <v>599</v>
      </c>
      <c r="D186" s="216" t="s">
        <v>333</v>
      </c>
      <c r="E186" s="217" t="s">
        <v>3583</v>
      </c>
      <c r="F186" s="218" t="s">
        <v>3584</v>
      </c>
      <c r="G186" s="219" t="s">
        <v>376</v>
      </c>
      <c r="H186" s="220">
        <v>70</v>
      </c>
      <c r="I186" s="221"/>
      <c r="J186" s="222">
        <f>ROUND(I186*H186,2)</f>
        <v>0</v>
      </c>
      <c r="K186" s="218" t="s">
        <v>3508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541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541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3585</v>
      </c>
      <c r="G187" s="246"/>
      <c r="H187" s="249">
        <v>70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83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70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83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24.15" customHeight="1">
      <c r="A189" s="40"/>
      <c r="B189" s="41"/>
      <c r="C189" s="216" t="s">
        <v>587</v>
      </c>
      <c r="D189" s="216" t="s">
        <v>333</v>
      </c>
      <c r="E189" s="217" t="s">
        <v>3586</v>
      </c>
      <c r="F189" s="218" t="s">
        <v>3587</v>
      </c>
      <c r="G189" s="219" t="s">
        <v>376</v>
      </c>
      <c r="H189" s="220">
        <v>25</v>
      </c>
      <c r="I189" s="221"/>
      <c r="J189" s="222">
        <f>ROUND(I189*H189,2)</f>
        <v>0</v>
      </c>
      <c r="K189" s="218" t="s">
        <v>3508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3588</v>
      </c>
      <c r="G190" s="246"/>
      <c r="H190" s="249">
        <v>25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83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83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24.15" customHeight="1">
      <c r="A192" s="40"/>
      <c r="B192" s="41"/>
      <c r="C192" s="216" t="s">
        <v>644</v>
      </c>
      <c r="D192" s="216" t="s">
        <v>333</v>
      </c>
      <c r="E192" s="217" t="s">
        <v>3589</v>
      </c>
      <c r="F192" s="218" t="s">
        <v>3590</v>
      </c>
      <c r="G192" s="219" t="s">
        <v>376</v>
      </c>
      <c r="H192" s="220">
        <v>5</v>
      </c>
      <c r="I192" s="221"/>
      <c r="J192" s="222">
        <f>ROUND(I192*H192,2)</f>
        <v>0</v>
      </c>
      <c r="K192" s="218" t="s">
        <v>3508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3591</v>
      </c>
      <c r="G193" s="246"/>
      <c r="H193" s="249">
        <v>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83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83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24.15" customHeight="1">
      <c r="A195" s="40"/>
      <c r="B195" s="41"/>
      <c r="C195" s="216" t="s">
        <v>650</v>
      </c>
      <c r="D195" s="216" t="s">
        <v>333</v>
      </c>
      <c r="E195" s="217" t="s">
        <v>3592</v>
      </c>
      <c r="F195" s="218" t="s">
        <v>3593</v>
      </c>
      <c r="G195" s="219" t="s">
        <v>376</v>
      </c>
      <c r="H195" s="220">
        <v>15</v>
      </c>
      <c r="I195" s="221"/>
      <c r="J195" s="222">
        <f>ROUND(I195*H195,2)</f>
        <v>0</v>
      </c>
      <c r="K195" s="218" t="s">
        <v>3508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541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541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3594</v>
      </c>
      <c r="G196" s="246"/>
      <c r="H196" s="249">
        <v>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83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83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2" customFormat="1" ht="24.15" customHeight="1">
      <c r="A198" s="40"/>
      <c r="B198" s="41"/>
      <c r="C198" s="216" t="s">
        <v>656</v>
      </c>
      <c r="D198" s="216" t="s">
        <v>333</v>
      </c>
      <c r="E198" s="217" t="s">
        <v>3595</v>
      </c>
      <c r="F198" s="218" t="s">
        <v>3596</v>
      </c>
      <c r="G198" s="219" t="s">
        <v>376</v>
      </c>
      <c r="H198" s="220">
        <v>40</v>
      </c>
      <c r="I198" s="221"/>
      <c r="J198" s="222">
        <f>ROUND(I198*H198,2)</f>
        <v>0</v>
      </c>
      <c r="K198" s="218" t="s">
        <v>3508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541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541</v>
      </c>
      <c r="BM198" s="227" t="s">
        <v>1201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3597</v>
      </c>
      <c r="G199" s="246"/>
      <c r="H199" s="249">
        <v>40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83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40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83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631</v>
      </c>
      <c r="D201" s="216" t="s">
        <v>333</v>
      </c>
      <c r="E201" s="217" t="s">
        <v>3598</v>
      </c>
      <c r="F201" s="218" t="s">
        <v>3599</v>
      </c>
      <c r="G201" s="219" t="s">
        <v>376</v>
      </c>
      <c r="H201" s="220">
        <v>70</v>
      </c>
      <c r="I201" s="221"/>
      <c r="J201" s="222">
        <f>ROUND(I201*H201,2)</f>
        <v>0</v>
      </c>
      <c r="K201" s="218" t="s">
        <v>3508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541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541</v>
      </c>
      <c r="BM201" s="227" t="s">
        <v>1039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3585</v>
      </c>
      <c r="G202" s="246"/>
      <c r="H202" s="249">
        <v>70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83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70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83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24.15" customHeight="1">
      <c r="A204" s="40"/>
      <c r="B204" s="41"/>
      <c r="C204" s="216" t="s">
        <v>618</v>
      </c>
      <c r="D204" s="216" t="s">
        <v>333</v>
      </c>
      <c r="E204" s="217" t="s">
        <v>3600</v>
      </c>
      <c r="F204" s="218" t="s">
        <v>3601</v>
      </c>
      <c r="G204" s="219" t="s">
        <v>376</v>
      </c>
      <c r="H204" s="220">
        <v>10</v>
      </c>
      <c r="I204" s="221"/>
      <c r="J204" s="222">
        <f>ROUND(I204*H204,2)</f>
        <v>0</v>
      </c>
      <c r="K204" s="218" t="s">
        <v>3508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541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541</v>
      </c>
      <c r="BM204" s="227" t="s">
        <v>1243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3582</v>
      </c>
      <c r="G205" s="246"/>
      <c r="H205" s="249">
        <v>10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83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83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24.15" customHeight="1">
      <c r="A207" s="40"/>
      <c r="B207" s="41"/>
      <c r="C207" s="216" t="s">
        <v>624</v>
      </c>
      <c r="D207" s="216" t="s">
        <v>333</v>
      </c>
      <c r="E207" s="217" t="s">
        <v>3602</v>
      </c>
      <c r="F207" s="218" t="s">
        <v>3603</v>
      </c>
      <c r="G207" s="219" t="s">
        <v>376</v>
      </c>
      <c r="H207" s="220">
        <v>30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541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541</v>
      </c>
      <c r="BM207" s="227" t="s">
        <v>1253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3604</v>
      </c>
      <c r="G208" s="246"/>
      <c r="H208" s="249">
        <v>30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83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30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83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24.15" customHeight="1">
      <c r="A210" s="40"/>
      <c r="B210" s="41"/>
      <c r="C210" s="216" t="s">
        <v>612</v>
      </c>
      <c r="D210" s="216" t="s">
        <v>333</v>
      </c>
      <c r="E210" s="217" t="s">
        <v>3605</v>
      </c>
      <c r="F210" s="218" t="s">
        <v>3606</v>
      </c>
      <c r="G210" s="219" t="s">
        <v>376</v>
      </c>
      <c r="H210" s="220">
        <v>25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541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541</v>
      </c>
      <c r="BM210" s="227" t="s">
        <v>1266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3588</v>
      </c>
      <c r="G211" s="246"/>
      <c r="H211" s="249">
        <v>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83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83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24.15" customHeight="1">
      <c r="A213" s="40"/>
      <c r="B213" s="41"/>
      <c r="C213" s="216" t="s">
        <v>638</v>
      </c>
      <c r="D213" s="216" t="s">
        <v>333</v>
      </c>
      <c r="E213" s="217" t="s">
        <v>3607</v>
      </c>
      <c r="F213" s="218" t="s">
        <v>3608</v>
      </c>
      <c r="G213" s="219" t="s">
        <v>376</v>
      </c>
      <c r="H213" s="220">
        <v>50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1284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3576</v>
      </c>
      <c r="G214" s="246"/>
      <c r="H214" s="249">
        <v>50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83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83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24.15" customHeight="1">
      <c r="A216" s="40"/>
      <c r="B216" s="41"/>
      <c r="C216" s="216" t="s">
        <v>605</v>
      </c>
      <c r="D216" s="216" t="s">
        <v>333</v>
      </c>
      <c r="E216" s="217" t="s">
        <v>3609</v>
      </c>
      <c r="F216" s="218" t="s">
        <v>3610</v>
      </c>
      <c r="G216" s="219" t="s">
        <v>376</v>
      </c>
      <c r="H216" s="220">
        <v>130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1310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3611</v>
      </c>
      <c r="G217" s="246"/>
      <c r="H217" s="249">
        <v>130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83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130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83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4.15" customHeight="1">
      <c r="A219" s="40"/>
      <c r="B219" s="41"/>
      <c r="C219" s="216" t="s">
        <v>666</v>
      </c>
      <c r="D219" s="216" t="s">
        <v>333</v>
      </c>
      <c r="E219" s="217" t="s">
        <v>3612</v>
      </c>
      <c r="F219" s="218" t="s">
        <v>3613</v>
      </c>
      <c r="G219" s="219" t="s">
        <v>376</v>
      </c>
      <c r="H219" s="220">
        <v>65</v>
      </c>
      <c r="I219" s="221"/>
      <c r="J219" s="222">
        <f>ROUND(I219*H219,2)</f>
        <v>0</v>
      </c>
      <c r="K219" s="218" t="s">
        <v>3508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1333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3614</v>
      </c>
      <c r="G220" s="246"/>
      <c r="H220" s="249">
        <v>65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83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65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83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33" customHeight="1">
      <c r="A222" s="40"/>
      <c r="B222" s="41"/>
      <c r="C222" s="216" t="s">
        <v>675</v>
      </c>
      <c r="D222" s="216" t="s">
        <v>333</v>
      </c>
      <c r="E222" s="217" t="s">
        <v>3615</v>
      </c>
      <c r="F222" s="218" t="s">
        <v>3616</v>
      </c>
      <c r="G222" s="219" t="s">
        <v>376</v>
      </c>
      <c r="H222" s="220">
        <v>80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1348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3617</v>
      </c>
      <c r="G223" s="246"/>
      <c r="H223" s="249">
        <v>80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83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80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83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33" customHeight="1">
      <c r="A225" s="40"/>
      <c r="B225" s="41"/>
      <c r="C225" s="216" t="s">
        <v>683</v>
      </c>
      <c r="D225" s="216" t="s">
        <v>333</v>
      </c>
      <c r="E225" s="217" t="s">
        <v>3618</v>
      </c>
      <c r="F225" s="218" t="s">
        <v>3619</v>
      </c>
      <c r="G225" s="219" t="s">
        <v>376</v>
      </c>
      <c r="H225" s="220">
        <v>15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1366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3594</v>
      </c>
      <c r="G226" s="246"/>
      <c r="H226" s="249">
        <v>15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83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83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33" customHeight="1">
      <c r="A228" s="40"/>
      <c r="B228" s="41"/>
      <c r="C228" s="216" t="s">
        <v>1044</v>
      </c>
      <c r="D228" s="216" t="s">
        <v>333</v>
      </c>
      <c r="E228" s="217" t="s">
        <v>3620</v>
      </c>
      <c r="F228" s="218" t="s">
        <v>3621</v>
      </c>
      <c r="G228" s="219" t="s">
        <v>376</v>
      </c>
      <c r="H228" s="220">
        <v>10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1380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3582</v>
      </c>
      <c r="G229" s="246"/>
      <c r="H229" s="249">
        <v>10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33" customHeight="1">
      <c r="A231" s="40"/>
      <c r="B231" s="41"/>
      <c r="C231" s="216" t="s">
        <v>1048</v>
      </c>
      <c r="D231" s="216" t="s">
        <v>333</v>
      </c>
      <c r="E231" s="217" t="s">
        <v>3622</v>
      </c>
      <c r="F231" s="218" t="s">
        <v>3623</v>
      </c>
      <c r="G231" s="219" t="s">
        <v>376</v>
      </c>
      <c r="H231" s="220">
        <v>25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3588</v>
      </c>
      <c r="G232" s="246"/>
      <c r="H232" s="249">
        <v>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25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1053</v>
      </c>
      <c r="D234" s="216" t="s">
        <v>333</v>
      </c>
      <c r="E234" s="217" t="s">
        <v>3624</v>
      </c>
      <c r="F234" s="218" t="s">
        <v>3625</v>
      </c>
      <c r="G234" s="219" t="s">
        <v>425</v>
      </c>
      <c r="H234" s="220">
        <v>26</v>
      </c>
      <c r="I234" s="221"/>
      <c r="J234" s="222">
        <f>ROUND(I234*H234,2)</f>
        <v>0</v>
      </c>
      <c r="K234" s="218" t="s">
        <v>3508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541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541</v>
      </c>
      <c r="BM234" s="227" t="s">
        <v>1401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3626</v>
      </c>
      <c r="G235" s="246"/>
      <c r="H235" s="249">
        <v>26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83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26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83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1058</v>
      </c>
      <c r="D237" s="216" t="s">
        <v>333</v>
      </c>
      <c r="E237" s="217" t="s">
        <v>3627</v>
      </c>
      <c r="F237" s="218" t="s">
        <v>3628</v>
      </c>
      <c r="G237" s="219" t="s">
        <v>425</v>
      </c>
      <c r="H237" s="220">
        <v>15</v>
      </c>
      <c r="I237" s="221"/>
      <c r="J237" s="222">
        <f>ROUND(I237*H237,2)</f>
        <v>0</v>
      </c>
      <c r="K237" s="218" t="s">
        <v>3508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541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541</v>
      </c>
      <c r="BM237" s="227" t="s">
        <v>1415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3594</v>
      </c>
      <c r="G238" s="246"/>
      <c r="H238" s="249">
        <v>15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83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83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1066</v>
      </c>
      <c r="D240" s="216" t="s">
        <v>333</v>
      </c>
      <c r="E240" s="217" t="s">
        <v>3629</v>
      </c>
      <c r="F240" s="218" t="s">
        <v>3630</v>
      </c>
      <c r="G240" s="219" t="s">
        <v>425</v>
      </c>
      <c r="H240" s="220">
        <v>20</v>
      </c>
      <c r="I240" s="221"/>
      <c r="J240" s="222">
        <f>ROUND(I240*H240,2)</f>
        <v>0</v>
      </c>
      <c r="K240" s="218" t="s">
        <v>3508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541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541</v>
      </c>
      <c r="BM240" s="227" t="s">
        <v>1424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3579</v>
      </c>
      <c r="G241" s="246"/>
      <c r="H241" s="249">
        <v>20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83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20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83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24.15" customHeight="1">
      <c r="A243" s="40"/>
      <c r="B243" s="41"/>
      <c r="C243" s="216" t="s">
        <v>1070</v>
      </c>
      <c r="D243" s="216" t="s">
        <v>333</v>
      </c>
      <c r="E243" s="217" t="s">
        <v>3631</v>
      </c>
      <c r="F243" s="218" t="s">
        <v>3632</v>
      </c>
      <c r="G243" s="219" t="s">
        <v>425</v>
      </c>
      <c r="H243" s="220">
        <v>25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1435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3588</v>
      </c>
      <c r="G244" s="246"/>
      <c r="H244" s="249">
        <v>25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83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83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37.8" customHeight="1">
      <c r="A246" s="40"/>
      <c r="B246" s="41"/>
      <c r="C246" s="216" t="s">
        <v>546</v>
      </c>
      <c r="D246" s="216" t="s">
        <v>333</v>
      </c>
      <c r="E246" s="217" t="s">
        <v>3633</v>
      </c>
      <c r="F246" s="218" t="s">
        <v>3634</v>
      </c>
      <c r="G246" s="219" t="s">
        <v>425</v>
      </c>
      <c r="H246" s="220">
        <v>3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83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1450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3635</v>
      </c>
      <c r="G247" s="246"/>
      <c r="H247" s="249">
        <v>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83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83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24.15" customHeight="1">
      <c r="A249" s="40"/>
      <c r="B249" s="41"/>
      <c r="C249" s="216" t="s">
        <v>1078</v>
      </c>
      <c r="D249" s="216" t="s">
        <v>333</v>
      </c>
      <c r="E249" s="217" t="s">
        <v>3636</v>
      </c>
      <c r="F249" s="218" t="s">
        <v>3637</v>
      </c>
      <c r="G249" s="219" t="s">
        <v>425</v>
      </c>
      <c r="H249" s="220">
        <v>8</v>
      </c>
      <c r="I249" s="221"/>
      <c r="J249" s="222">
        <f>ROUND(I249*H249,2)</f>
        <v>0</v>
      </c>
      <c r="K249" s="218" t="s">
        <v>3508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1463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3638</v>
      </c>
      <c r="G250" s="246"/>
      <c r="H250" s="249">
        <v>7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83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3639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83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83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33" customHeight="1">
      <c r="A253" s="40"/>
      <c r="B253" s="41"/>
      <c r="C253" s="216" t="s">
        <v>1083</v>
      </c>
      <c r="D253" s="216" t="s">
        <v>333</v>
      </c>
      <c r="E253" s="217" t="s">
        <v>3640</v>
      </c>
      <c r="F253" s="218" t="s">
        <v>3641</v>
      </c>
      <c r="G253" s="219" t="s">
        <v>425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541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541</v>
      </c>
      <c r="BM253" s="227" t="s">
        <v>1472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3639</v>
      </c>
      <c r="G254" s="246"/>
      <c r="H254" s="249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83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83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78" customHeight="1">
      <c r="A256" s="40"/>
      <c r="B256" s="41"/>
      <c r="C256" s="216" t="s">
        <v>1106</v>
      </c>
      <c r="D256" s="216" t="s">
        <v>333</v>
      </c>
      <c r="E256" s="217" t="s">
        <v>3642</v>
      </c>
      <c r="F256" s="218" t="s">
        <v>3643</v>
      </c>
      <c r="G256" s="219" t="s">
        <v>3644</v>
      </c>
      <c r="H256" s="220">
        <v>3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541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541</v>
      </c>
      <c r="BM256" s="227" t="s">
        <v>467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3645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3639</v>
      </c>
      <c r="G258" s="246"/>
      <c r="H258" s="249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83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3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83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78" customHeight="1">
      <c r="A260" s="40"/>
      <c r="B260" s="41"/>
      <c r="C260" s="216" t="s">
        <v>1111</v>
      </c>
      <c r="D260" s="216" t="s">
        <v>333</v>
      </c>
      <c r="E260" s="217" t="s">
        <v>3646</v>
      </c>
      <c r="F260" s="218" t="s">
        <v>3647</v>
      </c>
      <c r="G260" s="219" t="s">
        <v>3644</v>
      </c>
      <c r="H260" s="220">
        <v>1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541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541</v>
      </c>
      <c r="BM260" s="227" t="s">
        <v>547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3639</v>
      </c>
      <c r="G261" s="246"/>
      <c r="H261" s="249">
        <v>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83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83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78" customHeight="1">
      <c r="A263" s="40"/>
      <c r="B263" s="41"/>
      <c r="C263" s="216" t="s">
        <v>495</v>
      </c>
      <c r="D263" s="216" t="s">
        <v>333</v>
      </c>
      <c r="E263" s="217" t="s">
        <v>3648</v>
      </c>
      <c r="F263" s="218" t="s">
        <v>3649</v>
      </c>
      <c r="G263" s="219" t="s">
        <v>3644</v>
      </c>
      <c r="H263" s="220">
        <v>1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541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541</v>
      </c>
      <c r="BM263" s="227" t="s">
        <v>1512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3639</v>
      </c>
      <c r="G264" s="246"/>
      <c r="H264" s="249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49.05" customHeight="1">
      <c r="A266" s="40"/>
      <c r="B266" s="41"/>
      <c r="C266" s="216" t="s">
        <v>1127</v>
      </c>
      <c r="D266" s="216" t="s">
        <v>333</v>
      </c>
      <c r="E266" s="217" t="s">
        <v>3650</v>
      </c>
      <c r="F266" s="218" t="s">
        <v>3651</v>
      </c>
      <c r="G266" s="219" t="s">
        <v>425</v>
      </c>
      <c r="H266" s="220">
        <v>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541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541</v>
      </c>
      <c r="BM266" s="227" t="s">
        <v>1523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3645</v>
      </c>
      <c r="G267" s="246"/>
      <c r="H267" s="249">
        <v>2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2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24.15" customHeight="1">
      <c r="A269" s="40"/>
      <c r="B269" s="41"/>
      <c r="C269" s="216" t="s">
        <v>1132</v>
      </c>
      <c r="D269" s="216" t="s">
        <v>333</v>
      </c>
      <c r="E269" s="217" t="s">
        <v>3652</v>
      </c>
      <c r="F269" s="218" t="s">
        <v>3653</v>
      </c>
      <c r="G269" s="219" t="s">
        <v>425</v>
      </c>
      <c r="H269" s="220">
        <v>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541</v>
      </c>
      <c r="AT269" s="227" t="s">
        <v>333</v>
      </c>
      <c r="AU269" s="227" t="s">
        <v>83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541</v>
      </c>
      <c r="BM269" s="227" t="s">
        <v>1538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3582</v>
      </c>
      <c r="G270" s="246"/>
      <c r="H270" s="249">
        <v>10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83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10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83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1139</v>
      </c>
      <c r="D272" s="216" t="s">
        <v>333</v>
      </c>
      <c r="E272" s="217" t="s">
        <v>3654</v>
      </c>
      <c r="F272" s="218" t="s">
        <v>3655</v>
      </c>
      <c r="G272" s="219" t="s">
        <v>3644</v>
      </c>
      <c r="H272" s="220">
        <v>10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541</v>
      </c>
      <c r="AT272" s="227" t="s">
        <v>333</v>
      </c>
      <c r="AU272" s="227" t="s">
        <v>83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541</v>
      </c>
      <c r="BM272" s="227" t="s">
        <v>1550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3582</v>
      </c>
      <c r="G273" s="246"/>
      <c r="H273" s="249">
        <v>10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83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10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83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37.8" customHeight="1">
      <c r="A275" s="40"/>
      <c r="B275" s="41"/>
      <c r="C275" s="216" t="s">
        <v>1144</v>
      </c>
      <c r="D275" s="216" t="s">
        <v>333</v>
      </c>
      <c r="E275" s="217" t="s">
        <v>3656</v>
      </c>
      <c r="F275" s="218" t="s">
        <v>3657</v>
      </c>
      <c r="G275" s="219" t="s">
        <v>425</v>
      </c>
      <c r="H275" s="220">
        <v>3</v>
      </c>
      <c r="I275" s="221"/>
      <c r="J275" s="222">
        <f>ROUND(I275*H275,2)</f>
        <v>0</v>
      </c>
      <c r="K275" s="218" t="s">
        <v>3508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541</v>
      </c>
      <c r="AT275" s="227" t="s">
        <v>333</v>
      </c>
      <c r="AU275" s="227" t="s">
        <v>83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541</v>
      </c>
      <c r="BM275" s="227" t="s">
        <v>1558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3635</v>
      </c>
      <c r="G276" s="246"/>
      <c r="H276" s="249">
        <v>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83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3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83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24.15" customHeight="1">
      <c r="A278" s="40"/>
      <c r="B278" s="41"/>
      <c r="C278" s="216" t="s">
        <v>1154</v>
      </c>
      <c r="D278" s="216" t="s">
        <v>333</v>
      </c>
      <c r="E278" s="217" t="s">
        <v>3658</v>
      </c>
      <c r="F278" s="218" t="s">
        <v>3659</v>
      </c>
      <c r="G278" s="219" t="s">
        <v>3644</v>
      </c>
      <c r="H278" s="220">
        <v>4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541</v>
      </c>
      <c r="AT278" s="227" t="s">
        <v>333</v>
      </c>
      <c r="AU278" s="227" t="s">
        <v>83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541</v>
      </c>
      <c r="BM278" s="227" t="s">
        <v>1572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3660</v>
      </c>
      <c r="G279" s="246"/>
      <c r="H279" s="249">
        <v>4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83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4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83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33" customHeight="1">
      <c r="A281" s="40"/>
      <c r="B281" s="41"/>
      <c r="C281" s="216" t="s">
        <v>1189</v>
      </c>
      <c r="D281" s="216" t="s">
        <v>333</v>
      </c>
      <c r="E281" s="217" t="s">
        <v>3661</v>
      </c>
      <c r="F281" s="218" t="s">
        <v>3662</v>
      </c>
      <c r="G281" s="219" t="s">
        <v>3644</v>
      </c>
      <c r="H281" s="220">
        <v>2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541</v>
      </c>
      <c r="AT281" s="227" t="s">
        <v>333</v>
      </c>
      <c r="AU281" s="227" t="s">
        <v>83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541</v>
      </c>
      <c r="BM281" s="227" t="s">
        <v>1592</v>
      </c>
    </row>
    <row r="282" s="14" customFormat="1">
      <c r="A282" s="14"/>
      <c r="B282" s="245"/>
      <c r="C282" s="246"/>
      <c r="D282" s="236" t="s">
        <v>341</v>
      </c>
      <c r="E282" s="247" t="s">
        <v>19</v>
      </c>
      <c r="F282" s="248" t="s">
        <v>3645</v>
      </c>
      <c r="G282" s="246"/>
      <c r="H282" s="249">
        <v>2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341</v>
      </c>
      <c r="AU282" s="255" t="s">
        <v>83</v>
      </c>
      <c r="AV282" s="14" t="s">
        <v>85</v>
      </c>
      <c r="AW282" s="14" t="s">
        <v>35</v>
      </c>
      <c r="AX282" s="14" t="s">
        <v>76</v>
      </c>
      <c r="AY282" s="255" t="s">
        <v>331</v>
      </c>
    </row>
    <row r="283" s="15" customFormat="1">
      <c r="A283" s="15"/>
      <c r="B283" s="256"/>
      <c r="C283" s="257"/>
      <c r="D283" s="236" t="s">
        <v>341</v>
      </c>
      <c r="E283" s="258" t="s">
        <v>19</v>
      </c>
      <c r="F283" s="259" t="s">
        <v>353</v>
      </c>
      <c r="G283" s="257"/>
      <c r="H283" s="260">
        <v>2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341</v>
      </c>
      <c r="AU283" s="266" t="s">
        <v>83</v>
      </c>
      <c r="AV283" s="15" t="s">
        <v>126</v>
      </c>
      <c r="AW283" s="15" t="s">
        <v>35</v>
      </c>
      <c r="AX283" s="15" t="s">
        <v>83</v>
      </c>
      <c r="AY283" s="266" t="s">
        <v>331</v>
      </c>
    </row>
    <row r="284" s="2" customFormat="1" ht="16.5" customHeight="1">
      <c r="A284" s="40"/>
      <c r="B284" s="41"/>
      <c r="C284" s="216" t="s">
        <v>1196</v>
      </c>
      <c r="D284" s="216" t="s">
        <v>333</v>
      </c>
      <c r="E284" s="217" t="s">
        <v>3663</v>
      </c>
      <c r="F284" s="218" t="s">
        <v>3664</v>
      </c>
      <c r="G284" s="219" t="s">
        <v>376</v>
      </c>
      <c r="H284" s="220">
        <v>590</v>
      </c>
      <c r="I284" s="221"/>
      <c r="J284" s="222">
        <f>ROUND(I284*H284,2)</f>
        <v>0</v>
      </c>
      <c r="K284" s="218" t="s">
        <v>3508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541</v>
      </c>
      <c r="AT284" s="227" t="s">
        <v>333</v>
      </c>
      <c r="AU284" s="227" t="s">
        <v>83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541</v>
      </c>
      <c r="BM284" s="227" t="s">
        <v>1607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3665</v>
      </c>
      <c r="G285" s="246"/>
      <c r="H285" s="249">
        <v>590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83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590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83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1201</v>
      </c>
      <c r="D287" s="216" t="s">
        <v>333</v>
      </c>
      <c r="E287" s="217" t="s">
        <v>3666</v>
      </c>
      <c r="F287" s="218" t="s">
        <v>3667</v>
      </c>
      <c r="G287" s="219" t="s">
        <v>376</v>
      </c>
      <c r="H287" s="220">
        <v>590</v>
      </c>
      <c r="I287" s="221"/>
      <c r="J287" s="222">
        <f>ROUND(I287*H287,2)</f>
        <v>0</v>
      </c>
      <c r="K287" s="218" t="s">
        <v>3508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541</v>
      </c>
      <c r="AT287" s="227" t="s">
        <v>333</v>
      </c>
      <c r="AU287" s="227" t="s">
        <v>83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541</v>
      </c>
      <c r="BM287" s="227" t="s">
        <v>1619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3665</v>
      </c>
      <c r="G288" s="246"/>
      <c r="H288" s="249">
        <v>590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83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5" customFormat="1">
      <c r="A289" s="15"/>
      <c r="B289" s="256"/>
      <c r="C289" s="257"/>
      <c r="D289" s="236" t="s">
        <v>341</v>
      </c>
      <c r="E289" s="258" t="s">
        <v>19</v>
      </c>
      <c r="F289" s="259" t="s">
        <v>353</v>
      </c>
      <c r="G289" s="257"/>
      <c r="H289" s="260">
        <v>590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341</v>
      </c>
      <c r="AU289" s="266" t="s">
        <v>83</v>
      </c>
      <c r="AV289" s="15" t="s">
        <v>126</v>
      </c>
      <c r="AW289" s="15" t="s">
        <v>35</v>
      </c>
      <c r="AX289" s="15" t="s">
        <v>83</v>
      </c>
      <c r="AY289" s="266" t="s">
        <v>331</v>
      </c>
    </row>
    <row r="290" s="2" customFormat="1" ht="16.5" customHeight="1">
      <c r="A290" s="40"/>
      <c r="B290" s="41"/>
      <c r="C290" s="216" t="s">
        <v>1207</v>
      </c>
      <c r="D290" s="216" t="s">
        <v>333</v>
      </c>
      <c r="E290" s="217" t="s">
        <v>3668</v>
      </c>
      <c r="F290" s="218" t="s">
        <v>3669</v>
      </c>
      <c r="G290" s="219" t="s">
        <v>384</v>
      </c>
      <c r="H290" s="220">
        <v>1.52</v>
      </c>
      <c r="I290" s="221"/>
      <c r="J290" s="222">
        <f>ROUND(I290*H290,2)</f>
        <v>0</v>
      </c>
      <c r="K290" s="218" t="s">
        <v>3508</v>
      </c>
      <c r="L290" s="46"/>
      <c r="M290" s="223" t="s">
        <v>19</v>
      </c>
      <c r="N290" s="224" t="s">
        <v>47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541</v>
      </c>
      <c r="AT290" s="227" t="s">
        <v>333</v>
      </c>
      <c r="AU290" s="227" t="s">
        <v>83</v>
      </c>
      <c r="AY290" s="19" t="s">
        <v>331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83</v>
      </c>
      <c r="BK290" s="228">
        <f>ROUND(I290*H290,2)</f>
        <v>0</v>
      </c>
      <c r="BL290" s="19" t="s">
        <v>541</v>
      </c>
      <c r="BM290" s="227" t="s">
        <v>1647</v>
      </c>
    </row>
    <row r="291" s="12" customFormat="1" ht="25.92" customHeight="1">
      <c r="A291" s="12"/>
      <c r="B291" s="200"/>
      <c r="C291" s="201"/>
      <c r="D291" s="202" t="s">
        <v>75</v>
      </c>
      <c r="E291" s="203" t="s">
        <v>3670</v>
      </c>
      <c r="F291" s="203" t="s">
        <v>3671</v>
      </c>
      <c r="G291" s="201"/>
      <c r="H291" s="201"/>
      <c r="I291" s="204"/>
      <c r="J291" s="205">
        <f>BK291</f>
        <v>0</v>
      </c>
      <c r="K291" s="201"/>
      <c r="L291" s="206"/>
      <c r="M291" s="207"/>
      <c r="N291" s="208"/>
      <c r="O291" s="208"/>
      <c r="P291" s="209">
        <f>SUM(P292:P451)</f>
        <v>0</v>
      </c>
      <c r="Q291" s="208"/>
      <c r="R291" s="209">
        <f>SUM(R292:R451)</f>
        <v>0</v>
      </c>
      <c r="S291" s="208"/>
      <c r="T291" s="210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76</v>
      </c>
      <c r="AY291" s="211" t="s">
        <v>331</v>
      </c>
      <c r="BK291" s="213">
        <f>SUM(BK292:BK451)</f>
        <v>0</v>
      </c>
    </row>
    <row r="292" s="2" customFormat="1" ht="16.5" customHeight="1">
      <c r="A292" s="40"/>
      <c r="B292" s="41"/>
      <c r="C292" s="216" t="s">
        <v>1039</v>
      </c>
      <c r="D292" s="216" t="s">
        <v>333</v>
      </c>
      <c r="E292" s="217" t="s">
        <v>3672</v>
      </c>
      <c r="F292" s="218" t="s">
        <v>3673</v>
      </c>
      <c r="G292" s="219" t="s">
        <v>1076</v>
      </c>
      <c r="H292" s="220">
        <v>32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541</v>
      </c>
      <c r="AT292" s="227" t="s">
        <v>333</v>
      </c>
      <c r="AU292" s="227" t="s">
        <v>83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541</v>
      </c>
      <c r="BM292" s="227" t="s">
        <v>534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3674</v>
      </c>
      <c r="G293" s="246"/>
      <c r="H293" s="249">
        <v>32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83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32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83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24.15" customHeight="1">
      <c r="A295" s="40"/>
      <c r="B295" s="41"/>
      <c r="C295" s="216" t="s">
        <v>1152</v>
      </c>
      <c r="D295" s="216" t="s">
        <v>333</v>
      </c>
      <c r="E295" s="217" t="s">
        <v>3675</v>
      </c>
      <c r="F295" s="218" t="s">
        <v>3676</v>
      </c>
      <c r="G295" s="219" t="s">
        <v>425</v>
      </c>
      <c r="H295" s="220">
        <v>50</v>
      </c>
      <c r="I295" s="221"/>
      <c r="J295" s="222">
        <f>ROUND(I295*H295,2)</f>
        <v>0</v>
      </c>
      <c r="K295" s="218" t="s">
        <v>19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541</v>
      </c>
      <c r="AT295" s="227" t="s">
        <v>333</v>
      </c>
      <c r="AU295" s="227" t="s">
        <v>83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541</v>
      </c>
      <c r="BM295" s="227" t="s">
        <v>1672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3576</v>
      </c>
      <c r="G296" s="246"/>
      <c r="H296" s="249">
        <v>50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83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50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83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49.05" customHeight="1">
      <c r="A298" s="40"/>
      <c r="B298" s="41"/>
      <c r="C298" s="216" t="s">
        <v>1243</v>
      </c>
      <c r="D298" s="216" t="s">
        <v>333</v>
      </c>
      <c r="E298" s="217" t="s">
        <v>3677</v>
      </c>
      <c r="F298" s="218" t="s">
        <v>3678</v>
      </c>
      <c r="G298" s="219" t="s">
        <v>425</v>
      </c>
      <c r="H298" s="220">
        <v>20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541</v>
      </c>
      <c r="AT298" s="227" t="s">
        <v>333</v>
      </c>
      <c r="AU298" s="227" t="s">
        <v>83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541</v>
      </c>
      <c r="BM298" s="227" t="s">
        <v>1688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3579</v>
      </c>
      <c r="G299" s="246"/>
      <c r="H299" s="249">
        <v>20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83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20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83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21.75" customHeight="1">
      <c r="A301" s="40"/>
      <c r="B301" s="41"/>
      <c r="C301" s="216" t="s">
        <v>1249</v>
      </c>
      <c r="D301" s="216" t="s">
        <v>333</v>
      </c>
      <c r="E301" s="217" t="s">
        <v>3679</v>
      </c>
      <c r="F301" s="218" t="s">
        <v>3680</v>
      </c>
      <c r="G301" s="219" t="s">
        <v>425</v>
      </c>
      <c r="H301" s="220">
        <v>1</v>
      </c>
      <c r="I301" s="221"/>
      <c r="J301" s="222">
        <f>ROUND(I301*H301,2)</f>
        <v>0</v>
      </c>
      <c r="K301" s="218" t="s">
        <v>3508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541</v>
      </c>
      <c r="AT301" s="227" t="s">
        <v>333</v>
      </c>
      <c r="AU301" s="227" t="s">
        <v>83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541</v>
      </c>
      <c r="BM301" s="227" t="s">
        <v>1698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3639</v>
      </c>
      <c r="G302" s="246"/>
      <c r="H302" s="249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83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83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24.15" customHeight="1">
      <c r="A304" s="40"/>
      <c r="B304" s="41"/>
      <c r="C304" s="216" t="s">
        <v>1253</v>
      </c>
      <c r="D304" s="216" t="s">
        <v>333</v>
      </c>
      <c r="E304" s="217" t="s">
        <v>3681</v>
      </c>
      <c r="F304" s="218" t="s">
        <v>3682</v>
      </c>
      <c r="G304" s="219" t="s">
        <v>376</v>
      </c>
      <c r="H304" s="220">
        <v>45</v>
      </c>
      <c r="I304" s="221"/>
      <c r="J304" s="222">
        <f>ROUND(I304*H304,2)</f>
        <v>0</v>
      </c>
      <c r="K304" s="218" t="s">
        <v>3508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541</v>
      </c>
      <c r="AT304" s="227" t="s">
        <v>333</v>
      </c>
      <c r="AU304" s="227" t="s">
        <v>83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541</v>
      </c>
      <c r="BM304" s="227" t="s">
        <v>1705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3683</v>
      </c>
      <c r="G305" s="246"/>
      <c r="H305" s="249">
        <v>45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83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83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24.15" customHeight="1">
      <c r="A307" s="40"/>
      <c r="B307" s="41"/>
      <c r="C307" s="216" t="s">
        <v>1006</v>
      </c>
      <c r="D307" s="216" t="s">
        <v>333</v>
      </c>
      <c r="E307" s="217" t="s">
        <v>3684</v>
      </c>
      <c r="F307" s="218" t="s">
        <v>3685</v>
      </c>
      <c r="G307" s="219" t="s">
        <v>376</v>
      </c>
      <c r="H307" s="220">
        <v>260</v>
      </c>
      <c r="I307" s="221"/>
      <c r="J307" s="222">
        <f>ROUND(I307*H307,2)</f>
        <v>0</v>
      </c>
      <c r="K307" s="218" t="s">
        <v>3508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541</v>
      </c>
      <c r="AT307" s="227" t="s">
        <v>333</v>
      </c>
      <c r="AU307" s="227" t="s">
        <v>83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541</v>
      </c>
      <c r="BM307" s="227" t="s">
        <v>1713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3686</v>
      </c>
      <c r="G308" s="246"/>
      <c r="H308" s="249">
        <v>260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83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260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83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1266</v>
      </c>
      <c r="D310" s="216" t="s">
        <v>333</v>
      </c>
      <c r="E310" s="217" t="s">
        <v>3687</v>
      </c>
      <c r="F310" s="218" t="s">
        <v>3688</v>
      </c>
      <c r="G310" s="219" t="s">
        <v>376</v>
      </c>
      <c r="H310" s="220">
        <v>85</v>
      </c>
      <c r="I310" s="221"/>
      <c r="J310" s="222">
        <f>ROUND(I310*H310,2)</f>
        <v>0</v>
      </c>
      <c r="K310" s="218" t="s">
        <v>3508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541</v>
      </c>
      <c r="AT310" s="227" t="s">
        <v>333</v>
      </c>
      <c r="AU310" s="227" t="s">
        <v>83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541</v>
      </c>
      <c r="BM310" s="227" t="s">
        <v>1721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3689</v>
      </c>
      <c r="G311" s="246"/>
      <c r="H311" s="249">
        <v>85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83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85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83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24.15" customHeight="1">
      <c r="A313" s="40"/>
      <c r="B313" s="41"/>
      <c r="C313" s="216" t="s">
        <v>1271</v>
      </c>
      <c r="D313" s="216" t="s">
        <v>333</v>
      </c>
      <c r="E313" s="217" t="s">
        <v>3690</v>
      </c>
      <c r="F313" s="218" t="s">
        <v>3691</v>
      </c>
      <c r="G313" s="219" t="s">
        <v>376</v>
      </c>
      <c r="H313" s="220">
        <v>55</v>
      </c>
      <c r="I313" s="221"/>
      <c r="J313" s="222">
        <f>ROUND(I313*H313,2)</f>
        <v>0</v>
      </c>
      <c r="K313" s="218" t="s">
        <v>3508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541</v>
      </c>
      <c r="AT313" s="227" t="s">
        <v>333</v>
      </c>
      <c r="AU313" s="227" t="s">
        <v>83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541</v>
      </c>
      <c r="BM313" s="227" t="s">
        <v>1729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3692</v>
      </c>
      <c r="G314" s="246"/>
      <c r="H314" s="249">
        <v>55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83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55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83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24.15" customHeight="1">
      <c r="A316" s="40"/>
      <c r="B316" s="41"/>
      <c r="C316" s="216" t="s">
        <v>1284</v>
      </c>
      <c r="D316" s="216" t="s">
        <v>333</v>
      </c>
      <c r="E316" s="217" t="s">
        <v>3693</v>
      </c>
      <c r="F316" s="218" t="s">
        <v>3694</v>
      </c>
      <c r="G316" s="219" t="s">
        <v>376</v>
      </c>
      <c r="H316" s="220">
        <v>20</v>
      </c>
      <c r="I316" s="221"/>
      <c r="J316" s="222">
        <f>ROUND(I316*H316,2)</f>
        <v>0</v>
      </c>
      <c r="K316" s="218" t="s">
        <v>3508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541</v>
      </c>
      <c r="AT316" s="227" t="s">
        <v>333</v>
      </c>
      <c r="AU316" s="227" t="s">
        <v>83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541</v>
      </c>
      <c r="BM316" s="227" t="s">
        <v>1737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3579</v>
      </c>
      <c r="G317" s="246"/>
      <c r="H317" s="249">
        <v>20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83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83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24.15" customHeight="1">
      <c r="A319" s="40"/>
      <c r="B319" s="41"/>
      <c r="C319" s="216" t="s">
        <v>1305</v>
      </c>
      <c r="D319" s="216" t="s">
        <v>333</v>
      </c>
      <c r="E319" s="217" t="s">
        <v>3695</v>
      </c>
      <c r="F319" s="218" t="s">
        <v>3696</v>
      </c>
      <c r="G319" s="219" t="s">
        <v>376</v>
      </c>
      <c r="H319" s="220">
        <v>25</v>
      </c>
      <c r="I319" s="221"/>
      <c r="J319" s="222">
        <f>ROUND(I319*H319,2)</f>
        <v>0</v>
      </c>
      <c r="K319" s="218" t="s">
        <v>3508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541</v>
      </c>
      <c r="AT319" s="227" t="s">
        <v>333</v>
      </c>
      <c r="AU319" s="227" t="s">
        <v>83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541</v>
      </c>
      <c r="BM319" s="227" t="s">
        <v>1745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3588</v>
      </c>
      <c r="G320" s="246"/>
      <c r="H320" s="249">
        <v>25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83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25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83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24.15" customHeight="1">
      <c r="A322" s="40"/>
      <c r="B322" s="41"/>
      <c r="C322" s="216" t="s">
        <v>1310</v>
      </c>
      <c r="D322" s="216" t="s">
        <v>333</v>
      </c>
      <c r="E322" s="217" t="s">
        <v>3697</v>
      </c>
      <c r="F322" s="218" t="s">
        <v>3698</v>
      </c>
      <c r="G322" s="219" t="s">
        <v>376</v>
      </c>
      <c r="H322" s="220">
        <v>20</v>
      </c>
      <c r="I322" s="221"/>
      <c r="J322" s="222">
        <f>ROUND(I322*H322,2)</f>
        <v>0</v>
      </c>
      <c r="K322" s="218" t="s">
        <v>3508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541</v>
      </c>
      <c r="AT322" s="227" t="s">
        <v>333</v>
      </c>
      <c r="AU322" s="227" t="s">
        <v>83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541</v>
      </c>
      <c r="BM322" s="227" t="s">
        <v>343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3579</v>
      </c>
      <c r="G323" s="246"/>
      <c r="H323" s="249">
        <v>20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83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20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83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24.15" customHeight="1">
      <c r="A325" s="40"/>
      <c r="B325" s="41"/>
      <c r="C325" s="216" t="s">
        <v>1316</v>
      </c>
      <c r="D325" s="216" t="s">
        <v>333</v>
      </c>
      <c r="E325" s="217" t="s">
        <v>3699</v>
      </c>
      <c r="F325" s="218" t="s">
        <v>3700</v>
      </c>
      <c r="G325" s="219" t="s">
        <v>376</v>
      </c>
      <c r="H325" s="220">
        <v>20</v>
      </c>
      <c r="I325" s="221"/>
      <c r="J325" s="222">
        <f>ROUND(I325*H325,2)</f>
        <v>0</v>
      </c>
      <c r="K325" s="218" t="s">
        <v>3508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541</v>
      </c>
      <c r="AT325" s="227" t="s">
        <v>333</v>
      </c>
      <c r="AU325" s="227" t="s">
        <v>83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541</v>
      </c>
      <c r="BM325" s="227" t="s">
        <v>1760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3579</v>
      </c>
      <c r="G326" s="246"/>
      <c r="H326" s="249">
        <v>20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83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20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83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33" customHeight="1">
      <c r="A328" s="40"/>
      <c r="B328" s="41"/>
      <c r="C328" s="216" t="s">
        <v>1333</v>
      </c>
      <c r="D328" s="216" t="s">
        <v>333</v>
      </c>
      <c r="E328" s="217" t="s">
        <v>3701</v>
      </c>
      <c r="F328" s="218" t="s">
        <v>3702</v>
      </c>
      <c r="G328" s="219" t="s">
        <v>376</v>
      </c>
      <c r="H328" s="220">
        <v>45</v>
      </c>
      <c r="I328" s="221"/>
      <c r="J328" s="222">
        <f>ROUND(I328*H328,2)</f>
        <v>0</v>
      </c>
      <c r="K328" s="218" t="s">
        <v>19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541</v>
      </c>
      <c r="AT328" s="227" t="s">
        <v>333</v>
      </c>
      <c r="AU328" s="227" t="s">
        <v>83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541</v>
      </c>
      <c r="BM328" s="227" t="s">
        <v>1768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3683</v>
      </c>
      <c r="G329" s="246"/>
      <c r="H329" s="249">
        <v>45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83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45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83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33" customHeight="1">
      <c r="A331" s="40"/>
      <c r="B331" s="41"/>
      <c r="C331" s="216" t="s">
        <v>1343</v>
      </c>
      <c r="D331" s="216" t="s">
        <v>333</v>
      </c>
      <c r="E331" s="217" t="s">
        <v>3703</v>
      </c>
      <c r="F331" s="218" t="s">
        <v>3704</v>
      </c>
      <c r="G331" s="219" t="s">
        <v>376</v>
      </c>
      <c r="H331" s="220">
        <v>130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541</v>
      </c>
      <c r="AT331" s="227" t="s">
        <v>333</v>
      </c>
      <c r="AU331" s="227" t="s">
        <v>83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541</v>
      </c>
      <c r="BM331" s="227" t="s">
        <v>1776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3611</v>
      </c>
      <c r="G332" s="246"/>
      <c r="H332" s="249">
        <v>130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83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130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83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33" customHeight="1">
      <c r="A334" s="40"/>
      <c r="B334" s="41"/>
      <c r="C334" s="216" t="s">
        <v>1348</v>
      </c>
      <c r="D334" s="216" t="s">
        <v>333</v>
      </c>
      <c r="E334" s="217" t="s">
        <v>3705</v>
      </c>
      <c r="F334" s="218" t="s">
        <v>3706</v>
      </c>
      <c r="G334" s="219" t="s">
        <v>376</v>
      </c>
      <c r="H334" s="220">
        <v>85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541</v>
      </c>
      <c r="AT334" s="227" t="s">
        <v>333</v>
      </c>
      <c r="AU334" s="227" t="s">
        <v>83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541</v>
      </c>
      <c r="BM334" s="227" t="s">
        <v>1784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3689</v>
      </c>
      <c r="G335" s="246"/>
      <c r="H335" s="249">
        <v>85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83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85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83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33" customHeight="1">
      <c r="A337" s="40"/>
      <c r="B337" s="41"/>
      <c r="C337" s="216" t="s">
        <v>1359</v>
      </c>
      <c r="D337" s="216" t="s">
        <v>333</v>
      </c>
      <c r="E337" s="217" t="s">
        <v>3707</v>
      </c>
      <c r="F337" s="218" t="s">
        <v>3708</v>
      </c>
      <c r="G337" s="219" t="s">
        <v>376</v>
      </c>
      <c r="H337" s="220">
        <v>55</v>
      </c>
      <c r="I337" s="221"/>
      <c r="J337" s="222">
        <f>ROUND(I337*H337,2)</f>
        <v>0</v>
      </c>
      <c r="K337" s="218" t="s">
        <v>19</v>
      </c>
      <c r="L337" s="46"/>
      <c r="M337" s="223" t="s">
        <v>19</v>
      </c>
      <c r="N337" s="224" t="s">
        <v>47</v>
      </c>
      <c r="O337" s="86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541</v>
      </c>
      <c r="AT337" s="227" t="s">
        <v>333</v>
      </c>
      <c r="AU337" s="227" t="s">
        <v>83</v>
      </c>
      <c r="AY337" s="19" t="s">
        <v>331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83</v>
      </c>
      <c r="BK337" s="228">
        <f>ROUND(I337*H337,2)</f>
        <v>0</v>
      </c>
      <c r="BL337" s="19" t="s">
        <v>541</v>
      </c>
      <c r="BM337" s="227" t="s">
        <v>1792</v>
      </c>
    </row>
    <row r="338" s="14" customFormat="1">
      <c r="A338" s="14"/>
      <c r="B338" s="245"/>
      <c r="C338" s="246"/>
      <c r="D338" s="236" t="s">
        <v>341</v>
      </c>
      <c r="E338" s="247" t="s">
        <v>19</v>
      </c>
      <c r="F338" s="248" t="s">
        <v>3692</v>
      </c>
      <c r="G338" s="246"/>
      <c r="H338" s="249">
        <v>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341</v>
      </c>
      <c r="AU338" s="255" t="s">
        <v>83</v>
      </c>
      <c r="AV338" s="14" t="s">
        <v>85</v>
      </c>
      <c r="AW338" s="14" t="s">
        <v>35</v>
      </c>
      <c r="AX338" s="14" t="s">
        <v>76</v>
      </c>
      <c r="AY338" s="255" t="s">
        <v>331</v>
      </c>
    </row>
    <row r="339" s="15" customFormat="1">
      <c r="A339" s="15"/>
      <c r="B339" s="256"/>
      <c r="C339" s="257"/>
      <c r="D339" s="236" t="s">
        <v>341</v>
      </c>
      <c r="E339" s="258" t="s">
        <v>19</v>
      </c>
      <c r="F339" s="259" t="s">
        <v>353</v>
      </c>
      <c r="G339" s="257"/>
      <c r="H339" s="260">
        <v>55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341</v>
      </c>
      <c r="AU339" s="266" t="s">
        <v>83</v>
      </c>
      <c r="AV339" s="15" t="s">
        <v>126</v>
      </c>
      <c r="AW339" s="15" t="s">
        <v>35</v>
      </c>
      <c r="AX339" s="15" t="s">
        <v>83</v>
      </c>
      <c r="AY339" s="266" t="s">
        <v>331</v>
      </c>
    </row>
    <row r="340" s="2" customFormat="1" ht="33" customHeight="1">
      <c r="A340" s="40"/>
      <c r="B340" s="41"/>
      <c r="C340" s="216" t="s">
        <v>1366</v>
      </c>
      <c r="D340" s="216" t="s">
        <v>333</v>
      </c>
      <c r="E340" s="217" t="s">
        <v>3709</v>
      </c>
      <c r="F340" s="218" t="s">
        <v>3710</v>
      </c>
      <c r="G340" s="219" t="s">
        <v>376</v>
      </c>
      <c r="H340" s="220">
        <v>20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541</v>
      </c>
      <c r="AT340" s="227" t="s">
        <v>333</v>
      </c>
      <c r="AU340" s="227" t="s">
        <v>83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541</v>
      </c>
      <c r="BM340" s="227" t="s">
        <v>1800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3579</v>
      </c>
      <c r="G341" s="246"/>
      <c r="H341" s="249">
        <v>20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83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20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83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33" customHeight="1">
      <c r="A343" s="40"/>
      <c r="B343" s="41"/>
      <c r="C343" s="216" t="s">
        <v>1373</v>
      </c>
      <c r="D343" s="216" t="s">
        <v>333</v>
      </c>
      <c r="E343" s="217" t="s">
        <v>3711</v>
      </c>
      <c r="F343" s="218" t="s">
        <v>3712</v>
      </c>
      <c r="G343" s="219" t="s">
        <v>376</v>
      </c>
      <c r="H343" s="220">
        <v>25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541</v>
      </c>
      <c r="AT343" s="227" t="s">
        <v>333</v>
      </c>
      <c r="AU343" s="227" t="s">
        <v>83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541</v>
      </c>
      <c r="BM343" s="227" t="s">
        <v>1809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3588</v>
      </c>
      <c r="G344" s="246"/>
      <c r="H344" s="249">
        <v>25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83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25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83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2" customFormat="1" ht="33" customHeight="1">
      <c r="A346" s="40"/>
      <c r="B346" s="41"/>
      <c r="C346" s="216" t="s">
        <v>1380</v>
      </c>
      <c r="D346" s="216" t="s">
        <v>333</v>
      </c>
      <c r="E346" s="217" t="s">
        <v>3713</v>
      </c>
      <c r="F346" s="218" t="s">
        <v>3714</v>
      </c>
      <c r="G346" s="219" t="s">
        <v>376</v>
      </c>
      <c r="H346" s="220">
        <v>20</v>
      </c>
      <c r="I346" s="221"/>
      <c r="J346" s="222">
        <f>ROUND(I346*H346,2)</f>
        <v>0</v>
      </c>
      <c r="K346" s="218" t="s">
        <v>19</v>
      </c>
      <c r="L346" s="46"/>
      <c r="M346" s="223" t="s">
        <v>19</v>
      </c>
      <c r="N346" s="224" t="s">
        <v>47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541</v>
      </c>
      <c r="AT346" s="227" t="s">
        <v>333</v>
      </c>
      <c r="AU346" s="227" t="s">
        <v>83</v>
      </c>
      <c r="AY346" s="19" t="s">
        <v>331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83</v>
      </c>
      <c r="BK346" s="228">
        <f>ROUND(I346*H346,2)</f>
        <v>0</v>
      </c>
      <c r="BL346" s="19" t="s">
        <v>541</v>
      </c>
      <c r="BM346" s="227" t="s">
        <v>1820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3579</v>
      </c>
      <c r="G347" s="246"/>
      <c r="H347" s="249">
        <v>20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83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20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83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24.15" customHeight="1">
      <c r="A349" s="40"/>
      <c r="B349" s="41"/>
      <c r="C349" s="216" t="s">
        <v>1386</v>
      </c>
      <c r="D349" s="216" t="s">
        <v>333</v>
      </c>
      <c r="E349" s="217" t="s">
        <v>3715</v>
      </c>
      <c r="F349" s="218" t="s">
        <v>3716</v>
      </c>
      <c r="G349" s="219" t="s">
        <v>376</v>
      </c>
      <c r="H349" s="220">
        <v>130</v>
      </c>
      <c r="I349" s="221"/>
      <c r="J349" s="222">
        <f>ROUND(I349*H349,2)</f>
        <v>0</v>
      </c>
      <c r="K349" s="218" t="s">
        <v>19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541</v>
      </c>
      <c r="AT349" s="227" t="s">
        <v>333</v>
      </c>
      <c r="AU349" s="227" t="s">
        <v>83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541</v>
      </c>
      <c r="BM349" s="227" t="s">
        <v>1834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3611</v>
      </c>
      <c r="G350" s="246"/>
      <c r="H350" s="249">
        <v>130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83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130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83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2" customFormat="1" ht="16.5" customHeight="1">
      <c r="A352" s="40"/>
      <c r="B352" s="41"/>
      <c r="C352" s="216" t="s">
        <v>1391</v>
      </c>
      <c r="D352" s="216" t="s">
        <v>333</v>
      </c>
      <c r="E352" s="217" t="s">
        <v>3717</v>
      </c>
      <c r="F352" s="218" t="s">
        <v>3718</v>
      </c>
      <c r="G352" s="219" t="s">
        <v>425</v>
      </c>
      <c r="H352" s="220">
        <v>60</v>
      </c>
      <c r="I352" s="221"/>
      <c r="J352" s="222">
        <f>ROUND(I352*H352,2)</f>
        <v>0</v>
      </c>
      <c r="K352" s="218" t="s">
        <v>3508</v>
      </c>
      <c r="L352" s="46"/>
      <c r="M352" s="223" t="s">
        <v>19</v>
      </c>
      <c r="N352" s="224" t="s">
        <v>47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541</v>
      </c>
      <c r="AT352" s="227" t="s">
        <v>333</v>
      </c>
      <c r="AU352" s="227" t="s">
        <v>83</v>
      </c>
      <c r="AY352" s="19" t="s">
        <v>331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83</v>
      </c>
      <c r="BK352" s="228">
        <f>ROUND(I352*H352,2)</f>
        <v>0</v>
      </c>
      <c r="BL352" s="19" t="s">
        <v>541</v>
      </c>
      <c r="BM352" s="227" t="s">
        <v>1850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3719</v>
      </c>
      <c r="G353" s="246"/>
      <c r="H353" s="249">
        <v>60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83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60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83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33" customHeight="1">
      <c r="A355" s="40"/>
      <c r="B355" s="41"/>
      <c r="C355" s="216" t="s">
        <v>1396</v>
      </c>
      <c r="D355" s="216" t="s">
        <v>333</v>
      </c>
      <c r="E355" s="217" t="s">
        <v>3720</v>
      </c>
      <c r="F355" s="218" t="s">
        <v>3721</v>
      </c>
      <c r="G355" s="219" t="s">
        <v>425</v>
      </c>
      <c r="H355" s="220">
        <v>1</v>
      </c>
      <c r="I355" s="221"/>
      <c r="J355" s="222">
        <f>ROUND(I355*H355,2)</f>
        <v>0</v>
      </c>
      <c r="K355" s="218" t="s">
        <v>3508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541</v>
      </c>
      <c r="AT355" s="227" t="s">
        <v>333</v>
      </c>
      <c r="AU355" s="227" t="s">
        <v>83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541</v>
      </c>
      <c r="BM355" s="227" t="s">
        <v>1863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3639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83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83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2" customFormat="1" ht="33" customHeight="1">
      <c r="A358" s="40"/>
      <c r="B358" s="41"/>
      <c r="C358" s="216" t="s">
        <v>1401</v>
      </c>
      <c r="D358" s="216" t="s">
        <v>333</v>
      </c>
      <c r="E358" s="217" t="s">
        <v>3722</v>
      </c>
      <c r="F358" s="218" t="s">
        <v>3723</v>
      </c>
      <c r="G358" s="219" t="s">
        <v>425</v>
      </c>
      <c r="H358" s="220">
        <v>4</v>
      </c>
      <c r="I358" s="221"/>
      <c r="J358" s="222">
        <f>ROUND(I358*H358,2)</f>
        <v>0</v>
      </c>
      <c r="K358" s="218" t="s">
        <v>3508</v>
      </c>
      <c r="L358" s="46"/>
      <c r="M358" s="223" t="s">
        <v>19</v>
      </c>
      <c r="N358" s="224" t="s">
        <v>47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541</v>
      </c>
      <c r="AT358" s="227" t="s">
        <v>333</v>
      </c>
      <c r="AU358" s="227" t="s">
        <v>83</v>
      </c>
      <c r="AY358" s="19" t="s">
        <v>331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83</v>
      </c>
      <c r="BK358" s="228">
        <f>ROUND(I358*H358,2)</f>
        <v>0</v>
      </c>
      <c r="BL358" s="19" t="s">
        <v>541</v>
      </c>
      <c r="BM358" s="227" t="s">
        <v>1874</v>
      </c>
    </row>
    <row r="359" s="14" customFormat="1">
      <c r="A359" s="14"/>
      <c r="B359" s="245"/>
      <c r="C359" s="246"/>
      <c r="D359" s="236" t="s">
        <v>341</v>
      </c>
      <c r="E359" s="247" t="s">
        <v>19</v>
      </c>
      <c r="F359" s="248" t="s">
        <v>3660</v>
      </c>
      <c r="G359" s="246"/>
      <c r="H359" s="249">
        <v>4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341</v>
      </c>
      <c r="AU359" s="255" t="s">
        <v>83</v>
      </c>
      <c r="AV359" s="14" t="s">
        <v>85</v>
      </c>
      <c r="AW359" s="14" t="s">
        <v>35</v>
      </c>
      <c r="AX359" s="14" t="s">
        <v>76</v>
      </c>
      <c r="AY359" s="255" t="s">
        <v>331</v>
      </c>
    </row>
    <row r="360" s="15" customFormat="1">
      <c r="A360" s="15"/>
      <c r="B360" s="256"/>
      <c r="C360" s="257"/>
      <c r="D360" s="236" t="s">
        <v>341</v>
      </c>
      <c r="E360" s="258" t="s">
        <v>19</v>
      </c>
      <c r="F360" s="259" t="s">
        <v>353</v>
      </c>
      <c r="G360" s="257"/>
      <c r="H360" s="260">
        <v>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341</v>
      </c>
      <c r="AU360" s="266" t="s">
        <v>83</v>
      </c>
      <c r="AV360" s="15" t="s">
        <v>126</v>
      </c>
      <c r="AW360" s="15" t="s">
        <v>35</v>
      </c>
      <c r="AX360" s="15" t="s">
        <v>83</v>
      </c>
      <c r="AY360" s="266" t="s">
        <v>331</v>
      </c>
    </row>
    <row r="361" s="2" customFormat="1" ht="24.15" customHeight="1">
      <c r="A361" s="40"/>
      <c r="B361" s="41"/>
      <c r="C361" s="216" t="s">
        <v>1406</v>
      </c>
      <c r="D361" s="216" t="s">
        <v>333</v>
      </c>
      <c r="E361" s="217" t="s">
        <v>3724</v>
      </c>
      <c r="F361" s="218" t="s">
        <v>3725</v>
      </c>
      <c r="G361" s="219" t="s">
        <v>425</v>
      </c>
      <c r="H361" s="220">
        <v>5</v>
      </c>
      <c r="I361" s="221"/>
      <c r="J361" s="222">
        <f>ROUND(I361*H361,2)</f>
        <v>0</v>
      </c>
      <c r="K361" s="218" t="s">
        <v>19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541</v>
      </c>
      <c r="AT361" s="227" t="s">
        <v>333</v>
      </c>
      <c r="AU361" s="227" t="s">
        <v>83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541</v>
      </c>
      <c r="BM361" s="227" t="s">
        <v>1885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3639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83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3660</v>
      </c>
      <c r="G363" s="246"/>
      <c r="H363" s="249">
        <v>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83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5" customFormat="1">
      <c r="A364" s="15"/>
      <c r="B364" s="256"/>
      <c r="C364" s="257"/>
      <c r="D364" s="236" t="s">
        <v>341</v>
      </c>
      <c r="E364" s="258" t="s">
        <v>19</v>
      </c>
      <c r="F364" s="259" t="s">
        <v>353</v>
      </c>
      <c r="G364" s="257"/>
      <c r="H364" s="260">
        <v>5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341</v>
      </c>
      <c r="AU364" s="266" t="s">
        <v>83</v>
      </c>
      <c r="AV364" s="15" t="s">
        <v>126</v>
      </c>
      <c r="AW364" s="15" t="s">
        <v>35</v>
      </c>
      <c r="AX364" s="15" t="s">
        <v>83</v>
      </c>
      <c r="AY364" s="266" t="s">
        <v>331</v>
      </c>
    </row>
    <row r="365" s="2" customFormat="1" ht="24.15" customHeight="1">
      <c r="A365" s="40"/>
      <c r="B365" s="41"/>
      <c r="C365" s="216" t="s">
        <v>1415</v>
      </c>
      <c r="D365" s="216" t="s">
        <v>333</v>
      </c>
      <c r="E365" s="217" t="s">
        <v>3726</v>
      </c>
      <c r="F365" s="218" t="s">
        <v>3727</v>
      </c>
      <c r="G365" s="219" t="s">
        <v>425</v>
      </c>
      <c r="H365" s="220">
        <v>1</v>
      </c>
      <c r="I365" s="221"/>
      <c r="J365" s="222">
        <f>ROUND(I365*H365,2)</f>
        <v>0</v>
      </c>
      <c r="K365" s="218" t="s">
        <v>19</v>
      </c>
      <c r="L365" s="46"/>
      <c r="M365" s="223" t="s">
        <v>19</v>
      </c>
      <c r="N365" s="224" t="s">
        <v>47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541</v>
      </c>
      <c r="AT365" s="227" t="s">
        <v>333</v>
      </c>
      <c r="AU365" s="227" t="s">
        <v>83</v>
      </c>
      <c r="AY365" s="19" t="s">
        <v>331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83</v>
      </c>
      <c r="BK365" s="228">
        <f>ROUND(I365*H365,2)</f>
        <v>0</v>
      </c>
      <c r="BL365" s="19" t="s">
        <v>541</v>
      </c>
      <c r="BM365" s="227" t="s">
        <v>1896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3639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83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5" customFormat="1">
      <c r="A367" s="15"/>
      <c r="B367" s="256"/>
      <c r="C367" s="257"/>
      <c r="D367" s="236" t="s">
        <v>341</v>
      </c>
      <c r="E367" s="258" t="s">
        <v>19</v>
      </c>
      <c r="F367" s="259" t="s">
        <v>353</v>
      </c>
      <c r="G367" s="257"/>
      <c r="H367" s="260">
        <v>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6" t="s">
        <v>341</v>
      </c>
      <c r="AU367" s="266" t="s">
        <v>83</v>
      </c>
      <c r="AV367" s="15" t="s">
        <v>126</v>
      </c>
      <c r="AW367" s="15" t="s">
        <v>35</v>
      </c>
      <c r="AX367" s="15" t="s">
        <v>83</v>
      </c>
      <c r="AY367" s="266" t="s">
        <v>331</v>
      </c>
    </row>
    <row r="368" s="2" customFormat="1" ht="21.75" customHeight="1">
      <c r="A368" s="40"/>
      <c r="B368" s="41"/>
      <c r="C368" s="216" t="s">
        <v>1420</v>
      </c>
      <c r="D368" s="216" t="s">
        <v>333</v>
      </c>
      <c r="E368" s="217" t="s">
        <v>3728</v>
      </c>
      <c r="F368" s="218" t="s">
        <v>3729</v>
      </c>
      <c r="G368" s="219" t="s">
        <v>425</v>
      </c>
      <c r="H368" s="220">
        <v>1</v>
      </c>
      <c r="I368" s="221"/>
      <c r="J368" s="222">
        <f>ROUND(I368*H368,2)</f>
        <v>0</v>
      </c>
      <c r="K368" s="218" t="s">
        <v>19</v>
      </c>
      <c r="L368" s="46"/>
      <c r="M368" s="223" t="s">
        <v>19</v>
      </c>
      <c r="N368" s="224" t="s">
        <v>47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541</v>
      </c>
      <c r="AT368" s="227" t="s">
        <v>333</v>
      </c>
      <c r="AU368" s="227" t="s">
        <v>83</v>
      </c>
      <c r="AY368" s="19" t="s">
        <v>331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83</v>
      </c>
      <c r="BK368" s="228">
        <f>ROUND(I368*H368,2)</f>
        <v>0</v>
      </c>
      <c r="BL368" s="19" t="s">
        <v>541</v>
      </c>
      <c r="BM368" s="227" t="s">
        <v>1937</v>
      </c>
    </row>
    <row r="369" s="14" customFormat="1">
      <c r="A369" s="14"/>
      <c r="B369" s="245"/>
      <c r="C369" s="246"/>
      <c r="D369" s="236" t="s">
        <v>341</v>
      </c>
      <c r="E369" s="247" t="s">
        <v>19</v>
      </c>
      <c r="F369" s="248" t="s">
        <v>3639</v>
      </c>
      <c r="G369" s="246"/>
      <c r="H369" s="249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341</v>
      </c>
      <c r="AU369" s="255" t="s">
        <v>83</v>
      </c>
      <c r="AV369" s="14" t="s">
        <v>85</v>
      </c>
      <c r="AW369" s="14" t="s">
        <v>35</v>
      </c>
      <c r="AX369" s="14" t="s">
        <v>76</v>
      </c>
      <c r="AY369" s="255" t="s">
        <v>331</v>
      </c>
    </row>
    <row r="370" s="15" customFormat="1">
      <c r="A370" s="15"/>
      <c r="B370" s="256"/>
      <c r="C370" s="257"/>
      <c r="D370" s="236" t="s">
        <v>341</v>
      </c>
      <c r="E370" s="258" t="s">
        <v>19</v>
      </c>
      <c r="F370" s="259" t="s">
        <v>353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341</v>
      </c>
      <c r="AU370" s="266" t="s">
        <v>83</v>
      </c>
      <c r="AV370" s="15" t="s">
        <v>126</v>
      </c>
      <c r="AW370" s="15" t="s">
        <v>35</v>
      </c>
      <c r="AX370" s="15" t="s">
        <v>83</v>
      </c>
      <c r="AY370" s="266" t="s">
        <v>331</v>
      </c>
    </row>
    <row r="371" s="2" customFormat="1" ht="24.15" customHeight="1">
      <c r="A371" s="40"/>
      <c r="B371" s="41"/>
      <c r="C371" s="216" t="s">
        <v>1424</v>
      </c>
      <c r="D371" s="216" t="s">
        <v>333</v>
      </c>
      <c r="E371" s="217" t="s">
        <v>3730</v>
      </c>
      <c r="F371" s="218" t="s">
        <v>3731</v>
      </c>
      <c r="G371" s="219" t="s">
        <v>425</v>
      </c>
      <c r="H371" s="220">
        <v>1</v>
      </c>
      <c r="I371" s="221"/>
      <c r="J371" s="222">
        <f>ROUND(I371*H371,2)</f>
        <v>0</v>
      </c>
      <c r="K371" s="218" t="s">
        <v>3508</v>
      </c>
      <c r="L371" s="46"/>
      <c r="M371" s="223" t="s">
        <v>19</v>
      </c>
      <c r="N371" s="224" t="s">
        <v>47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541</v>
      </c>
      <c r="AT371" s="227" t="s">
        <v>333</v>
      </c>
      <c r="AU371" s="227" t="s">
        <v>83</v>
      </c>
      <c r="AY371" s="19" t="s">
        <v>331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83</v>
      </c>
      <c r="BK371" s="228">
        <f>ROUND(I371*H371,2)</f>
        <v>0</v>
      </c>
      <c r="BL371" s="19" t="s">
        <v>541</v>
      </c>
      <c r="BM371" s="227" t="s">
        <v>1957</v>
      </c>
    </row>
    <row r="372" s="14" customFormat="1">
      <c r="A372" s="14"/>
      <c r="B372" s="245"/>
      <c r="C372" s="246"/>
      <c r="D372" s="236" t="s">
        <v>341</v>
      </c>
      <c r="E372" s="247" t="s">
        <v>19</v>
      </c>
      <c r="F372" s="248" t="s">
        <v>3639</v>
      </c>
      <c r="G372" s="246"/>
      <c r="H372" s="249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341</v>
      </c>
      <c r="AU372" s="255" t="s">
        <v>83</v>
      </c>
      <c r="AV372" s="14" t="s">
        <v>85</v>
      </c>
      <c r="AW372" s="14" t="s">
        <v>35</v>
      </c>
      <c r="AX372" s="14" t="s">
        <v>76</v>
      </c>
      <c r="AY372" s="255" t="s">
        <v>331</v>
      </c>
    </row>
    <row r="373" s="15" customFormat="1">
      <c r="A373" s="15"/>
      <c r="B373" s="256"/>
      <c r="C373" s="257"/>
      <c r="D373" s="236" t="s">
        <v>341</v>
      </c>
      <c r="E373" s="258" t="s">
        <v>19</v>
      </c>
      <c r="F373" s="259" t="s">
        <v>353</v>
      </c>
      <c r="G373" s="257"/>
      <c r="H373" s="260">
        <v>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341</v>
      </c>
      <c r="AU373" s="266" t="s">
        <v>83</v>
      </c>
      <c r="AV373" s="15" t="s">
        <v>126</v>
      </c>
      <c r="AW373" s="15" t="s">
        <v>35</v>
      </c>
      <c r="AX373" s="15" t="s">
        <v>83</v>
      </c>
      <c r="AY373" s="266" t="s">
        <v>331</v>
      </c>
    </row>
    <row r="374" s="2" customFormat="1" ht="24.15" customHeight="1">
      <c r="A374" s="40"/>
      <c r="B374" s="41"/>
      <c r="C374" s="216" t="s">
        <v>1428</v>
      </c>
      <c r="D374" s="216" t="s">
        <v>333</v>
      </c>
      <c r="E374" s="217" t="s">
        <v>3732</v>
      </c>
      <c r="F374" s="218" t="s">
        <v>3733</v>
      </c>
      <c r="G374" s="219" t="s">
        <v>425</v>
      </c>
      <c r="H374" s="220">
        <v>2</v>
      </c>
      <c r="I374" s="221"/>
      <c r="J374" s="222">
        <f>ROUND(I374*H374,2)</f>
        <v>0</v>
      </c>
      <c r="K374" s="218" t="s">
        <v>19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541</v>
      </c>
      <c r="AT374" s="227" t="s">
        <v>333</v>
      </c>
      <c r="AU374" s="227" t="s">
        <v>83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541</v>
      </c>
      <c r="BM374" s="227" t="s">
        <v>1969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3645</v>
      </c>
      <c r="G375" s="246"/>
      <c r="H375" s="249">
        <v>2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83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83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24.15" customHeight="1">
      <c r="A377" s="40"/>
      <c r="B377" s="41"/>
      <c r="C377" s="216" t="s">
        <v>1435</v>
      </c>
      <c r="D377" s="216" t="s">
        <v>333</v>
      </c>
      <c r="E377" s="217" t="s">
        <v>3734</v>
      </c>
      <c r="F377" s="218" t="s">
        <v>3735</v>
      </c>
      <c r="G377" s="219" t="s">
        <v>425</v>
      </c>
      <c r="H377" s="220">
        <v>1</v>
      </c>
      <c r="I377" s="221"/>
      <c r="J377" s="222">
        <f>ROUND(I377*H377,2)</f>
        <v>0</v>
      </c>
      <c r="K377" s="218" t="s">
        <v>19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541</v>
      </c>
      <c r="AT377" s="227" t="s">
        <v>333</v>
      </c>
      <c r="AU377" s="227" t="s">
        <v>83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541</v>
      </c>
      <c r="BM377" s="227" t="s">
        <v>1978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3639</v>
      </c>
      <c r="G378" s="246"/>
      <c r="H378" s="249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83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83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24.15" customHeight="1">
      <c r="A380" s="40"/>
      <c r="B380" s="41"/>
      <c r="C380" s="216" t="s">
        <v>1443</v>
      </c>
      <c r="D380" s="216" t="s">
        <v>333</v>
      </c>
      <c r="E380" s="217" t="s">
        <v>3736</v>
      </c>
      <c r="F380" s="218" t="s">
        <v>3737</v>
      </c>
      <c r="G380" s="219" t="s">
        <v>3644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541</v>
      </c>
      <c r="AT380" s="227" t="s">
        <v>333</v>
      </c>
      <c r="AU380" s="227" t="s">
        <v>83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541</v>
      </c>
      <c r="BM380" s="227" t="s">
        <v>1988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3639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83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83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1450</v>
      </c>
      <c r="D383" s="216" t="s">
        <v>333</v>
      </c>
      <c r="E383" s="217" t="s">
        <v>3738</v>
      </c>
      <c r="F383" s="218" t="s">
        <v>3739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3508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541</v>
      </c>
      <c r="AT383" s="227" t="s">
        <v>333</v>
      </c>
      <c r="AU383" s="227" t="s">
        <v>83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541</v>
      </c>
      <c r="BM383" s="227" t="s">
        <v>1998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3639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83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83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1460</v>
      </c>
      <c r="D386" s="216" t="s">
        <v>333</v>
      </c>
      <c r="E386" s="217" t="s">
        <v>3740</v>
      </c>
      <c r="F386" s="218" t="s">
        <v>3741</v>
      </c>
      <c r="G386" s="219" t="s">
        <v>425</v>
      </c>
      <c r="H386" s="220">
        <v>2</v>
      </c>
      <c r="I386" s="221"/>
      <c r="J386" s="222">
        <f>ROUND(I386*H386,2)</f>
        <v>0</v>
      </c>
      <c r="K386" s="218" t="s">
        <v>3508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541</v>
      </c>
      <c r="AT386" s="227" t="s">
        <v>333</v>
      </c>
      <c r="AU386" s="227" t="s">
        <v>83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541</v>
      </c>
      <c r="BM386" s="227" t="s">
        <v>2007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3645</v>
      </c>
      <c r="G387" s="246"/>
      <c r="H387" s="249">
        <v>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83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83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24.15" customHeight="1">
      <c r="A389" s="40"/>
      <c r="B389" s="41"/>
      <c r="C389" s="216" t="s">
        <v>1463</v>
      </c>
      <c r="D389" s="216" t="s">
        <v>333</v>
      </c>
      <c r="E389" s="217" t="s">
        <v>3742</v>
      </c>
      <c r="F389" s="218" t="s">
        <v>3743</v>
      </c>
      <c r="G389" s="219" t="s">
        <v>3644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541</v>
      </c>
      <c r="AT389" s="227" t="s">
        <v>333</v>
      </c>
      <c r="AU389" s="227" t="s">
        <v>83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541</v>
      </c>
      <c r="BM389" s="227" t="s">
        <v>2017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3639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83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83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1469</v>
      </c>
      <c r="D392" s="216" t="s">
        <v>333</v>
      </c>
      <c r="E392" s="217" t="s">
        <v>3744</v>
      </c>
      <c r="F392" s="218" t="s">
        <v>3745</v>
      </c>
      <c r="G392" s="219" t="s">
        <v>425</v>
      </c>
      <c r="H392" s="220">
        <v>3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541</v>
      </c>
      <c r="AT392" s="227" t="s">
        <v>333</v>
      </c>
      <c r="AU392" s="227" t="s">
        <v>83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541</v>
      </c>
      <c r="BM392" s="227" t="s">
        <v>2028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3635</v>
      </c>
      <c r="G393" s="246"/>
      <c r="H393" s="249">
        <v>3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83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5" customFormat="1">
      <c r="A394" s="15"/>
      <c r="B394" s="256"/>
      <c r="C394" s="257"/>
      <c r="D394" s="236" t="s">
        <v>341</v>
      </c>
      <c r="E394" s="258" t="s">
        <v>19</v>
      </c>
      <c r="F394" s="259" t="s">
        <v>353</v>
      </c>
      <c r="G394" s="257"/>
      <c r="H394" s="260">
        <v>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341</v>
      </c>
      <c r="AU394" s="266" t="s">
        <v>83</v>
      </c>
      <c r="AV394" s="15" t="s">
        <v>126</v>
      </c>
      <c r="AW394" s="15" t="s">
        <v>35</v>
      </c>
      <c r="AX394" s="15" t="s">
        <v>83</v>
      </c>
      <c r="AY394" s="266" t="s">
        <v>331</v>
      </c>
    </row>
    <row r="395" s="2" customFormat="1" ht="37.8" customHeight="1">
      <c r="A395" s="40"/>
      <c r="B395" s="41"/>
      <c r="C395" s="216" t="s">
        <v>1472</v>
      </c>
      <c r="D395" s="216" t="s">
        <v>333</v>
      </c>
      <c r="E395" s="217" t="s">
        <v>3746</v>
      </c>
      <c r="F395" s="218" t="s">
        <v>3747</v>
      </c>
      <c r="G395" s="219" t="s">
        <v>425</v>
      </c>
      <c r="H395" s="220">
        <v>1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47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541</v>
      </c>
      <c r="AT395" s="227" t="s">
        <v>333</v>
      </c>
      <c r="AU395" s="227" t="s">
        <v>83</v>
      </c>
      <c r="AY395" s="19" t="s">
        <v>331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83</v>
      </c>
      <c r="BK395" s="228">
        <f>ROUND(I395*H395,2)</f>
        <v>0</v>
      </c>
      <c r="BL395" s="19" t="s">
        <v>541</v>
      </c>
      <c r="BM395" s="227" t="s">
        <v>2038</v>
      </c>
    </row>
    <row r="396" s="14" customFormat="1">
      <c r="A396" s="14"/>
      <c r="B396" s="245"/>
      <c r="C396" s="246"/>
      <c r="D396" s="236" t="s">
        <v>341</v>
      </c>
      <c r="E396" s="247" t="s">
        <v>19</v>
      </c>
      <c r="F396" s="248" t="s">
        <v>3639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341</v>
      </c>
      <c r="AU396" s="255" t="s">
        <v>83</v>
      </c>
      <c r="AV396" s="14" t="s">
        <v>85</v>
      </c>
      <c r="AW396" s="14" t="s">
        <v>35</v>
      </c>
      <c r="AX396" s="14" t="s">
        <v>76</v>
      </c>
      <c r="AY396" s="255" t="s">
        <v>331</v>
      </c>
    </row>
    <row r="397" s="15" customFormat="1">
      <c r="A397" s="15"/>
      <c r="B397" s="256"/>
      <c r="C397" s="257"/>
      <c r="D397" s="236" t="s">
        <v>341</v>
      </c>
      <c r="E397" s="258" t="s">
        <v>19</v>
      </c>
      <c r="F397" s="259" t="s">
        <v>353</v>
      </c>
      <c r="G397" s="257"/>
      <c r="H397" s="260">
        <v>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341</v>
      </c>
      <c r="AU397" s="266" t="s">
        <v>83</v>
      </c>
      <c r="AV397" s="15" t="s">
        <v>126</v>
      </c>
      <c r="AW397" s="15" t="s">
        <v>35</v>
      </c>
      <c r="AX397" s="15" t="s">
        <v>83</v>
      </c>
      <c r="AY397" s="266" t="s">
        <v>331</v>
      </c>
    </row>
    <row r="398" s="2" customFormat="1" ht="37.8" customHeight="1">
      <c r="A398" s="40"/>
      <c r="B398" s="41"/>
      <c r="C398" s="216" t="s">
        <v>1485</v>
      </c>
      <c r="D398" s="216" t="s">
        <v>333</v>
      </c>
      <c r="E398" s="217" t="s">
        <v>3748</v>
      </c>
      <c r="F398" s="218" t="s">
        <v>3749</v>
      </c>
      <c r="G398" s="219" t="s">
        <v>425</v>
      </c>
      <c r="H398" s="220">
        <v>1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47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541</v>
      </c>
      <c r="AT398" s="227" t="s">
        <v>333</v>
      </c>
      <c r="AU398" s="227" t="s">
        <v>83</v>
      </c>
      <c r="AY398" s="19" t="s">
        <v>331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83</v>
      </c>
      <c r="BK398" s="228">
        <f>ROUND(I398*H398,2)</f>
        <v>0</v>
      </c>
      <c r="BL398" s="19" t="s">
        <v>541</v>
      </c>
      <c r="BM398" s="227" t="s">
        <v>2049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3639</v>
      </c>
      <c r="G399" s="246"/>
      <c r="H399" s="249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83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83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16.5" customHeight="1">
      <c r="A401" s="40"/>
      <c r="B401" s="41"/>
      <c r="C401" s="216" t="s">
        <v>467</v>
      </c>
      <c r="D401" s="216" t="s">
        <v>333</v>
      </c>
      <c r="E401" s="217" t="s">
        <v>3750</v>
      </c>
      <c r="F401" s="218" t="s">
        <v>3751</v>
      </c>
      <c r="G401" s="219" t="s">
        <v>3752</v>
      </c>
      <c r="H401" s="220">
        <v>2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541</v>
      </c>
      <c r="AT401" s="227" t="s">
        <v>333</v>
      </c>
      <c r="AU401" s="227" t="s">
        <v>83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541</v>
      </c>
      <c r="BM401" s="227" t="s">
        <v>2063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3645</v>
      </c>
      <c r="G402" s="246"/>
      <c r="H402" s="249">
        <v>2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83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2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83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37.8" customHeight="1">
      <c r="A404" s="40"/>
      <c r="B404" s="41"/>
      <c r="C404" s="216" t="s">
        <v>1496</v>
      </c>
      <c r="D404" s="216" t="s">
        <v>333</v>
      </c>
      <c r="E404" s="217" t="s">
        <v>3753</v>
      </c>
      <c r="F404" s="218" t="s">
        <v>3754</v>
      </c>
      <c r="G404" s="219" t="s">
        <v>425</v>
      </c>
      <c r="H404" s="220">
        <v>20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541</v>
      </c>
      <c r="AT404" s="227" t="s">
        <v>333</v>
      </c>
      <c r="AU404" s="227" t="s">
        <v>83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541</v>
      </c>
      <c r="BM404" s="227" t="s">
        <v>2077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3579</v>
      </c>
      <c r="G405" s="246"/>
      <c r="H405" s="249">
        <v>20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83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20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83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44.25" customHeight="1">
      <c r="A407" s="40"/>
      <c r="B407" s="41"/>
      <c r="C407" s="216" t="s">
        <v>547</v>
      </c>
      <c r="D407" s="216" t="s">
        <v>333</v>
      </c>
      <c r="E407" s="217" t="s">
        <v>3755</v>
      </c>
      <c r="F407" s="218" t="s">
        <v>3756</v>
      </c>
      <c r="G407" s="219" t="s">
        <v>425</v>
      </c>
      <c r="H407" s="220">
        <v>3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541</v>
      </c>
      <c r="AT407" s="227" t="s">
        <v>333</v>
      </c>
      <c r="AU407" s="227" t="s">
        <v>83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541</v>
      </c>
      <c r="BM407" s="227" t="s">
        <v>2087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3645</v>
      </c>
      <c r="G408" s="246"/>
      <c r="H408" s="249">
        <v>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83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4" customFormat="1">
      <c r="A409" s="14"/>
      <c r="B409" s="245"/>
      <c r="C409" s="246"/>
      <c r="D409" s="236" t="s">
        <v>341</v>
      </c>
      <c r="E409" s="247" t="s">
        <v>19</v>
      </c>
      <c r="F409" s="248" t="s">
        <v>3639</v>
      </c>
      <c r="G409" s="246"/>
      <c r="H409" s="249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341</v>
      </c>
      <c r="AU409" s="255" t="s">
        <v>83</v>
      </c>
      <c r="AV409" s="14" t="s">
        <v>85</v>
      </c>
      <c r="AW409" s="14" t="s">
        <v>35</v>
      </c>
      <c r="AX409" s="14" t="s">
        <v>76</v>
      </c>
      <c r="AY409" s="255" t="s">
        <v>331</v>
      </c>
    </row>
    <row r="410" s="15" customFormat="1">
      <c r="A410" s="15"/>
      <c r="B410" s="256"/>
      <c r="C410" s="257"/>
      <c r="D410" s="236" t="s">
        <v>341</v>
      </c>
      <c r="E410" s="258" t="s">
        <v>19</v>
      </c>
      <c r="F410" s="259" t="s">
        <v>353</v>
      </c>
      <c r="G410" s="257"/>
      <c r="H410" s="260">
        <v>3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341</v>
      </c>
      <c r="AU410" s="266" t="s">
        <v>83</v>
      </c>
      <c r="AV410" s="15" t="s">
        <v>126</v>
      </c>
      <c r="AW410" s="15" t="s">
        <v>35</v>
      </c>
      <c r="AX410" s="15" t="s">
        <v>83</v>
      </c>
      <c r="AY410" s="266" t="s">
        <v>331</v>
      </c>
    </row>
    <row r="411" s="2" customFormat="1" ht="37.8" customHeight="1">
      <c r="A411" s="40"/>
      <c r="B411" s="41"/>
      <c r="C411" s="216" t="s">
        <v>1507</v>
      </c>
      <c r="D411" s="216" t="s">
        <v>333</v>
      </c>
      <c r="E411" s="217" t="s">
        <v>3757</v>
      </c>
      <c r="F411" s="218" t="s">
        <v>3758</v>
      </c>
      <c r="G411" s="219" t="s">
        <v>425</v>
      </c>
      <c r="H411" s="220">
        <v>10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47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541</v>
      </c>
      <c r="AT411" s="227" t="s">
        <v>333</v>
      </c>
      <c r="AU411" s="227" t="s">
        <v>83</v>
      </c>
      <c r="AY411" s="19" t="s">
        <v>331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83</v>
      </c>
      <c r="BK411" s="228">
        <f>ROUND(I411*H411,2)</f>
        <v>0</v>
      </c>
      <c r="BL411" s="19" t="s">
        <v>541</v>
      </c>
      <c r="BM411" s="227" t="s">
        <v>2096</v>
      </c>
    </row>
    <row r="412" s="14" customFormat="1">
      <c r="A412" s="14"/>
      <c r="B412" s="245"/>
      <c r="C412" s="246"/>
      <c r="D412" s="236" t="s">
        <v>341</v>
      </c>
      <c r="E412" s="247" t="s">
        <v>19</v>
      </c>
      <c r="F412" s="248" t="s">
        <v>3582</v>
      </c>
      <c r="G412" s="246"/>
      <c r="H412" s="249">
        <v>10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341</v>
      </c>
      <c r="AU412" s="255" t="s">
        <v>83</v>
      </c>
      <c r="AV412" s="14" t="s">
        <v>85</v>
      </c>
      <c r="AW412" s="14" t="s">
        <v>35</v>
      </c>
      <c r="AX412" s="14" t="s">
        <v>76</v>
      </c>
      <c r="AY412" s="255" t="s">
        <v>331</v>
      </c>
    </row>
    <row r="413" s="15" customFormat="1">
      <c r="A413" s="15"/>
      <c r="B413" s="256"/>
      <c r="C413" s="257"/>
      <c r="D413" s="236" t="s">
        <v>341</v>
      </c>
      <c r="E413" s="258" t="s">
        <v>19</v>
      </c>
      <c r="F413" s="259" t="s">
        <v>353</v>
      </c>
      <c r="G413" s="257"/>
      <c r="H413" s="260">
        <v>10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341</v>
      </c>
      <c r="AU413" s="266" t="s">
        <v>83</v>
      </c>
      <c r="AV413" s="15" t="s">
        <v>126</v>
      </c>
      <c r="AW413" s="15" t="s">
        <v>35</v>
      </c>
      <c r="AX413" s="15" t="s">
        <v>83</v>
      </c>
      <c r="AY413" s="266" t="s">
        <v>331</v>
      </c>
    </row>
    <row r="414" s="2" customFormat="1" ht="44.25" customHeight="1">
      <c r="A414" s="40"/>
      <c r="B414" s="41"/>
      <c r="C414" s="216" t="s">
        <v>1512</v>
      </c>
      <c r="D414" s="216" t="s">
        <v>333</v>
      </c>
      <c r="E414" s="217" t="s">
        <v>3759</v>
      </c>
      <c r="F414" s="218" t="s">
        <v>3760</v>
      </c>
      <c r="G414" s="219" t="s">
        <v>425</v>
      </c>
      <c r="H414" s="220">
        <v>3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47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541</v>
      </c>
      <c r="AT414" s="227" t="s">
        <v>333</v>
      </c>
      <c r="AU414" s="227" t="s">
        <v>83</v>
      </c>
      <c r="AY414" s="19" t="s">
        <v>331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83</v>
      </c>
      <c r="BK414" s="228">
        <f>ROUND(I414*H414,2)</f>
        <v>0</v>
      </c>
      <c r="BL414" s="19" t="s">
        <v>541</v>
      </c>
      <c r="BM414" s="227" t="s">
        <v>2108</v>
      </c>
    </row>
    <row r="415" s="14" customFormat="1">
      <c r="A415" s="14"/>
      <c r="B415" s="245"/>
      <c r="C415" s="246"/>
      <c r="D415" s="236" t="s">
        <v>341</v>
      </c>
      <c r="E415" s="247" t="s">
        <v>19</v>
      </c>
      <c r="F415" s="248" t="s">
        <v>3639</v>
      </c>
      <c r="G415" s="246"/>
      <c r="H415" s="249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341</v>
      </c>
      <c r="AU415" s="255" t="s">
        <v>83</v>
      </c>
      <c r="AV415" s="14" t="s">
        <v>85</v>
      </c>
      <c r="AW415" s="14" t="s">
        <v>35</v>
      </c>
      <c r="AX415" s="14" t="s">
        <v>76</v>
      </c>
      <c r="AY415" s="255" t="s">
        <v>331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3645</v>
      </c>
      <c r="G416" s="246"/>
      <c r="H416" s="249">
        <v>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83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3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83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37.8" customHeight="1">
      <c r="A418" s="40"/>
      <c r="B418" s="41"/>
      <c r="C418" s="216" t="s">
        <v>1518</v>
      </c>
      <c r="D418" s="216" t="s">
        <v>333</v>
      </c>
      <c r="E418" s="217" t="s">
        <v>3761</v>
      </c>
      <c r="F418" s="218" t="s">
        <v>3762</v>
      </c>
      <c r="G418" s="219" t="s">
        <v>425</v>
      </c>
      <c r="H418" s="220">
        <v>2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541</v>
      </c>
      <c r="AT418" s="227" t="s">
        <v>333</v>
      </c>
      <c r="AU418" s="227" t="s">
        <v>83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541</v>
      </c>
      <c r="BM418" s="227" t="s">
        <v>2122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3645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83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83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33" customHeight="1">
      <c r="A421" s="40"/>
      <c r="B421" s="41"/>
      <c r="C421" s="216" t="s">
        <v>1523</v>
      </c>
      <c r="D421" s="216" t="s">
        <v>333</v>
      </c>
      <c r="E421" s="217" t="s">
        <v>3763</v>
      </c>
      <c r="F421" s="218" t="s">
        <v>3764</v>
      </c>
      <c r="G421" s="219" t="s">
        <v>425</v>
      </c>
      <c r="H421" s="220">
        <v>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541</v>
      </c>
      <c r="AT421" s="227" t="s">
        <v>333</v>
      </c>
      <c r="AU421" s="227" t="s">
        <v>83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541</v>
      </c>
      <c r="BM421" s="227" t="s">
        <v>2144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3635</v>
      </c>
      <c r="G422" s="246"/>
      <c r="H422" s="249">
        <v>3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83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83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1531</v>
      </c>
      <c r="D424" s="216" t="s">
        <v>333</v>
      </c>
      <c r="E424" s="217" t="s">
        <v>3765</v>
      </c>
      <c r="F424" s="218" t="s">
        <v>3766</v>
      </c>
      <c r="G424" s="219" t="s">
        <v>3644</v>
      </c>
      <c r="H424" s="220">
        <v>1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541</v>
      </c>
      <c r="AT424" s="227" t="s">
        <v>333</v>
      </c>
      <c r="AU424" s="227" t="s">
        <v>83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541</v>
      </c>
      <c r="BM424" s="227" t="s">
        <v>2155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3639</v>
      </c>
      <c r="G425" s="246"/>
      <c r="H425" s="249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83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83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24.15" customHeight="1">
      <c r="A427" s="40"/>
      <c r="B427" s="41"/>
      <c r="C427" s="216" t="s">
        <v>1538</v>
      </c>
      <c r="D427" s="216" t="s">
        <v>333</v>
      </c>
      <c r="E427" s="217" t="s">
        <v>3767</v>
      </c>
      <c r="F427" s="218" t="s">
        <v>3768</v>
      </c>
      <c r="G427" s="219" t="s">
        <v>3644</v>
      </c>
      <c r="H427" s="220">
        <v>1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541</v>
      </c>
      <c r="AT427" s="227" t="s">
        <v>333</v>
      </c>
      <c r="AU427" s="227" t="s">
        <v>83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541</v>
      </c>
      <c r="BM427" s="227" t="s">
        <v>2166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3639</v>
      </c>
      <c r="G428" s="246"/>
      <c r="H428" s="249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83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83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1544</v>
      </c>
      <c r="D430" s="216" t="s">
        <v>333</v>
      </c>
      <c r="E430" s="217" t="s">
        <v>3769</v>
      </c>
      <c r="F430" s="218" t="s">
        <v>3770</v>
      </c>
      <c r="G430" s="219" t="s">
        <v>425</v>
      </c>
      <c r="H430" s="220">
        <v>1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541</v>
      </c>
      <c r="AT430" s="227" t="s">
        <v>333</v>
      </c>
      <c r="AU430" s="227" t="s">
        <v>83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541</v>
      </c>
      <c r="BM430" s="227" t="s">
        <v>2175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3639</v>
      </c>
      <c r="G431" s="246"/>
      <c r="H431" s="249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83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83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24.15" customHeight="1">
      <c r="A433" s="40"/>
      <c r="B433" s="41"/>
      <c r="C433" s="216" t="s">
        <v>1550</v>
      </c>
      <c r="D433" s="216" t="s">
        <v>333</v>
      </c>
      <c r="E433" s="217" t="s">
        <v>3771</v>
      </c>
      <c r="F433" s="218" t="s">
        <v>3772</v>
      </c>
      <c r="G433" s="219" t="s">
        <v>425</v>
      </c>
      <c r="H433" s="220">
        <v>50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541</v>
      </c>
      <c r="AT433" s="227" t="s">
        <v>333</v>
      </c>
      <c r="AU433" s="227" t="s">
        <v>83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541</v>
      </c>
      <c r="BM433" s="227" t="s">
        <v>2187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3576</v>
      </c>
      <c r="G434" s="246"/>
      <c r="H434" s="249">
        <v>50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83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50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83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1554</v>
      </c>
      <c r="D436" s="216" t="s">
        <v>333</v>
      </c>
      <c r="E436" s="217" t="s">
        <v>3773</v>
      </c>
      <c r="F436" s="218" t="s">
        <v>3774</v>
      </c>
      <c r="G436" s="219" t="s">
        <v>425</v>
      </c>
      <c r="H436" s="220">
        <v>2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541</v>
      </c>
      <c r="AT436" s="227" t="s">
        <v>333</v>
      </c>
      <c r="AU436" s="227" t="s">
        <v>83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541</v>
      </c>
      <c r="BM436" s="227" t="s">
        <v>2197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3645</v>
      </c>
      <c r="G437" s="246"/>
      <c r="H437" s="249">
        <v>2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83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83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24.15" customHeight="1">
      <c r="A439" s="40"/>
      <c r="B439" s="41"/>
      <c r="C439" s="216" t="s">
        <v>1558</v>
      </c>
      <c r="D439" s="216" t="s">
        <v>333</v>
      </c>
      <c r="E439" s="217" t="s">
        <v>3775</v>
      </c>
      <c r="F439" s="218" t="s">
        <v>3776</v>
      </c>
      <c r="G439" s="219" t="s">
        <v>3644</v>
      </c>
      <c r="H439" s="220">
        <v>20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541</v>
      </c>
      <c r="AT439" s="227" t="s">
        <v>333</v>
      </c>
      <c r="AU439" s="227" t="s">
        <v>83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541</v>
      </c>
      <c r="BM439" s="227" t="s">
        <v>2207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3579</v>
      </c>
      <c r="G440" s="246"/>
      <c r="H440" s="249">
        <v>20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83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83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1563</v>
      </c>
      <c r="D442" s="216" t="s">
        <v>333</v>
      </c>
      <c r="E442" s="217" t="s">
        <v>3777</v>
      </c>
      <c r="F442" s="218" t="s">
        <v>3778</v>
      </c>
      <c r="G442" s="219" t="s">
        <v>425</v>
      </c>
      <c r="H442" s="220">
        <v>38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541</v>
      </c>
      <c r="AT442" s="227" t="s">
        <v>333</v>
      </c>
      <c r="AU442" s="227" t="s">
        <v>83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541</v>
      </c>
      <c r="BM442" s="227" t="s">
        <v>2217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3779</v>
      </c>
      <c r="G443" s="246"/>
      <c r="H443" s="249">
        <v>38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83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38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83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24.15" customHeight="1">
      <c r="A445" s="40"/>
      <c r="B445" s="41"/>
      <c r="C445" s="216" t="s">
        <v>1572</v>
      </c>
      <c r="D445" s="216" t="s">
        <v>333</v>
      </c>
      <c r="E445" s="217" t="s">
        <v>3780</v>
      </c>
      <c r="F445" s="218" t="s">
        <v>3781</v>
      </c>
      <c r="G445" s="219" t="s">
        <v>376</v>
      </c>
      <c r="H445" s="220">
        <v>530</v>
      </c>
      <c r="I445" s="221"/>
      <c r="J445" s="222">
        <f>ROUND(I445*H445,2)</f>
        <v>0</v>
      </c>
      <c r="K445" s="218" t="s">
        <v>3508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541</v>
      </c>
      <c r="AT445" s="227" t="s">
        <v>333</v>
      </c>
      <c r="AU445" s="227" t="s">
        <v>83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541</v>
      </c>
      <c r="BM445" s="227" t="s">
        <v>2230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3782</v>
      </c>
      <c r="G446" s="246"/>
      <c r="H446" s="249">
        <v>530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83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530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83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24.15" customHeight="1">
      <c r="A448" s="40"/>
      <c r="B448" s="41"/>
      <c r="C448" s="216" t="s">
        <v>1587</v>
      </c>
      <c r="D448" s="216" t="s">
        <v>333</v>
      </c>
      <c r="E448" s="217" t="s">
        <v>3783</v>
      </c>
      <c r="F448" s="218" t="s">
        <v>3784</v>
      </c>
      <c r="G448" s="219" t="s">
        <v>376</v>
      </c>
      <c r="H448" s="220">
        <v>530</v>
      </c>
      <c r="I448" s="221"/>
      <c r="J448" s="222">
        <f>ROUND(I448*H448,2)</f>
        <v>0</v>
      </c>
      <c r="K448" s="218" t="s">
        <v>3508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541</v>
      </c>
      <c r="AT448" s="227" t="s">
        <v>333</v>
      </c>
      <c r="AU448" s="227" t="s">
        <v>83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541</v>
      </c>
      <c r="BM448" s="227" t="s">
        <v>2240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3782</v>
      </c>
      <c r="G449" s="246"/>
      <c r="H449" s="249">
        <v>530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83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530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83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1592</v>
      </c>
      <c r="D451" s="216" t="s">
        <v>333</v>
      </c>
      <c r="E451" s="217" t="s">
        <v>3785</v>
      </c>
      <c r="F451" s="218" t="s">
        <v>3786</v>
      </c>
      <c r="G451" s="219" t="s">
        <v>384</v>
      </c>
      <c r="H451" s="220">
        <v>2.9199999999999999</v>
      </c>
      <c r="I451" s="221"/>
      <c r="J451" s="222">
        <f>ROUND(I451*H451,2)</f>
        <v>0</v>
      </c>
      <c r="K451" s="218" t="s">
        <v>3508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541</v>
      </c>
      <c r="AT451" s="227" t="s">
        <v>333</v>
      </c>
      <c r="AU451" s="227" t="s">
        <v>83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541</v>
      </c>
      <c r="BM451" s="227" t="s">
        <v>2258</v>
      </c>
    </row>
    <row r="452" s="12" customFormat="1" ht="25.92" customHeight="1">
      <c r="A452" s="12"/>
      <c r="B452" s="200"/>
      <c r="C452" s="201"/>
      <c r="D452" s="202" t="s">
        <v>75</v>
      </c>
      <c r="E452" s="203" t="s">
        <v>474</v>
      </c>
      <c r="F452" s="203" t="s">
        <v>3787</v>
      </c>
      <c r="G452" s="201"/>
      <c r="H452" s="201"/>
      <c r="I452" s="204"/>
      <c r="J452" s="205">
        <f>BK452</f>
        <v>0</v>
      </c>
      <c r="K452" s="201"/>
      <c r="L452" s="206"/>
      <c r="M452" s="207"/>
      <c r="N452" s="208"/>
      <c r="O452" s="208"/>
      <c r="P452" s="209">
        <f>SUM(P453:P523)</f>
        <v>0</v>
      </c>
      <c r="Q452" s="208"/>
      <c r="R452" s="209">
        <f>SUM(R453:R523)</f>
        <v>0</v>
      </c>
      <c r="S452" s="208"/>
      <c r="T452" s="210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1" t="s">
        <v>85</v>
      </c>
      <c r="AT452" s="212" t="s">
        <v>75</v>
      </c>
      <c r="AU452" s="212" t="s">
        <v>76</v>
      </c>
      <c r="AY452" s="211" t="s">
        <v>331</v>
      </c>
      <c r="BK452" s="213">
        <f>SUM(BK453:BK523)</f>
        <v>0</v>
      </c>
    </row>
    <row r="453" s="2" customFormat="1" ht="24.15" customHeight="1">
      <c r="A453" s="40"/>
      <c r="B453" s="41"/>
      <c r="C453" s="216" t="s">
        <v>1600</v>
      </c>
      <c r="D453" s="216" t="s">
        <v>333</v>
      </c>
      <c r="E453" s="217" t="s">
        <v>3788</v>
      </c>
      <c r="F453" s="218" t="s">
        <v>3789</v>
      </c>
      <c r="G453" s="219" t="s">
        <v>3644</v>
      </c>
      <c r="H453" s="220">
        <v>2</v>
      </c>
      <c r="I453" s="221"/>
      <c r="J453" s="222">
        <f>ROUND(I453*H453,2)</f>
        <v>0</v>
      </c>
      <c r="K453" s="218" t="s">
        <v>3508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541</v>
      </c>
      <c r="AT453" s="227" t="s">
        <v>333</v>
      </c>
      <c r="AU453" s="227" t="s">
        <v>83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541</v>
      </c>
      <c r="BM453" s="227" t="s">
        <v>2268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3645</v>
      </c>
      <c r="G454" s="246"/>
      <c r="H454" s="249">
        <v>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83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2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83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24.15" customHeight="1">
      <c r="A456" s="40"/>
      <c r="B456" s="41"/>
      <c r="C456" s="216" t="s">
        <v>1607</v>
      </c>
      <c r="D456" s="216" t="s">
        <v>333</v>
      </c>
      <c r="E456" s="217" t="s">
        <v>3790</v>
      </c>
      <c r="F456" s="218" t="s">
        <v>3791</v>
      </c>
      <c r="G456" s="219" t="s">
        <v>425</v>
      </c>
      <c r="H456" s="220">
        <v>2</v>
      </c>
      <c r="I456" s="221"/>
      <c r="J456" s="222">
        <f>ROUND(I456*H456,2)</f>
        <v>0</v>
      </c>
      <c r="K456" s="218" t="s">
        <v>3508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541</v>
      </c>
      <c r="AT456" s="227" t="s">
        <v>333</v>
      </c>
      <c r="AU456" s="227" t="s">
        <v>83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541</v>
      </c>
      <c r="BM456" s="227" t="s">
        <v>2288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3645</v>
      </c>
      <c r="G457" s="246"/>
      <c r="H457" s="249">
        <v>2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83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83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24.15" customHeight="1">
      <c r="A459" s="40"/>
      <c r="B459" s="41"/>
      <c r="C459" s="216" t="s">
        <v>1613</v>
      </c>
      <c r="D459" s="216" t="s">
        <v>333</v>
      </c>
      <c r="E459" s="217" t="s">
        <v>3792</v>
      </c>
      <c r="F459" s="218" t="s">
        <v>3793</v>
      </c>
      <c r="G459" s="219" t="s">
        <v>3644</v>
      </c>
      <c r="H459" s="220">
        <v>2</v>
      </c>
      <c r="I459" s="221"/>
      <c r="J459" s="222">
        <f>ROUND(I459*H459,2)</f>
        <v>0</v>
      </c>
      <c r="K459" s="218" t="s">
        <v>19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541</v>
      </c>
      <c r="AT459" s="227" t="s">
        <v>333</v>
      </c>
      <c r="AU459" s="227" t="s">
        <v>83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541</v>
      </c>
      <c r="BM459" s="227" t="s">
        <v>2307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3645</v>
      </c>
      <c r="G460" s="246"/>
      <c r="H460" s="249">
        <v>2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83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2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83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24.15" customHeight="1">
      <c r="A462" s="40"/>
      <c r="B462" s="41"/>
      <c r="C462" s="216" t="s">
        <v>1619</v>
      </c>
      <c r="D462" s="216" t="s">
        <v>333</v>
      </c>
      <c r="E462" s="217" t="s">
        <v>3794</v>
      </c>
      <c r="F462" s="218" t="s">
        <v>3795</v>
      </c>
      <c r="G462" s="219" t="s">
        <v>425</v>
      </c>
      <c r="H462" s="220">
        <v>4</v>
      </c>
      <c r="I462" s="221"/>
      <c r="J462" s="222">
        <f>ROUND(I462*H462,2)</f>
        <v>0</v>
      </c>
      <c r="K462" s="218" t="s">
        <v>3508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541</v>
      </c>
      <c r="AT462" s="227" t="s">
        <v>333</v>
      </c>
      <c r="AU462" s="227" t="s">
        <v>83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541</v>
      </c>
      <c r="BM462" s="227" t="s">
        <v>2330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3660</v>
      </c>
      <c r="G463" s="246"/>
      <c r="H463" s="249">
        <v>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83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83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21.75" customHeight="1">
      <c r="A465" s="40"/>
      <c r="B465" s="41"/>
      <c r="C465" s="216" t="s">
        <v>1626</v>
      </c>
      <c r="D465" s="216" t="s">
        <v>333</v>
      </c>
      <c r="E465" s="217" t="s">
        <v>3796</v>
      </c>
      <c r="F465" s="218" t="s">
        <v>3797</v>
      </c>
      <c r="G465" s="219" t="s">
        <v>425</v>
      </c>
      <c r="H465" s="220">
        <v>4</v>
      </c>
      <c r="I465" s="221"/>
      <c r="J465" s="222">
        <f>ROUND(I465*H465,2)</f>
        <v>0</v>
      </c>
      <c r="K465" s="218" t="s">
        <v>19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541</v>
      </c>
      <c r="AT465" s="227" t="s">
        <v>333</v>
      </c>
      <c r="AU465" s="227" t="s">
        <v>83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541</v>
      </c>
      <c r="BM465" s="227" t="s">
        <v>2346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3660</v>
      </c>
      <c r="G466" s="246"/>
      <c r="H466" s="249">
        <v>4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83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4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83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2" customFormat="1" ht="24.15" customHeight="1">
      <c r="A468" s="40"/>
      <c r="B468" s="41"/>
      <c r="C468" s="216" t="s">
        <v>1647</v>
      </c>
      <c r="D468" s="216" t="s">
        <v>333</v>
      </c>
      <c r="E468" s="217" t="s">
        <v>3798</v>
      </c>
      <c r="F468" s="218" t="s">
        <v>3799</v>
      </c>
      <c r="G468" s="219" t="s">
        <v>425</v>
      </c>
      <c r="H468" s="220">
        <v>10</v>
      </c>
      <c r="I468" s="221"/>
      <c r="J468" s="222">
        <f>ROUND(I468*H468,2)</f>
        <v>0</v>
      </c>
      <c r="K468" s="218" t="s">
        <v>3508</v>
      </c>
      <c r="L468" s="46"/>
      <c r="M468" s="223" t="s">
        <v>19</v>
      </c>
      <c r="N468" s="224" t="s">
        <v>47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541</v>
      </c>
      <c r="AT468" s="227" t="s">
        <v>333</v>
      </c>
      <c r="AU468" s="227" t="s">
        <v>83</v>
      </c>
      <c r="AY468" s="19" t="s">
        <v>331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83</v>
      </c>
      <c r="BK468" s="228">
        <f>ROUND(I468*H468,2)</f>
        <v>0</v>
      </c>
      <c r="BL468" s="19" t="s">
        <v>541</v>
      </c>
      <c r="BM468" s="227" t="s">
        <v>2357</v>
      </c>
    </row>
    <row r="469" s="14" customFormat="1">
      <c r="A469" s="14"/>
      <c r="B469" s="245"/>
      <c r="C469" s="246"/>
      <c r="D469" s="236" t="s">
        <v>341</v>
      </c>
      <c r="E469" s="247" t="s">
        <v>19</v>
      </c>
      <c r="F469" s="248" t="s">
        <v>3582</v>
      </c>
      <c r="G469" s="246"/>
      <c r="H469" s="249">
        <v>10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341</v>
      </c>
      <c r="AU469" s="255" t="s">
        <v>83</v>
      </c>
      <c r="AV469" s="14" t="s">
        <v>85</v>
      </c>
      <c r="AW469" s="14" t="s">
        <v>35</v>
      </c>
      <c r="AX469" s="14" t="s">
        <v>76</v>
      </c>
      <c r="AY469" s="255" t="s">
        <v>331</v>
      </c>
    </row>
    <row r="470" s="15" customFormat="1">
      <c r="A470" s="15"/>
      <c r="B470" s="256"/>
      <c r="C470" s="257"/>
      <c r="D470" s="236" t="s">
        <v>341</v>
      </c>
      <c r="E470" s="258" t="s">
        <v>19</v>
      </c>
      <c r="F470" s="259" t="s">
        <v>353</v>
      </c>
      <c r="G470" s="257"/>
      <c r="H470" s="260">
        <v>10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341</v>
      </c>
      <c r="AU470" s="266" t="s">
        <v>83</v>
      </c>
      <c r="AV470" s="15" t="s">
        <v>126</v>
      </c>
      <c r="AW470" s="15" t="s">
        <v>35</v>
      </c>
      <c r="AX470" s="15" t="s">
        <v>83</v>
      </c>
      <c r="AY470" s="266" t="s">
        <v>331</v>
      </c>
    </row>
    <row r="471" s="2" customFormat="1" ht="21.75" customHeight="1">
      <c r="A471" s="40"/>
      <c r="B471" s="41"/>
      <c r="C471" s="216" t="s">
        <v>1653</v>
      </c>
      <c r="D471" s="216" t="s">
        <v>333</v>
      </c>
      <c r="E471" s="217" t="s">
        <v>3800</v>
      </c>
      <c r="F471" s="218" t="s">
        <v>3801</v>
      </c>
      <c r="G471" s="219" t="s">
        <v>425</v>
      </c>
      <c r="H471" s="220">
        <v>7</v>
      </c>
      <c r="I471" s="221"/>
      <c r="J471" s="222">
        <f>ROUND(I471*H471,2)</f>
        <v>0</v>
      </c>
      <c r="K471" s="218" t="s">
        <v>3508</v>
      </c>
      <c r="L471" s="46"/>
      <c r="M471" s="223" t="s">
        <v>19</v>
      </c>
      <c r="N471" s="224" t="s">
        <v>47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541</v>
      </c>
      <c r="AT471" s="227" t="s">
        <v>333</v>
      </c>
      <c r="AU471" s="227" t="s">
        <v>83</v>
      </c>
      <c r="AY471" s="19" t="s">
        <v>331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83</v>
      </c>
      <c r="BK471" s="228">
        <f>ROUND(I471*H471,2)</f>
        <v>0</v>
      </c>
      <c r="BL471" s="19" t="s">
        <v>541</v>
      </c>
      <c r="BM471" s="227" t="s">
        <v>2370</v>
      </c>
    </row>
    <row r="472" s="14" customFormat="1">
      <c r="A472" s="14"/>
      <c r="B472" s="245"/>
      <c r="C472" s="246"/>
      <c r="D472" s="236" t="s">
        <v>341</v>
      </c>
      <c r="E472" s="247" t="s">
        <v>19</v>
      </c>
      <c r="F472" s="248" t="s">
        <v>3638</v>
      </c>
      <c r="G472" s="246"/>
      <c r="H472" s="249">
        <v>7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341</v>
      </c>
      <c r="AU472" s="255" t="s">
        <v>83</v>
      </c>
      <c r="AV472" s="14" t="s">
        <v>85</v>
      </c>
      <c r="AW472" s="14" t="s">
        <v>35</v>
      </c>
      <c r="AX472" s="14" t="s">
        <v>76</v>
      </c>
      <c r="AY472" s="255" t="s">
        <v>331</v>
      </c>
    </row>
    <row r="473" s="15" customFormat="1">
      <c r="A473" s="15"/>
      <c r="B473" s="256"/>
      <c r="C473" s="257"/>
      <c r="D473" s="236" t="s">
        <v>341</v>
      </c>
      <c r="E473" s="258" t="s">
        <v>19</v>
      </c>
      <c r="F473" s="259" t="s">
        <v>353</v>
      </c>
      <c r="G473" s="257"/>
      <c r="H473" s="260">
        <v>7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6" t="s">
        <v>341</v>
      </c>
      <c r="AU473" s="266" t="s">
        <v>83</v>
      </c>
      <c r="AV473" s="15" t="s">
        <v>126</v>
      </c>
      <c r="AW473" s="15" t="s">
        <v>35</v>
      </c>
      <c r="AX473" s="15" t="s">
        <v>83</v>
      </c>
      <c r="AY473" s="266" t="s">
        <v>331</v>
      </c>
    </row>
    <row r="474" s="2" customFormat="1" ht="24.15" customHeight="1">
      <c r="A474" s="40"/>
      <c r="B474" s="41"/>
      <c r="C474" s="216" t="s">
        <v>534</v>
      </c>
      <c r="D474" s="216" t="s">
        <v>333</v>
      </c>
      <c r="E474" s="217" t="s">
        <v>3802</v>
      </c>
      <c r="F474" s="218" t="s">
        <v>3803</v>
      </c>
      <c r="G474" s="219" t="s">
        <v>425</v>
      </c>
      <c r="H474" s="220">
        <v>1</v>
      </c>
      <c r="I474" s="221"/>
      <c r="J474" s="222">
        <f>ROUND(I474*H474,2)</f>
        <v>0</v>
      </c>
      <c r="K474" s="218" t="s">
        <v>3508</v>
      </c>
      <c r="L474" s="46"/>
      <c r="M474" s="223" t="s">
        <v>19</v>
      </c>
      <c r="N474" s="224" t="s">
        <v>47</v>
      </c>
      <c r="O474" s="86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541</v>
      </c>
      <c r="AT474" s="227" t="s">
        <v>333</v>
      </c>
      <c r="AU474" s="227" t="s">
        <v>83</v>
      </c>
      <c r="AY474" s="19" t="s">
        <v>331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83</v>
      </c>
      <c r="BK474" s="228">
        <f>ROUND(I474*H474,2)</f>
        <v>0</v>
      </c>
      <c r="BL474" s="19" t="s">
        <v>541</v>
      </c>
      <c r="BM474" s="227" t="s">
        <v>2385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3639</v>
      </c>
      <c r="G475" s="246"/>
      <c r="H475" s="249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83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5" customFormat="1">
      <c r="A476" s="15"/>
      <c r="B476" s="256"/>
      <c r="C476" s="257"/>
      <c r="D476" s="236" t="s">
        <v>341</v>
      </c>
      <c r="E476" s="258" t="s">
        <v>19</v>
      </c>
      <c r="F476" s="259" t="s">
        <v>353</v>
      </c>
      <c r="G476" s="257"/>
      <c r="H476" s="260">
        <v>1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341</v>
      </c>
      <c r="AU476" s="266" t="s">
        <v>83</v>
      </c>
      <c r="AV476" s="15" t="s">
        <v>126</v>
      </c>
      <c r="AW476" s="15" t="s">
        <v>35</v>
      </c>
      <c r="AX476" s="15" t="s">
        <v>83</v>
      </c>
      <c r="AY476" s="266" t="s">
        <v>331</v>
      </c>
    </row>
    <row r="477" s="2" customFormat="1" ht="24.15" customHeight="1">
      <c r="A477" s="40"/>
      <c r="B477" s="41"/>
      <c r="C477" s="216" t="s">
        <v>1667</v>
      </c>
      <c r="D477" s="216" t="s">
        <v>333</v>
      </c>
      <c r="E477" s="217" t="s">
        <v>3804</v>
      </c>
      <c r="F477" s="218" t="s">
        <v>3805</v>
      </c>
      <c r="G477" s="219" t="s">
        <v>425</v>
      </c>
      <c r="H477" s="220">
        <v>1</v>
      </c>
      <c r="I477" s="221"/>
      <c r="J477" s="222">
        <f>ROUND(I477*H477,2)</f>
        <v>0</v>
      </c>
      <c r="K477" s="218" t="s">
        <v>3508</v>
      </c>
      <c r="L477" s="46"/>
      <c r="M477" s="223" t="s">
        <v>19</v>
      </c>
      <c r="N477" s="224" t="s">
        <v>47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541</v>
      </c>
      <c r="AT477" s="227" t="s">
        <v>333</v>
      </c>
      <c r="AU477" s="227" t="s">
        <v>83</v>
      </c>
      <c r="AY477" s="19" t="s">
        <v>331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83</v>
      </c>
      <c r="BK477" s="228">
        <f>ROUND(I477*H477,2)</f>
        <v>0</v>
      </c>
      <c r="BL477" s="19" t="s">
        <v>541</v>
      </c>
      <c r="BM477" s="227" t="s">
        <v>2395</v>
      </c>
    </row>
    <row r="478" s="14" customFormat="1">
      <c r="A478" s="14"/>
      <c r="B478" s="245"/>
      <c r="C478" s="246"/>
      <c r="D478" s="236" t="s">
        <v>341</v>
      </c>
      <c r="E478" s="247" t="s">
        <v>19</v>
      </c>
      <c r="F478" s="248" t="s">
        <v>3639</v>
      </c>
      <c r="G478" s="246"/>
      <c r="H478" s="249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341</v>
      </c>
      <c r="AU478" s="255" t="s">
        <v>83</v>
      </c>
      <c r="AV478" s="14" t="s">
        <v>85</v>
      </c>
      <c r="AW478" s="14" t="s">
        <v>35</v>
      </c>
      <c r="AX478" s="14" t="s">
        <v>76</v>
      </c>
      <c r="AY478" s="255" t="s">
        <v>331</v>
      </c>
    </row>
    <row r="479" s="15" customFormat="1">
      <c r="A479" s="15"/>
      <c r="B479" s="256"/>
      <c r="C479" s="257"/>
      <c r="D479" s="236" t="s">
        <v>341</v>
      </c>
      <c r="E479" s="258" t="s">
        <v>19</v>
      </c>
      <c r="F479" s="259" t="s">
        <v>353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341</v>
      </c>
      <c r="AU479" s="266" t="s">
        <v>83</v>
      </c>
      <c r="AV479" s="15" t="s">
        <v>126</v>
      </c>
      <c r="AW479" s="15" t="s">
        <v>35</v>
      </c>
      <c r="AX479" s="15" t="s">
        <v>83</v>
      </c>
      <c r="AY479" s="266" t="s">
        <v>331</v>
      </c>
    </row>
    <row r="480" s="2" customFormat="1" ht="37.8" customHeight="1">
      <c r="A480" s="40"/>
      <c r="B480" s="41"/>
      <c r="C480" s="216" t="s">
        <v>1672</v>
      </c>
      <c r="D480" s="216" t="s">
        <v>333</v>
      </c>
      <c r="E480" s="217" t="s">
        <v>3806</v>
      </c>
      <c r="F480" s="218" t="s">
        <v>3807</v>
      </c>
      <c r="G480" s="219" t="s">
        <v>425</v>
      </c>
      <c r="H480" s="220">
        <v>4</v>
      </c>
      <c r="I480" s="221"/>
      <c r="J480" s="222">
        <f>ROUND(I480*H480,2)</f>
        <v>0</v>
      </c>
      <c r="K480" s="218" t="s">
        <v>3508</v>
      </c>
      <c r="L480" s="46"/>
      <c r="M480" s="223" t="s">
        <v>19</v>
      </c>
      <c r="N480" s="224" t="s">
        <v>47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541</v>
      </c>
      <c r="AT480" s="227" t="s">
        <v>333</v>
      </c>
      <c r="AU480" s="227" t="s">
        <v>83</v>
      </c>
      <c r="AY480" s="19" t="s">
        <v>331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83</v>
      </c>
      <c r="BK480" s="228">
        <f>ROUND(I480*H480,2)</f>
        <v>0</v>
      </c>
      <c r="BL480" s="19" t="s">
        <v>541</v>
      </c>
      <c r="BM480" s="227" t="s">
        <v>2407</v>
      </c>
    </row>
    <row r="481" s="14" customFormat="1">
      <c r="A481" s="14"/>
      <c r="B481" s="245"/>
      <c r="C481" s="246"/>
      <c r="D481" s="236" t="s">
        <v>341</v>
      </c>
      <c r="E481" s="247" t="s">
        <v>19</v>
      </c>
      <c r="F481" s="248" t="s">
        <v>3660</v>
      </c>
      <c r="G481" s="246"/>
      <c r="H481" s="249">
        <v>4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341</v>
      </c>
      <c r="AU481" s="255" t="s">
        <v>83</v>
      </c>
      <c r="AV481" s="14" t="s">
        <v>85</v>
      </c>
      <c r="AW481" s="14" t="s">
        <v>35</v>
      </c>
      <c r="AX481" s="14" t="s">
        <v>76</v>
      </c>
      <c r="AY481" s="255" t="s">
        <v>331</v>
      </c>
    </row>
    <row r="482" s="15" customFormat="1">
      <c r="A482" s="15"/>
      <c r="B482" s="256"/>
      <c r="C482" s="257"/>
      <c r="D482" s="236" t="s">
        <v>341</v>
      </c>
      <c r="E482" s="258" t="s">
        <v>19</v>
      </c>
      <c r="F482" s="259" t="s">
        <v>353</v>
      </c>
      <c r="G482" s="257"/>
      <c r="H482" s="260">
        <v>4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341</v>
      </c>
      <c r="AU482" s="266" t="s">
        <v>83</v>
      </c>
      <c r="AV482" s="15" t="s">
        <v>126</v>
      </c>
      <c r="AW482" s="15" t="s">
        <v>35</v>
      </c>
      <c r="AX482" s="15" t="s">
        <v>83</v>
      </c>
      <c r="AY482" s="266" t="s">
        <v>331</v>
      </c>
    </row>
    <row r="483" s="2" customFormat="1" ht="33" customHeight="1">
      <c r="A483" s="40"/>
      <c r="B483" s="41"/>
      <c r="C483" s="216" t="s">
        <v>1679</v>
      </c>
      <c r="D483" s="216" t="s">
        <v>333</v>
      </c>
      <c r="E483" s="217" t="s">
        <v>3808</v>
      </c>
      <c r="F483" s="218" t="s">
        <v>3809</v>
      </c>
      <c r="G483" s="219" t="s">
        <v>425</v>
      </c>
      <c r="H483" s="220">
        <v>4</v>
      </c>
      <c r="I483" s="221"/>
      <c r="J483" s="222">
        <f>ROUND(I483*H483,2)</f>
        <v>0</v>
      </c>
      <c r="K483" s="218" t="s">
        <v>19</v>
      </c>
      <c r="L483" s="46"/>
      <c r="M483" s="223" t="s">
        <v>19</v>
      </c>
      <c r="N483" s="224" t="s">
        <v>47</v>
      </c>
      <c r="O483" s="86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541</v>
      </c>
      <c r="AT483" s="227" t="s">
        <v>333</v>
      </c>
      <c r="AU483" s="227" t="s">
        <v>83</v>
      </c>
      <c r="AY483" s="19" t="s">
        <v>331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83</v>
      </c>
      <c r="BK483" s="228">
        <f>ROUND(I483*H483,2)</f>
        <v>0</v>
      </c>
      <c r="BL483" s="19" t="s">
        <v>541</v>
      </c>
      <c r="BM483" s="227" t="s">
        <v>2418</v>
      </c>
    </row>
    <row r="484" s="14" customFormat="1">
      <c r="A484" s="14"/>
      <c r="B484" s="245"/>
      <c r="C484" s="246"/>
      <c r="D484" s="236" t="s">
        <v>341</v>
      </c>
      <c r="E484" s="247" t="s">
        <v>19</v>
      </c>
      <c r="F484" s="248" t="s">
        <v>3660</v>
      </c>
      <c r="G484" s="246"/>
      <c r="H484" s="249">
        <v>4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341</v>
      </c>
      <c r="AU484" s="255" t="s">
        <v>83</v>
      </c>
      <c r="AV484" s="14" t="s">
        <v>85</v>
      </c>
      <c r="AW484" s="14" t="s">
        <v>35</v>
      </c>
      <c r="AX484" s="14" t="s">
        <v>76</v>
      </c>
      <c r="AY484" s="255" t="s">
        <v>331</v>
      </c>
    </row>
    <row r="485" s="15" customFormat="1">
      <c r="A485" s="15"/>
      <c r="B485" s="256"/>
      <c r="C485" s="257"/>
      <c r="D485" s="236" t="s">
        <v>341</v>
      </c>
      <c r="E485" s="258" t="s">
        <v>19</v>
      </c>
      <c r="F485" s="259" t="s">
        <v>353</v>
      </c>
      <c r="G485" s="257"/>
      <c r="H485" s="260">
        <v>4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341</v>
      </c>
      <c r="AU485" s="266" t="s">
        <v>83</v>
      </c>
      <c r="AV485" s="15" t="s">
        <v>126</v>
      </c>
      <c r="AW485" s="15" t="s">
        <v>35</v>
      </c>
      <c r="AX485" s="15" t="s">
        <v>83</v>
      </c>
      <c r="AY485" s="266" t="s">
        <v>331</v>
      </c>
    </row>
    <row r="486" s="2" customFormat="1" ht="24.15" customHeight="1">
      <c r="A486" s="40"/>
      <c r="B486" s="41"/>
      <c r="C486" s="216" t="s">
        <v>1688</v>
      </c>
      <c r="D486" s="216" t="s">
        <v>333</v>
      </c>
      <c r="E486" s="217" t="s">
        <v>3810</v>
      </c>
      <c r="F486" s="218" t="s">
        <v>3811</v>
      </c>
      <c r="G486" s="219" t="s">
        <v>425</v>
      </c>
      <c r="H486" s="220">
        <v>6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47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541</v>
      </c>
      <c r="AT486" s="227" t="s">
        <v>333</v>
      </c>
      <c r="AU486" s="227" t="s">
        <v>83</v>
      </c>
      <c r="AY486" s="19" t="s">
        <v>331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83</v>
      </c>
      <c r="BK486" s="228">
        <f>ROUND(I486*H486,2)</f>
        <v>0</v>
      </c>
      <c r="BL486" s="19" t="s">
        <v>541</v>
      </c>
      <c r="BM486" s="227" t="s">
        <v>2431</v>
      </c>
    </row>
    <row r="487" s="14" customFormat="1">
      <c r="A487" s="14"/>
      <c r="B487" s="245"/>
      <c r="C487" s="246"/>
      <c r="D487" s="236" t="s">
        <v>341</v>
      </c>
      <c r="E487" s="247" t="s">
        <v>19</v>
      </c>
      <c r="F487" s="248" t="s">
        <v>3812</v>
      </c>
      <c r="G487" s="246"/>
      <c r="H487" s="249">
        <v>6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341</v>
      </c>
      <c r="AU487" s="255" t="s">
        <v>83</v>
      </c>
      <c r="AV487" s="14" t="s">
        <v>85</v>
      </c>
      <c r="AW487" s="14" t="s">
        <v>35</v>
      </c>
      <c r="AX487" s="14" t="s">
        <v>76</v>
      </c>
      <c r="AY487" s="255" t="s">
        <v>331</v>
      </c>
    </row>
    <row r="488" s="15" customFormat="1">
      <c r="A488" s="15"/>
      <c r="B488" s="256"/>
      <c r="C488" s="257"/>
      <c r="D488" s="236" t="s">
        <v>341</v>
      </c>
      <c r="E488" s="258" t="s">
        <v>19</v>
      </c>
      <c r="F488" s="259" t="s">
        <v>353</v>
      </c>
      <c r="G488" s="257"/>
      <c r="H488" s="260">
        <v>6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341</v>
      </c>
      <c r="AU488" s="266" t="s">
        <v>83</v>
      </c>
      <c r="AV488" s="15" t="s">
        <v>126</v>
      </c>
      <c r="AW488" s="15" t="s">
        <v>35</v>
      </c>
      <c r="AX488" s="15" t="s">
        <v>83</v>
      </c>
      <c r="AY488" s="266" t="s">
        <v>331</v>
      </c>
    </row>
    <row r="489" s="2" customFormat="1" ht="24.15" customHeight="1">
      <c r="A489" s="40"/>
      <c r="B489" s="41"/>
      <c r="C489" s="216" t="s">
        <v>1694</v>
      </c>
      <c r="D489" s="216" t="s">
        <v>333</v>
      </c>
      <c r="E489" s="217" t="s">
        <v>3813</v>
      </c>
      <c r="F489" s="218" t="s">
        <v>3814</v>
      </c>
      <c r="G489" s="219" t="s">
        <v>425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47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541</v>
      </c>
      <c r="AT489" s="227" t="s">
        <v>333</v>
      </c>
      <c r="AU489" s="227" t="s">
        <v>83</v>
      </c>
      <c r="AY489" s="19" t="s">
        <v>331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83</v>
      </c>
      <c r="BK489" s="228">
        <f>ROUND(I489*H489,2)</f>
        <v>0</v>
      </c>
      <c r="BL489" s="19" t="s">
        <v>541</v>
      </c>
      <c r="BM489" s="227" t="s">
        <v>2438</v>
      </c>
    </row>
    <row r="490" s="14" customFormat="1">
      <c r="A490" s="14"/>
      <c r="B490" s="245"/>
      <c r="C490" s="246"/>
      <c r="D490" s="236" t="s">
        <v>341</v>
      </c>
      <c r="E490" s="247" t="s">
        <v>19</v>
      </c>
      <c r="F490" s="248" t="s">
        <v>3639</v>
      </c>
      <c r="G490" s="246"/>
      <c r="H490" s="249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341</v>
      </c>
      <c r="AU490" s="255" t="s">
        <v>83</v>
      </c>
      <c r="AV490" s="14" t="s">
        <v>85</v>
      </c>
      <c r="AW490" s="14" t="s">
        <v>35</v>
      </c>
      <c r="AX490" s="14" t="s">
        <v>76</v>
      </c>
      <c r="AY490" s="255" t="s">
        <v>331</v>
      </c>
    </row>
    <row r="491" s="15" customFormat="1">
      <c r="A491" s="15"/>
      <c r="B491" s="256"/>
      <c r="C491" s="257"/>
      <c r="D491" s="236" t="s">
        <v>341</v>
      </c>
      <c r="E491" s="258" t="s">
        <v>19</v>
      </c>
      <c r="F491" s="259" t="s">
        <v>353</v>
      </c>
      <c r="G491" s="257"/>
      <c r="H491" s="260">
        <v>1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341</v>
      </c>
      <c r="AU491" s="266" t="s">
        <v>83</v>
      </c>
      <c r="AV491" s="15" t="s">
        <v>126</v>
      </c>
      <c r="AW491" s="15" t="s">
        <v>35</v>
      </c>
      <c r="AX491" s="15" t="s">
        <v>83</v>
      </c>
      <c r="AY491" s="266" t="s">
        <v>331</v>
      </c>
    </row>
    <row r="492" s="2" customFormat="1" ht="24.15" customHeight="1">
      <c r="A492" s="40"/>
      <c r="B492" s="41"/>
      <c r="C492" s="216" t="s">
        <v>1698</v>
      </c>
      <c r="D492" s="216" t="s">
        <v>333</v>
      </c>
      <c r="E492" s="217" t="s">
        <v>3815</v>
      </c>
      <c r="F492" s="218" t="s">
        <v>3816</v>
      </c>
      <c r="G492" s="219" t="s">
        <v>3644</v>
      </c>
      <c r="H492" s="220">
        <v>1</v>
      </c>
      <c r="I492" s="221"/>
      <c r="J492" s="222">
        <f>ROUND(I492*H492,2)</f>
        <v>0</v>
      </c>
      <c r="K492" s="218" t="s">
        <v>3508</v>
      </c>
      <c r="L492" s="46"/>
      <c r="M492" s="223" t="s">
        <v>19</v>
      </c>
      <c r="N492" s="224" t="s">
        <v>47</v>
      </c>
      <c r="O492" s="86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541</v>
      </c>
      <c r="AT492" s="227" t="s">
        <v>333</v>
      </c>
      <c r="AU492" s="227" t="s">
        <v>83</v>
      </c>
      <c r="AY492" s="19" t="s">
        <v>331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83</v>
      </c>
      <c r="BK492" s="228">
        <f>ROUND(I492*H492,2)</f>
        <v>0</v>
      </c>
      <c r="BL492" s="19" t="s">
        <v>541</v>
      </c>
      <c r="BM492" s="227" t="s">
        <v>2449</v>
      </c>
    </row>
    <row r="493" s="14" customFormat="1">
      <c r="A493" s="14"/>
      <c r="B493" s="245"/>
      <c r="C493" s="246"/>
      <c r="D493" s="236" t="s">
        <v>341</v>
      </c>
      <c r="E493" s="247" t="s">
        <v>19</v>
      </c>
      <c r="F493" s="248" t="s">
        <v>3639</v>
      </c>
      <c r="G493" s="246"/>
      <c r="H493" s="249">
        <v>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341</v>
      </c>
      <c r="AU493" s="255" t="s">
        <v>83</v>
      </c>
      <c r="AV493" s="14" t="s">
        <v>85</v>
      </c>
      <c r="AW493" s="14" t="s">
        <v>35</v>
      </c>
      <c r="AX493" s="14" t="s">
        <v>76</v>
      </c>
      <c r="AY493" s="255" t="s">
        <v>331</v>
      </c>
    </row>
    <row r="494" s="15" customFormat="1">
      <c r="A494" s="15"/>
      <c r="B494" s="256"/>
      <c r="C494" s="257"/>
      <c r="D494" s="236" t="s">
        <v>341</v>
      </c>
      <c r="E494" s="258" t="s">
        <v>19</v>
      </c>
      <c r="F494" s="259" t="s">
        <v>353</v>
      </c>
      <c r="G494" s="257"/>
      <c r="H494" s="260">
        <v>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341</v>
      </c>
      <c r="AU494" s="266" t="s">
        <v>83</v>
      </c>
      <c r="AV494" s="15" t="s">
        <v>126</v>
      </c>
      <c r="AW494" s="15" t="s">
        <v>35</v>
      </c>
      <c r="AX494" s="15" t="s">
        <v>83</v>
      </c>
      <c r="AY494" s="266" t="s">
        <v>331</v>
      </c>
    </row>
    <row r="495" s="2" customFormat="1" ht="24.15" customHeight="1">
      <c r="A495" s="40"/>
      <c r="B495" s="41"/>
      <c r="C495" s="216" t="s">
        <v>1328</v>
      </c>
      <c r="D495" s="216" t="s">
        <v>333</v>
      </c>
      <c r="E495" s="217" t="s">
        <v>3817</v>
      </c>
      <c r="F495" s="218" t="s">
        <v>3818</v>
      </c>
      <c r="G495" s="219" t="s">
        <v>425</v>
      </c>
      <c r="H495" s="220">
        <v>8</v>
      </c>
      <c r="I495" s="221"/>
      <c r="J495" s="222">
        <f>ROUND(I495*H495,2)</f>
        <v>0</v>
      </c>
      <c r="K495" s="218" t="s">
        <v>19</v>
      </c>
      <c r="L495" s="46"/>
      <c r="M495" s="223" t="s">
        <v>19</v>
      </c>
      <c r="N495" s="224" t="s">
        <v>47</v>
      </c>
      <c r="O495" s="86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7" t="s">
        <v>541</v>
      </c>
      <c r="AT495" s="227" t="s">
        <v>333</v>
      </c>
      <c r="AU495" s="227" t="s">
        <v>83</v>
      </c>
      <c r="AY495" s="19" t="s">
        <v>331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19" t="s">
        <v>83</v>
      </c>
      <c r="BK495" s="228">
        <f>ROUND(I495*H495,2)</f>
        <v>0</v>
      </c>
      <c r="BL495" s="19" t="s">
        <v>541</v>
      </c>
      <c r="BM495" s="227" t="s">
        <v>2463</v>
      </c>
    </row>
    <row r="496" s="14" customFormat="1">
      <c r="A496" s="14"/>
      <c r="B496" s="245"/>
      <c r="C496" s="246"/>
      <c r="D496" s="236" t="s">
        <v>341</v>
      </c>
      <c r="E496" s="247" t="s">
        <v>19</v>
      </c>
      <c r="F496" s="248" t="s">
        <v>3819</v>
      </c>
      <c r="G496" s="246"/>
      <c r="H496" s="249">
        <v>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341</v>
      </c>
      <c r="AU496" s="255" t="s">
        <v>83</v>
      </c>
      <c r="AV496" s="14" t="s">
        <v>85</v>
      </c>
      <c r="AW496" s="14" t="s">
        <v>35</v>
      </c>
      <c r="AX496" s="14" t="s">
        <v>76</v>
      </c>
      <c r="AY496" s="255" t="s">
        <v>331</v>
      </c>
    </row>
    <row r="497" s="15" customFormat="1">
      <c r="A497" s="15"/>
      <c r="B497" s="256"/>
      <c r="C497" s="257"/>
      <c r="D497" s="236" t="s">
        <v>341</v>
      </c>
      <c r="E497" s="258" t="s">
        <v>19</v>
      </c>
      <c r="F497" s="259" t="s">
        <v>353</v>
      </c>
      <c r="G497" s="257"/>
      <c r="H497" s="260">
        <v>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341</v>
      </c>
      <c r="AU497" s="266" t="s">
        <v>83</v>
      </c>
      <c r="AV497" s="15" t="s">
        <v>126</v>
      </c>
      <c r="AW497" s="15" t="s">
        <v>35</v>
      </c>
      <c r="AX497" s="15" t="s">
        <v>83</v>
      </c>
      <c r="AY497" s="266" t="s">
        <v>331</v>
      </c>
    </row>
    <row r="498" s="2" customFormat="1" ht="37.8" customHeight="1">
      <c r="A498" s="40"/>
      <c r="B498" s="41"/>
      <c r="C498" s="216" t="s">
        <v>1705</v>
      </c>
      <c r="D498" s="216" t="s">
        <v>333</v>
      </c>
      <c r="E498" s="217" t="s">
        <v>3820</v>
      </c>
      <c r="F498" s="218" t="s">
        <v>3821</v>
      </c>
      <c r="G498" s="219" t="s">
        <v>425</v>
      </c>
      <c r="H498" s="220">
        <v>1</v>
      </c>
      <c r="I498" s="221"/>
      <c r="J498" s="222">
        <f>ROUND(I498*H498,2)</f>
        <v>0</v>
      </c>
      <c r="K498" s="218" t="s">
        <v>19</v>
      </c>
      <c r="L498" s="46"/>
      <c r="M498" s="223" t="s">
        <v>19</v>
      </c>
      <c r="N498" s="224" t="s">
        <v>47</v>
      </c>
      <c r="O498" s="86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541</v>
      </c>
      <c r="AT498" s="227" t="s">
        <v>333</v>
      </c>
      <c r="AU498" s="227" t="s">
        <v>83</v>
      </c>
      <c r="AY498" s="19" t="s">
        <v>331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83</v>
      </c>
      <c r="BK498" s="228">
        <f>ROUND(I498*H498,2)</f>
        <v>0</v>
      </c>
      <c r="BL498" s="19" t="s">
        <v>541</v>
      </c>
      <c r="BM498" s="227" t="s">
        <v>2486</v>
      </c>
    </row>
    <row r="499" s="14" customFormat="1">
      <c r="A499" s="14"/>
      <c r="B499" s="245"/>
      <c r="C499" s="246"/>
      <c r="D499" s="236" t="s">
        <v>341</v>
      </c>
      <c r="E499" s="247" t="s">
        <v>19</v>
      </c>
      <c r="F499" s="248" t="s">
        <v>3639</v>
      </c>
      <c r="G499" s="246"/>
      <c r="H499" s="249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341</v>
      </c>
      <c r="AU499" s="255" t="s">
        <v>83</v>
      </c>
      <c r="AV499" s="14" t="s">
        <v>85</v>
      </c>
      <c r="AW499" s="14" t="s">
        <v>35</v>
      </c>
      <c r="AX499" s="14" t="s">
        <v>76</v>
      </c>
      <c r="AY499" s="255" t="s">
        <v>331</v>
      </c>
    </row>
    <row r="500" s="15" customFormat="1">
      <c r="A500" s="15"/>
      <c r="B500" s="256"/>
      <c r="C500" s="257"/>
      <c r="D500" s="236" t="s">
        <v>341</v>
      </c>
      <c r="E500" s="258" t="s">
        <v>19</v>
      </c>
      <c r="F500" s="259" t="s">
        <v>353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341</v>
      </c>
      <c r="AU500" s="266" t="s">
        <v>83</v>
      </c>
      <c r="AV500" s="15" t="s">
        <v>126</v>
      </c>
      <c r="AW500" s="15" t="s">
        <v>35</v>
      </c>
      <c r="AX500" s="15" t="s">
        <v>83</v>
      </c>
      <c r="AY500" s="266" t="s">
        <v>331</v>
      </c>
    </row>
    <row r="501" s="2" customFormat="1" ht="24.15" customHeight="1">
      <c r="A501" s="40"/>
      <c r="B501" s="41"/>
      <c r="C501" s="216" t="s">
        <v>1709</v>
      </c>
      <c r="D501" s="216" t="s">
        <v>333</v>
      </c>
      <c r="E501" s="217" t="s">
        <v>3822</v>
      </c>
      <c r="F501" s="218" t="s">
        <v>3823</v>
      </c>
      <c r="G501" s="219" t="s">
        <v>3644</v>
      </c>
      <c r="H501" s="220">
        <v>7</v>
      </c>
      <c r="I501" s="221"/>
      <c r="J501" s="222">
        <f>ROUND(I501*H501,2)</f>
        <v>0</v>
      </c>
      <c r="K501" s="218" t="s">
        <v>3508</v>
      </c>
      <c r="L501" s="46"/>
      <c r="M501" s="223" t="s">
        <v>19</v>
      </c>
      <c r="N501" s="224" t="s">
        <v>47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541</v>
      </c>
      <c r="AT501" s="227" t="s">
        <v>333</v>
      </c>
      <c r="AU501" s="227" t="s">
        <v>83</v>
      </c>
      <c r="AY501" s="19" t="s">
        <v>331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83</v>
      </c>
      <c r="BK501" s="228">
        <f>ROUND(I501*H501,2)</f>
        <v>0</v>
      </c>
      <c r="BL501" s="19" t="s">
        <v>541</v>
      </c>
      <c r="BM501" s="227" t="s">
        <v>2503</v>
      </c>
    </row>
    <row r="502" s="14" customFormat="1">
      <c r="A502" s="14"/>
      <c r="B502" s="245"/>
      <c r="C502" s="246"/>
      <c r="D502" s="236" t="s">
        <v>341</v>
      </c>
      <c r="E502" s="247" t="s">
        <v>19</v>
      </c>
      <c r="F502" s="248" t="s">
        <v>3638</v>
      </c>
      <c r="G502" s="246"/>
      <c r="H502" s="249">
        <v>7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341</v>
      </c>
      <c r="AU502" s="255" t="s">
        <v>83</v>
      </c>
      <c r="AV502" s="14" t="s">
        <v>85</v>
      </c>
      <c r="AW502" s="14" t="s">
        <v>35</v>
      </c>
      <c r="AX502" s="14" t="s">
        <v>76</v>
      </c>
      <c r="AY502" s="255" t="s">
        <v>331</v>
      </c>
    </row>
    <row r="503" s="15" customFormat="1">
      <c r="A503" s="15"/>
      <c r="B503" s="256"/>
      <c r="C503" s="257"/>
      <c r="D503" s="236" t="s">
        <v>341</v>
      </c>
      <c r="E503" s="258" t="s">
        <v>19</v>
      </c>
      <c r="F503" s="259" t="s">
        <v>353</v>
      </c>
      <c r="G503" s="257"/>
      <c r="H503" s="260">
        <v>7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341</v>
      </c>
      <c r="AU503" s="266" t="s">
        <v>83</v>
      </c>
      <c r="AV503" s="15" t="s">
        <v>126</v>
      </c>
      <c r="AW503" s="15" t="s">
        <v>35</v>
      </c>
      <c r="AX503" s="15" t="s">
        <v>83</v>
      </c>
      <c r="AY503" s="266" t="s">
        <v>331</v>
      </c>
    </row>
    <row r="504" s="2" customFormat="1" ht="37.8" customHeight="1">
      <c r="A504" s="40"/>
      <c r="B504" s="41"/>
      <c r="C504" s="216" t="s">
        <v>1713</v>
      </c>
      <c r="D504" s="216" t="s">
        <v>333</v>
      </c>
      <c r="E504" s="217" t="s">
        <v>3824</v>
      </c>
      <c r="F504" s="218" t="s">
        <v>3825</v>
      </c>
      <c r="G504" s="219" t="s">
        <v>425</v>
      </c>
      <c r="H504" s="220">
        <v>8</v>
      </c>
      <c r="I504" s="221"/>
      <c r="J504" s="222">
        <f>ROUND(I504*H504,2)</f>
        <v>0</v>
      </c>
      <c r="K504" s="218" t="s">
        <v>19</v>
      </c>
      <c r="L504" s="46"/>
      <c r="M504" s="223" t="s">
        <v>19</v>
      </c>
      <c r="N504" s="224" t="s">
        <v>47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541</v>
      </c>
      <c r="AT504" s="227" t="s">
        <v>333</v>
      </c>
      <c r="AU504" s="227" t="s">
        <v>83</v>
      </c>
      <c r="AY504" s="19" t="s">
        <v>331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83</v>
      </c>
      <c r="BK504" s="228">
        <f>ROUND(I504*H504,2)</f>
        <v>0</v>
      </c>
      <c r="BL504" s="19" t="s">
        <v>541</v>
      </c>
      <c r="BM504" s="227" t="s">
        <v>681</v>
      </c>
    </row>
    <row r="505" s="14" customFormat="1">
      <c r="A505" s="14"/>
      <c r="B505" s="245"/>
      <c r="C505" s="246"/>
      <c r="D505" s="236" t="s">
        <v>341</v>
      </c>
      <c r="E505" s="247" t="s">
        <v>19</v>
      </c>
      <c r="F505" s="248" t="s">
        <v>3638</v>
      </c>
      <c r="G505" s="246"/>
      <c r="H505" s="249">
        <v>7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341</v>
      </c>
      <c r="AU505" s="255" t="s">
        <v>83</v>
      </c>
      <c r="AV505" s="14" t="s">
        <v>85</v>
      </c>
      <c r="AW505" s="14" t="s">
        <v>35</v>
      </c>
      <c r="AX505" s="14" t="s">
        <v>76</v>
      </c>
      <c r="AY505" s="255" t="s">
        <v>331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3639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83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83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24.15" customHeight="1">
      <c r="A508" s="40"/>
      <c r="B508" s="41"/>
      <c r="C508" s="216" t="s">
        <v>1717</v>
      </c>
      <c r="D508" s="216" t="s">
        <v>333</v>
      </c>
      <c r="E508" s="217" t="s">
        <v>3826</v>
      </c>
      <c r="F508" s="218" t="s">
        <v>3827</v>
      </c>
      <c r="G508" s="219" t="s">
        <v>3644</v>
      </c>
      <c r="H508" s="220">
        <v>3</v>
      </c>
      <c r="I508" s="221"/>
      <c r="J508" s="222">
        <f>ROUND(I508*H508,2)</f>
        <v>0</v>
      </c>
      <c r="K508" s="218" t="s">
        <v>19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541</v>
      </c>
      <c r="AT508" s="227" t="s">
        <v>333</v>
      </c>
      <c r="AU508" s="227" t="s">
        <v>83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541</v>
      </c>
      <c r="BM508" s="227" t="s">
        <v>2294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3635</v>
      </c>
      <c r="G509" s="246"/>
      <c r="H509" s="249">
        <v>3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83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83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1721</v>
      </c>
      <c r="D511" s="216" t="s">
        <v>333</v>
      </c>
      <c r="E511" s="217" t="s">
        <v>3828</v>
      </c>
      <c r="F511" s="218" t="s">
        <v>3829</v>
      </c>
      <c r="G511" s="219" t="s">
        <v>3644</v>
      </c>
      <c r="H511" s="220">
        <v>3</v>
      </c>
      <c r="I511" s="221"/>
      <c r="J511" s="222">
        <f>ROUND(I511*H511,2)</f>
        <v>0</v>
      </c>
      <c r="K511" s="218" t="s">
        <v>19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541</v>
      </c>
      <c r="AT511" s="227" t="s">
        <v>333</v>
      </c>
      <c r="AU511" s="227" t="s">
        <v>83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541</v>
      </c>
      <c r="BM511" s="227" t="s">
        <v>2545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3635</v>
      </c>
      <c r="G512" s="246"/>
      <c r="H512" s="249">
        <v>3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83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3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83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21.75" customHeight="1">
      <c r="A514" s="40"/>
      <c r="B514" s="41"/>
      <c r="C514" s="216" t="s">
        <v>1725</v>
      </c>
      <c r="D514" s="216" t="s">
        <v>333</v>
      </c>
      <c r="E514" s="217" t="s">
        <v>3830</v>
      </c>
      <c r="F514" s="218" t="s">
        <v>3831</v>
      </c>
      <c r="G514" s="219" t="s">
        <v>3644</v>
      </c>
      <c r="H514" s="220">
        <v>2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541</v>
      </c>
      <c r="AT514" s="227" t="s">
        <v>333</v>
      </c>
      <c r="AU514" s="227" t="s">
        <v>83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541</v>
      </c>
      <c r="BM514" s="227" t="s">
        <v>2556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3645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83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2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83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1729</v>
      </c>
      <c r="D517" s="216" t="s">
        <v>333</v>
      </c>
      <c r="E517" s="217" t="s">
        <v>3832</v>
      </c>
      <c r="F517" s="218" t="s">
        <v>3833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541</v>
      </c>
      <c r="AT517" s="227" t="s">
        <v>333</v>
      </c>
      <c r="AU517" s="227" t="s">
        <v>83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541</v>
      </c>
      <c r="BM517" s="227" t="s">
        <v>2574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3639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83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83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23" customHeight="1">
      <c r="A520" s="40"/>
      <c r="B520" s="41"/>
      <c r="C520" s="216" t="s">
        <v>1733</v>
      </c>
      <c r="D520" s="216" t="s">
        <v>333</v>
      </c>
      <c r="E520" s="217" t="s">
        <v>3834</v>
      </c>
      <c r="F520" s="218" t="s">
        <v>3835</v>
      </c>
      <c r="G520" s="219" t="s">
        <v>3644</v>
      </c>
      <c r="H520" s="220">
        <v>1</v>
      </c>
      <c r="I520" s="221"/>
      <c r="J520" s="222">
        <f>ROUND(I520*H520,2)</f>
        <v>0</v>
      </c>
      <c r="K520" s="218" t="s">
        <v>3508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541</v>
      </c>
      <c r="AT520" s="227" t="s">
        <v>333</v>
      </c>
      <c r="AU520" s="227" t="s">
        <v>83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541</v>
      </c>
      <c r="BM520" s="227" t="s">
        <v>2589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3639</v>
      </c>
      <c r="G521" s="246"/>
      <c r="H521" s="249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83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83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1737</v>
      </c>
      <c r="D523" s="216" t="s">
        <v>333</v>
      </c>
      <c r="E523" s="217" t="s">
        <v>3836</v>
      </c>
      <c r="F523" s="218" t="s">
        <v>3837</v>
      </c>
      <c r="G523" s="219" t="s">
        <v>384</v>
      </c>
      <c r="H523" s="220">
        <v>1.8100000000000001</v>
      </c>
      <c r="I523" s="221"/>
      <c r="J523" s="222">
        <f>ROUND(I523*H523,2)</f>
        <v>0</v>
      </c>
      <c r="K523" s="218" t="s">
        <v>3508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541</v>
      </c>
      <c r="AT523" s="227" t="s">
        <v>333</v>
      </c>
      <c r="AU523" s="227" t="s">
        <v>83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541</v>
      </c>
      <c r="BM523" s="227" t="s">
        <v>2604</v>
      </c>
    </row>
    <row r="524" s="12" customFormat="1" ht="25.92" customHeight="1">
      <c r="A524" s="12"/>
      <c r="B524" s="200"/>
      <c r="C524" s="201"/>
      <c r="D524" s="202" t="s">
        <v>75</v>
      </c>
      <c r="E524" s="203" t="s">
        <v>673</v>
      </c>
      <c r="F524" s="203" t="s">
        <v>3838</v>
      </c>
      <c r="G524" s="201"/>
      <c r="H524" s="201"/>
      <c r="I524" s="204"/>
      <c r="J524" s="205">
        <f>BK524</f>
        <v>0</v>
      </c>
      <c r="K524" s="201"/>
      <c r="L524" s="206"/>
      <c r="M524" s="207"/>
      <c r="N524" s="208"/>
      <c r="O524" s="208"/>
      <c r="P524" s="209">
        <f>SUM(P525:P528)</f>
        <v>0</v>
      </c>
      <c r="Q524" s="208"/>
      <c r="R524" s="209">
        <f>SUM(R525:R528)</f>
        <v>0</v>
      </c>
      <c r="S524" s="208"/>
      <c r="T524" s="210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85</v>
      </c>
      <c r="AT524" s="212" t="s">
        <v>75</v>
      </c>
      <c r="AU524" s="212" t="s">
        <v>76</v>
      </c>
      <c r="AY524" s="211" t="s">
        <v>331</v>
      </c>
      <c r="BK524" s="213">
        <f>SUM(BK525:BK528)</f>
        <v>0</v>
      </c>
    </row>
    <row r="525" s="2" customFormat="1" ht="37.8" customHeight="1">
      <c r="A525" s="40"/>
      <c r="B525" s="41"/>
      <c r="C525" s="216" t="s">
        <v>1741</v>
      </c>
      <c r="D525" s="216" t="s">
        <v>333</v>
      </c>
      <c r="E525" s="217" t="s">
        <v>3839</v>
      </c>
      <c r="F525" s="218" t="s">
        <v>3840</v>
      </c>
      <c r="G525" s="219" t="s">
        <v>678</v>
      </c>
      <c r="H525" s="220">
        <v>900</v>
      </c>
      <c r="I525" s="221"/>
      <c r="J525" s="222">
        <f>ROUND(I525*H525,2)</f>
        <v>0</v>
      </c>
      <c r="K525" s="218" t="s">
        <v>3508</v>
      </c>
      <c r="L525" s="46"/>
      <c r="M525" s="223" t="s">
        <v>19</v>
      </c>
      <c r="N525" s="224" t="s">
        <v>47</v>
      </c>
      <c r="O525" s="86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7" t="s">
        <v>541</v>
      </c>
      <c r="AT525" s="227" t="s">
        <v>333</v>
      </c>
      <c r="AU525" s="227" t="s">
        <v>83</v>
      </c>
      <c r="AY525" s="19" t="s">
        <v>331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19" t="s">
        <v>83</v>
      </c>
      <c r="BK525" s="228">
        <f>ROUND(I525*H525,2)</f>
        <v>0</v>
      </c>
      <c r="BL525" s="19" t="s">
        <v>541</v>
      </c>
      <c r="BM525" s="227" t="s">
        <v>2615</v>
      </c>
    </row>
    <row r="526" s="14" customFormat="1">
      <c r="A526" s="14"/>
      <c r="B526" s="245"/>
      <c r="C526" s="246"/>
      <c r="D526" s="236" t="s">
        <v>341</v>
      </c>
      <c r="E526" s="247" t="s">
        <v>19</v>
      </c>
      <c r="F526" s="248" t="s">
        <v>3841</v>
      </c>
      <c r="G526" s="246"/>
      <c r="H526" s="249">
        <v>900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341</v>
      </c>
      <c r="AU526" s="255" t="s">
        <v>83</v>
      </c>
      <c r="AV526" s="14" t="s">
        <v>85</v>
      </c>
      <c r="AW526" s="14" t="s">
        <v>35</v>
      </c>
      <c r="AX526" s="14" t="s">
        <v>76</v>
      </c>
      <c r="AY526" s="255" t="s">
        <v>331</v>
      </c>
    </row>
    <row r="527" s="15" customFormat="1">
      <c r="A527" s="15"/>
      <c r="B527" s="256"/>
      <c r="C527" s="257"/>
      <c r="D527" s="236" t="s">
        <v>341</v>
      </c>
      <c r="E527" s="258" t="s">
        <v>19</v>
      </c>
      <c r="F527" s="259" t="s">
        <v>353</v>
      </c>
      <c r="G527" s="257"/>
      <c r="H527" s="260">
        <v>900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6" t="s">
        <v>341</v>
      </c>
      <c r="AU527" s="266" t="s">
        <v>83</v>
      </c>
      <c r="AV527" s="15" t="s">
        <v>126</v>
      </c>
      <c r="AW527" s="15" t="s">
        <v>35</v>
      </c>
      <c r="AX527" s="15" t="s">
        <v>83</v>
      </c>
      <c r="AY527" s="266" t="s">
        <v>331</v>
      </c>
    </row>
    <row r="528" s="2" customFormat="1" ht="16.5" customHeight="1">
      <c r="A528" s="40"/>
      <c r="B528" s="41"/>
      <c r="C528" s="216" t="s">
        <v>1745</v>
      </c>
      <c r="D528" s="216" t="s">
        <v>333</v>
      </c>
      <c r="E528" s="217" t="s">
        <v>3842</v>
      </c>
      <c r="F528" s="218" t="s">
        <v>3843</v>
      </c>
      <c r="G528" s="219" t="s">
        <v>384</v>
      </c>
      <c r="H528" s="220">
        <v>0.053999999999999999</v>
      </c>
      <c r="I528" s="221"/>
      <c r="J528" s="222">
        <f>ROUND(I528*H528,2)</f>
        <v>0</v>
      </c>
      <c r="K528" s="218" t="s">
        <v>3508</v>
      </c>
      <c r="L528" s="46"/>
      <c r="M528" s="223" t="s">
        <v>19</v>
      </c>
      <c r="N528" s="224" t="s">
        <v>47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541</v>
      </c>
      <c r="AT528" s="227" t="s">
        <v>333</v>
      </c>
      <c r="AU528" s="227" t="s">
        <v>83</v>
      </c>
      <c r="AY528" s="19" t="s">
        <v>331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83</v>
      </c>
      <c r="BK528" s="228">
        <f>ROUND(I528*H528,2)</f>
        <v>0</v>
      </c>
      <c r="BL528" s="19" t="s">
        <v>541</v>
      </c>
      <c r="BM528" s="227" t="s">
        <v>2624</v>
      </c>
    </row>
    <row r="529" s="12" customFormat="1" ht="25.92" customHeight="1">
      <c r="A529" s="12"/>
      <c r="B529" s="200"/>
      <c r="C529" s="201"/>
      <c r="D529" s="202" t="s">
        <v>75</v>
      </c>
      <c r="E529" s="203" t="s">
        <v>3423</v>
      </c>
      <c r="F529" s="203" t="s">
        <v>3844</v>
      </c>
      <c r="G529" s="201"/>
      <c r="H529" s="201"/>
      <c r="I529" s="204"/>
      <c r="J529" s="205">
        <f>BK529</f>
        <v>0</v>
      </c>
      <c r="K529" s="201"/>
      <c r="L529" s="206"/>
      <c r="M529" s="207"/>
      <c r="N529" s="208"/>
      <c r="O529" s="208"/>
      <c r="P529" s="209">
        <f>SUM(P530:P532)</f>
        <v>0</v>
      </c>
      <c r="Q529" s="208"/>
      <c r="R529" s="209">
        <f>SUM(R530:R532)</f>
        <v>0</v>
      </c>
      <c r="S529" s="208"/>
      <c r="T529" s="21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1" t="s">
        <v>85</v>
      </c>
      <c r="AT529" s="212" t="s">
        <v>75</v>
      </c>
      <c r="AU529" s="212" t="s">
        <v>76</v>
      </c>
      <c r="AY529" s="211" t="s">
        <v>331</v>
      </c>
      <c r="BK529" s="213">
        <f>SUM(BK530:BK532)</f>
        <v>0</v>
      </c>
    </row>
    <row r="530" s="2" customFormat="1" ht="24.15" customHeight="1">
      <c r="A530" s="40"/>
      <c r="B530" s="41"/>
      <c r="C530" s="216" t="s">
        <v>1749</v>
      </c>
      <c r="D530" s="216" t="s">
        <v>333</v>
      </c>
      <c r="E530" s="217" t="s">
        <v>3845</v>
      </c>
      <c r="F530" s="218" t="s">
        <v>3846</v>
      </c>
      <c r="G530" s="219" t="s">
        <v>376</v>
      </c>
      <c r="H530" s="220">
        <v>550</v>
      </c>
      <c r="I530" s="221"/>
      <c r="J530" s="222">
        <f>ROUND(I530*H530,2)</f>
        <v>0</v>
      </c>
      <c r="K530" s="218" t="s">
        <v>3508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541</v>
      </c>
      <c r="AT530" s="227" t="s">
        <v>333</v>
      </c>
      <c r="AU530" s="227" t="s">
        <v>83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541</v>
      </c>
      <c r="BM530" s="227" t="s">
        <v>2635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3847</v>
      </c>
      <c r="G531" s="246"/>
      <c r="H531" s="249">
        <v>550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83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5" customFormat="1">
      <c r="A532" s="15"/>
      <c r="B532" s="256"/>
      <c r="C532" s="257"/>
      <c r="D532" s="236" t="s">
        <v>341</v>
      </c>
      <c r="E532" s="258" t="s">
        <v>19</v>
      </c>
      <c r="F532" s="259" t="s">
        <v>353</v>
      </c>
      <c r="G532" s="257"/>
      <c r="H532" s="260">
        <v>550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341</v>
      </c>
      <c r="AU532" s="266" t="s">
        <v>83</v>
      </c>
      <c r="AV532" s="15" t="s">
        <v>126</v>
      </c>
      <c r="AW532" s="15" t="s">
        <v>35</v>
      </c>
      <c r="AX532" s="15" t="s">
        <v>83</v>
      </c>
      <c r="AY532" s="266" t="s">
        <v>331</v>
      </c>
    </row>
    <row r="533" s="12" customFormat="1" ht="25.92" customHeight="1">
      <c r="A533" s="12"/>
      <c r="B533" s="200"/>
      <c r="C533" s="201"/>
      <c r="D533" s="202" t="s">
        <v>75</v>
      </c>
      <c r="E533" s="203" t="s">
        <v>1443</v>
      </c>
      <c r="F533" s="203" t="s">
        <v>3848</v>
      </c>
      <c r="G533" s="201"/>
      <c r="H533" s="201"/>
      <c r="I533" s="204"/>
      <c r="J533" s="205">
        <f>BK533</f>
        <v>0</v>
      </c>
      <c r="K533" s="201"/>
      <c r="L533" s="206"/>
      <c r="M533" s="207"/>
      <c r="N533" s="208"/>
      <c r="O533" s="208"/>
      <c r="P533" s="209">
        <f>SUM(P534:P539)</f>
        <v>0</v>
      </c>
      <c r="Q533" s="208"/>
      <c r="R533" s="209">
        <f>SUM(R534:R539)</f>
        <v>0</v>
      </c>
      <c r="S533" s="208"/>
      <c r="T533" s="210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83</v>
      </c>
      <c r="AT533" s="212" t="s">
        <v>75</v>
      </c>
      <c r="AU533" s="212" t="s">
        <v>76</v>
      </c>
      <c r="AY533" s="211" t="s">
        <v>331</v>
      </c>
      <c r="BK533" s="213">
        <f>SUM(BK534:BK539)</f>
        <v>0</v>
      </c>
    </row>
    <row r="534" s="2" customFormat="1" ht="24.15" customHeight="1">
      <c r="A534" s="40"/>
      <c r="B534" s="41"/>
      <c r="C534" s="216" t="s">
        <v>343</v>
      </c>
      <c r="D534" s="216" t="s">
        <v>333</v>
      </c>
      <c r="E534" s="217" t="s">
        <v>3849</v>
      </c>
      <c r="F534" s="218" t="s">
        <v>3850</v>
      </c>
      <c r="G534" s="219" t="s">
        <v>425</v>
      </c>
      <c r="H534" s="220">
        <v>2</v>
      </c>
      <c r="I534" s="221"/>
      <c r="J534" s="222">
        <f>ROUND(I534*H534,2)</f>
        <v>0</v>
      </c>
      <c r="K534" s="218" t="s">
        <v>3508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83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2646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3645</v>
      </c>
      <c r="G535" s="246"/>
      <c r="H535" s="249">
        <v>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83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5" customFormat="1">
      <c r="A536" s="15"/>
      <c r="B536" s="256"/>
      <c r="C536" s="257"/>
      <c r="D536" s="236" t="s">
        <v>341</v>
      </c>
      <c r="E536" s="258" t="s">
        <v>19</v>
      </c>
      <c r="F536" s="259" t="s">
        <v>353</v>
      </c>
      <c r="G536" s="257"/>
      <c r="H536" s="260">
        <v>2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341</v>
      </c>
      <c r="AU536" s="266" t="s">
        <v>83</v>
      </c>
      <c r="AV536" s="15" t="s">
        <v>126</v>
      </c>
      <c r="AW536" s="15" t="s">
        <v>35</v>
      </c>
      <c r="AX536" s="15" t="s">
        <v>83</v>
      </c>
      <c r="AY536" s="266" t="s">
        <v>331</v>
      </c>
    </row>
    <row r="537" s="2" customFormat="1" ht="24.15" customHeight="1">
      <c r="A537" s="40"/>
      <c r="B537" s="41"/>
      <c r="C537" s="216" t="s">
        <v>1756</v>
      </c>
      <c r="D537" s="216" t="s">
        <v>333</v>
      </c>
      <c r="E537" s="217" t="s">
        <v>3851</v>
      </c>
      <c r="F537" s="218" t="s">
        <v>3852</v>
      </c>
      <c r="G537" s="219" t="s">
        <v>425</v>
      </c>
      <c r="H537" s="220">
        <v>1</v>
      </c>
      <c r="I537" s="221"/>
      <c r="J537" s="222">
        <f>ROUND(I537*H537,2)</f>
        <v>0</v>
      </c>
      <c r="K537" s="218" t="s">
        <v>3508</v>
      </c>
      <c r="L537" s="46"/>
      <c r="M537" s="223" t="s">
        <v>19</v>
      </c>
      <c r="N537" s="224" t="s">
        <v>47</v>
      </c>
      <c r="O537" s="86"/>
      <c r="P537" s="225">
        <f>O537*H537</f>
        <v>0</v>
      </c>
      <c r="Q537" s="225">
        <v>0</v>
      </c>
      <c r="R537" s="225">
        <f>Q537*H537</f>
        <v>0</v>
      </c>
      <c r="S537" s="225">
        <v>0</v>
      </c>
      <c r="T537" s="22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7" t="s">
        <v>126</v>
      </c>
      <c r="AT537" s="227" t="s">
        <v>333</v>
      </c>
      <c r="AU537" s="227" t="s">
        <v>83</v>
      </c>
      <c r="AY537" s="19" t="s">
        <v>331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19" t="s">
        <v>83</v>
      </c>
      <c r="BK537" s="228">
        <f>ROUND(I537*H537,2)</f>
        <v>0</v>
      </c>
      <c r="BL537" s="19" t="s">
        <v>126</v>
      </c>
      <c r="BM537" s="227" t="s">
        <v>2657</v>
      </c>
    </row>
    <row r="538" s="14" customFormat="1">
      <c r="A538" s="14"/>
      <c r="B538" s="245"/>
      <c r="C538" s="246"/>
      <c r="D538" s="236" t="s">
        <v>341</v>
      </c>
      <c r="E538" s="247" t="s">
        <v>19</v>
      </c>
      <c r="F538" s="248" t="s">
        <v>3639</v>
      </c>
      <c r="G538" s="246"/>
      <c r="H538" s="249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341</v>
      </c>
      <c r="AU538" s="255" t="s">
        <v>83</v>
      </c>
      <c r="AV538" s="14" t="s">
        <v>85</v>
      </c>
      <c r="AW538" s="14" t="s">
        <v>35</v>
      </c>
      <c r="AX538" s="14" t="s">
        <v>76</v>
      </c>
      <c r="AY538" s="255" t="s">
        <v>331</v>
      </c>
    </row>
    <row r="539" s="15" customFormat="1">
      <c r="A539" s="15"/>
      <c r="B539" s="256"/>
      <c r="C539" s="257"/>
      <c r="D539" s="236" t="s">
        <v>341</v>
      </c>
      <c r="E539" s="258" t="s">
        <v>19</v>
      </c>
      <c r="F539" s="259" t="s">
        <v>353</v>
      </c>
      <c r="G539" s="257"/>
      <c r="H539" s="260">
        <v>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341</v>
      </c>
      <c r="AU539" s="266" t="s">
        <v>83</v>
      </c>
      <c r="AV539" s="15" t="s">
        <v>126</v>
      </c>
      <c r="AW539" s="15" t="s">
        <v>35</v>
      </c>
      <c r="AX539" s="15" t="s">
        <v>83</v>
      </c>
      <c r="AY539" s="266" t="s">
        <v>331</v>
      </c>
    </row>
    <row r="540" s="12" customFormat="1" ht="25.92" customHeight="1">
      <c r="A540" s="12"/>
      <c r="B540" s="200"/>
      <c r="C540" s="201"/>
      <c r="D540" s="202" t="s">
        <v>75</v>
      </c>
      <c r="E540" s="203" t="s">
        <v>1496</v>
      </c>
      <c r="F540" s="203" t="s">
        <v>3853</v>
      </c>
      <c r="G540" s="201"/>
      <c r="H540" s="201"/>
      <c r="I540" s="204"/>
      <c r="J540" s="205">
        <f>BK540</f>
        <v>0</v>
      </c>
      <c r="K540" s="201"/>
      <c r="L540" s="206"/>
      <c r="M540" s="207"/>
      <c r="N540" s="208"/>
      <c r="O540" s="208"/>
      <c r="P540" s="209">
        <f>SUM(P541:P547)</f>
        <v>0</v>
      </c>
      <c r="Q540" s="208"/>
      <c r="R540" s="209">
        <f>SUM(R541:R547)</f>
        <v>0</v>
      </c>
      <c r="S540" s="208"/>
      <c r="T540" s="210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11" t="s">
        <v>83</v>
      </c>
      <c r="AT540" s="212" t="s">
        <v>75</v>
      </c>
      <c r="AU540" s="212" t="s">
        <v>76</v>
      </c>
      <c r="AY540" s="211" t="s">
        <v>331</v>
      </c>
      <c r="BK540" s="213">
        <f>SUM(BK541:BK547)</f>
        <v>0</v>
      </c>
    </row>
    <row r="541" s="2" customFormat="1" ht="37.8" customHeight="1">
      <c r="A541" s="40"/>
      <c r="B541" s="41"/>
      <c r="C541" s="216" t="s">
        <v>1760</v>
      </c>
      <c r="D541" s="216" t="s">
        <v>333</v>
      </c>
      <c r="E541" s="217" t="s">
        <v>3854</v>
      </c>
      <c r="F541" s="218" t="s">
        <v>3855</v>
      </c>
      <c r="G541" s="219" t="s">
        <v>376</v>
      </c>
      <c r="H541" s="220">
        <v>10</v>
      </c>
      <c r="I541" s="221"/>
      <c r="J541" s="222">
        <f>ROUND(I541*H541,2)</f>
        <v>0</v>
      </c>
      <c r="K541" s="218" t="s">
        <v>3508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83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2665</v>
      </c>
    </row>
    <row r="542" s="2" customFormat="1" ht="37.8" customHeight="1">
      <c r="A542" s="40"/>
      <c r="B542" s="41"/>
      <c r="C542" s="216" t="s">
        <v>1764</v>
      </c>
      <c r="D542" s="216" t="s">
        <v>333</v>
      </c>
      <c r="E542" s="217" t="s">
        <v>3856</v>
      </c>
      <c r="F542" s="218" t="s">
        <v>3857</v>
      </c>
      <c r="G542" s="219" t="s">
        <v>376</v>
      </c>
      <c r="H542" s="220">
        <v>10</v>
      </c>
      <c r="I542" s="221"/>
      <c r="J542" s="222">
        <f>ROUND(I542*H542,2)</f>
        <v>0</v>
      </c>
      <c r="K542" s="218" t="s">
        <v>3508</v>
      </c>
      <c r="L542" s="46"/>
      <c r="M542" s="223" t="s">
        <v>19</v>
      </c>
      <c r="N542" s="224" t="s">
        <v>47</v>
      </c>
      <c r="O542" s="86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126</v>
      </c>
      <c r="AT542" s="227" t="s">
        <v>333</v>
      </c>
      <c r="AU542" s="227" t="s">
        <v>83</v>
      </c>
      <c r="AY542" s="19" t="s">
        <v>331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83</v>
      </c>
      <c r="BK542" s="228">
        <f>ROUND(I542*H542,2)</f>
        <v>0</v>
      </c>
      <c r="BL542" s="19" t="s">
        <v>126</v>
      </c>
      <c r="BM542" s="227" t="s">
        <v>2673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3582</v>
      </c>
      <c r="G543" s="246"/>
      <c r="H543" s="249">
        <v>10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83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10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83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37.8" customHeight="1">
      <c r="A545" s="40"/>
      <c r="B545" s="41"/>
      <c r="C545" s="216" t="s">
        <v>1768</v>
      </c>
      <c r="D545" s="216" t="s">
        <v>333</v>
      </c>
      <c r="E545" s="217" t="s">
        <v>3858</v>
      </c>
      <c r="F545" s="218" t="s">
        <v>3859</v>
      </c>
      <c r="G545" s="219" t="s">
        <v>376</v>
      </c>
      <c r="H545" s="220">
        <v>200</v>
      </c>
      <c r="I545" s="221"/>
      <c r="J545" s="222">
        <f>ROUND(I545*H545,2)</f>
        <v>0</v>
      </c>
      <c r="K545" s="218" t="s">
        <v>3860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83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2681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3861</v>
      </c>
      <c r="G546" s="246"/>
      <c r="H546" s="249">
        <v>200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83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5" customFormat="1">
      <c r="A547" s="15"/>
      <c r="B547" s="256"/>
      <c r="C547" s="257"/>
      <c r="D547" s="236" t="s">
        <v>341</v>
      </c>
      <c r="E547" s="258" t="s">
        <v>19</v>
      </c>
      <c r="F547" s="259" t="s">
        <v>353</v>
      </c>
      <c r="G547" s="257"/>
      <c r="H547" s="260">
        <v>200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341</v>
      </c>
      <c r="AU547" s="266" t="s">
        <v>83</v>
      </c>
      <c r="AV547" s="15" t="s">
        <v>126</v>
      </c>
      <c r="AW547" s="15" t="s">
        <v>35</v>
      </c>
      <c r="AX547" s="15" t="s">
        <v>83</v>
      </c>
      <c r="AY547" s="266" t="s">
        <v>331</v>
      </c>
    </row>
    <row r="548" s="12" customFormat="1" ht="25.92" customHeight="1">
      <c r="A548" s="12"/>
      <c r="B548" s="200"/>
      <c r="C548" s="201"/>
      <c r="D548" s="202" t="s">
        <v>75</v>
      </c>
      <c r="E548" s="203" t="s">
        <v>3862</v>
      </c>
      <c r="F548" s="203" t="s">
        <v>3863</v>
      </c>
      <c r="G548" s="201"/>
      <c r="H548" s="201"/>
      <c r="I548" s="204"/>
      <c r="J548" s="205">
        <f>BK548</f>
        <v>0</v>
      </c>
      <c r="K548" s="201"/>
      <c r="L548" s="206"/>
      <c r="M548" s="207"/>
      <c r="N548" s="208"/>
      <c r="O548" s="208"/>
      <c r="P548" s="209">
        <f>SUM(P549:P554)</f>
        <v>0</v>
      </c>
      <c r="Q548" s="208"/>
      <c r="R548" s="209">
        <f>SUM(R549:R554)</f>
        <v>0</v>
      </c>
      <c r="S548" s="208"/>
      <c r="T548" s="210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1" t="s">
        <v>83</v>
      </c>
      <c r="AT548" s="212" t="s">
        <v>75</v>
      </c>
      <c r="AU548" s="212" t="s">
        <v>76</v>
      </c>
      <c r="AY548" s="211" t="s">
        <v>331</v>
      </c>
      <c r="BK548" s="213">
        <f>SUM(BK549:BK554)</f>
        <v>0</v>
      </c>
    </row>
    <row r="549" s="2" customFormat="1" ht="21.75" customHeight="1">
      <c r="A549" s="40"/>
      <c r="B549" s="41"/>
      <c r="C549" s="216" t="s">
        <v>1772</v>
      </c>
      <c r="D549" s="216" t="s">
        <v>333</v>
      </c>
      <c r="E549" s="217" t="s">
        <v>3864</v>
      </c>
      <c r="F549" s="218" t="s">
        <v>3865</v>
      </c>
      <c r="G549" s="219" t="s">
        <v>376</v>
      </c>
      <c r="H549" s="220">
        <v>261</v>
      </c>
      <c r="I549" s="221"/>
      <c r="J549" s="222">
        <f>ROUND(I549*H549,2)</f>
        <v>0</v>
      </c>
      <c r="K549" s="218" t="s">
        <v>19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83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2689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3866</v>
      </c>
      <c r="G550" s="246"/>
      <c r="H550" s="249">
        <v>261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83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5" customFormat="1">
      <c r="A551" s="15"/>
      <c r="B551" s="256"/>
      <c r="C551" s="257"/>
      <c r="D551" s="236" t="s">
        <v>341</v>
      </c>
      <c r="E551" s="258" t="s">
        <v>19</v>
      </c>
      <c r="F551" s="259" t="s">
        <v>353</v>
      </c>
      <c r="G551" s="257"/>
      <c r="H551" s="260">
        <v>261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341</v>
      </c>
      <c r="AU551" s="266" t="s">
        <v>83</v>
      </c>
      <c r="AV551" s="15" t="s">
        <v>126</v>
      </c>
      <c r="AW551" s="15" t="s">
        <v>35</v>
      </c>
      <c r="AX551" s="15" t="s">
        <v>83</v>
      </c>
      <c r="AY551" s="266" t="s">
        <v>331</v>
      </c>
    </row>
    <row r="552" s="2" customFormat="1" ht="16.5" customHeight="1">
      <c r="A552" s="40"/>
      <c r="B552" s="41"/>
      <c r="C552" s="216" t="s">
        <v>1776</v>
      </c>
      <c r="D552" s="216" t="s">
        <v>333</v>
      </c>
      <c r="E552" s="217" t="s">
        <v>3867</v>
      </c>
      <c r="F552" s="218" t="s">
        <v>3868</v>
      </c>
      <c r="G552" s="219" t="s">
        <v>376</v>
      </c>
      <c r="H552" s="220">
        <v>16</v>
      </c>
      <c r="I552" s="221"/>
      <c r="J552" s="222">
        <f>ROUND(I552*H552,2)</f>
        <v>0</v>
      </c>
      <c r="K552" s="218" t="s">
        <v>3508</v>
      </c>
      <c r="L552" s="46"/>
      <c r="M552" s="223" t="s">
        <v>19</v>
      </c>
      <c r="N552" s="224" t="s">
        <v>47</v>
      </c>
      <c r="O552" s="86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126</v>
      </c>
      <c r="AT552" s="227" t="s">
        <v>333</v>
      </c>
      <c r="AU552" s="227" t="s">
        <v>83</v>
      </c>
      <c r="AY552" s="19" t="s">
        <v>331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83</v>
      </c>
      <c r="BK552" s="228">
        <f>ROUND(I552*H552,2)</f>
        <v>0</v>
      </c>
      <c r="BL552" s="19" t="s">
        <v>126</v>
      </c>
      <c r="BM552" s="227" t="s">
        <v>2697</v>
      </c>
    </row>
    <row r="553" s="14" customFormat="1">
      <c r="A553" s="14"/>
      <c r="B553" s="245"/>
      <c r="C553" s="246"/>
      <c r="D553" s="236" t="s">
        <v>341</v>
      </c>
      <c r="E553" s="247" t="s">
        <v>19</v>
      </c>
      <c r="F553" s="248" t="s">
        <v>3869</v>
      </c>
      <c r="G553" s="246"/>
      <c r="H553" s="249">
        <v>16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341</v>
      </c>
      <c r="AU553" s="255" t="s">
        <v>83</v>
      </c>
      <c r="AV553" s="14" t="s">
        <v>85</v>
      </c>
      <c r="AW553" s="14" t="s">
        <v>35</v>
      </c>
      <c r="AX553" s="14" t="s">
        <v>76</v>
      </c>
      <c r="AY553" s="255" t="s">
        <v>331</v>
      </c>
    </row>
    <row r="554" s="15" customFormat="1">
      <c r="A554" s="15"/>
      <c r="B554" s="256"/>
      <c r="C554" s="257"/>
      <c r="D554" s="236" t="s">
        <v>341</v>
      </c>
      <c r="E554" s="258" t="s">
        <v>19</v>
      </c>
      <c r="F554" s="259" t="s">
        <v>353</v>
      </c>
      <c r="G554" s="257"/>
      <c r="H554" s="260">
        <v>16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341</v>
      </c>
      <c r="AU554" s="266" t="s">
        <v>83</v>
      </c>
      <c r="AV554" s="15" t="s">
        <v>126</v>
      </c>
      <c r="AW554" s="15" t="s">
        <v>35</v>
      </c>
      <c r="AX554" s="15" t="s">
        <v>83</v>
      </c>
      <c r="AY554" s="266" t="s">
        <v>331</v>
      </c>
    </row>
    <row r="555" s="12" customFormat="1" ht="25.92" customHeight="1">
      <c r="A555" s="12"/>
      <c r="B555" s="200"/>
      <c r="C555" s="201"/>
      <c r="D555" s="202" t="s">
        <v>75</v>
      </c>
      <c r="E555" s="203" t="s">
        <v>3870</v>
      </c>
      <c r="F555" s="203" t="s">
        <v>3871</v>
      </c>
      <c r="G555" s="201"/>
      <c r="H555" s="201"/>
      <c r="I555" s="204"/>
      <c r="J555" s="205">
        <f>BK555</f>
        <v>0</v>
      </c>
      <c r="K555" s="201"/>
      <c r="L555" s="206"/>
      <c r="M555" s="207"/>
      <c r="N555" s="208"/>
      <c r="O555" s="208"/>
      <c r="P555" s="209">
        <f>SUM(P556:P564)</f>
        <v>0</v>
      </c>
      <c r="Q555" s="208"/>
      <c r="R555" s="209">
        <f>SUM(R556:R564)</f>
        <v>0</v>
      </c>
      <c r="S555" s="208"/>
      <c r="T555" s="210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83</v>
      </c>
      <c r="AT555" s="212" t="s">
        <v>75</v>
      </c>
      <c r="AU555" s="212" t="s">
        <v>76</v>
      </c>
      <c r="AY555" s="211" t="s">
        <v>331</v>
      </c>
      <c r="BK555" s="213">
        <f>SUM(BK556:BK564)</f>
        <v>0</v>
      </c>
    </row>
    <row r="556" s="2" customFormat="1" ht="16.5" customHeight="1">
      <c r="A556" s="40"/>
      <c r="B556" s="41"/>
      <c r="C556" s="216" t="s">
        <v>1780</v>
      </c>
      <c r="D556" s="216" t="s">
        <v>333</v>
      </c>
      <c r="E556" s="217" t="s">
        <v>3872</v>
      </c>
      <c r="F556" s="218" t="s">
        <v>3873</v>
      </c>
      <c r="G556" s="219" t="s">
        <v>376</v>
      </c>
      <c r="H556" s="220">
        <v>16</v>
      </c>
      <c r="I556" s="221"/>
      <c r="J556" s="222">
        <f>ROUND(I556*H556,2)</f>
        <v>0</v>
      </c>
      <c r="K556" s="218" t="s">
        <v>3508</v>
      </c>
      <c r="L556" s="46"/>
      <c r="M556" s="223" t="s">
        <v>19</v>
      </c>
      <c r="N556" s="224" t="s">
        <v>47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126</v>
      </c>
      <c r="AT556" s="227" t="s">
        <v>333</v>
      </c>
      <c r="AU556" s="227" t="s">
        <v>83</v>
      </c>
      <c r="AY556" s="19" t="s">
        <v>331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83</v>
      </c>
      <c r="BK556" s="228">
        <f>ROUND(I556*H556,2)</f>
        <v>0</v>
      </c>
      <c r="BL556" s="19" t="s">
        <v>126</v>
      </c>
      <c r="BM556" s="227" t="s">
        <v>2705</v>
      </c>
    </row>
    <row r="557" s="14" customFormat="1">
      <c r="A557" s="14"/>
      <c r="B557" s="245"/>
      <c r="C557" s="246"/>
      <c r="D557" s="236" t="s">
        <v>341</v>
      </c>
      <c r="E557" s="247" t="s">
        <v>19</v>
      </c>
      <c r="F557" s="248" t="s">
        <v>541</v>
      </c>
      <c r="G557" s="246"/>
      <c r="H557" s="249">
        <v>16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341</v>
      </c>
      <c r="AU557" s="255" t="s">
        <v>83</v>
      </c>
      <c r="AV557" s="14" t="s">
        <v>85</v>
      </c>
      <c r="AW557" s="14" t="s">
        <v>35</v>
      </c>
      <c r="AX557" s="14" t="s">
        <v>76</v>
      </c>
      <c r="AY557" s="255" t="s">
        <v>331</v>
      </c>
    </row>
    <row r="558" s="15" customFormat="1">
      <c r="A558" s="15"/>
      <c r="B558" s="256"/>
      <c r="C558" s="257"/>
      <c r="D558" s="236" t="s">
        <v>341</v>
      </c>
      <c r="E558" s="258" t="s">
        <v>19</v>
      </c>
      <c r="F558" s="259" t="s">
        <v>353</v>
      </c>
      <c r="G558" s="257"/>
      <c r="H558" s="260">
        <v>16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341</v>
      </c>
      <c r="AU558" s="266" t="s">
        <v>83</v>
      </c>
      <c r="AV558" s="15" t="s">
        <v>126</v>
      </c>
      <c r="AW558" s="15" t="s">
        <v>35</v>
      </c>
      <c r="AX558" s="15" t="s">
        <v>83</v>
      </c>
      <c r="AY558" s="266" t="s">
        <v>331</v>
      </c>
    </row>
    <row r="559" s="2" customFormat="1" ht="16.5" customHeight="1">
      <c r="A559" s="40"/>
      <c r="B559" s="41"/>
      <c r="C559" s="216" t="s">
        <v>1784</v>
      </c>
      <c r="D559" s="216" t="s">
        <v>333</v>
      </c>
      <c r="E559" s="217" t="s">
        <v>3874</v>
      </c>
      <c r="F559" s="218" t="s">
        <v>3875</v>
      </c>
      <c r="G559" s="219" t="s">
        <v>384</v>
      </c>
      <c r="H559" s="220">
        <v>132.197</v>
      </c>
      <c r="I559" s="221"/>
      <c r="J559" s="222">
        <f>ROUND(I559*H559,2)</f>
        <v>0</v>
      </c>
      <c r="K559" s="218" t="s">
        <v>19</v>
      </c>
      <c r="L559" s="46"/>
      <c r="M559" s="223" t="s">
        <v>19</v>
      </c>
      <c r="N559" s="224" t="s">
        <v>47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126</v>
      </c>
      <c r="AT559" s="227" t="s">
        <v>333</v>
      </c>
      <c r="AU559" s="227" t="s">
        <v>83</v>
      </c>
      <c r="AY559" s="19" t="s">
        <v>331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83</v>
      </c>
      <c r="BK559" s="228">
        <f>ROUND(I559*H559,2)</f>
        <v>0</v>
      </c>
      <c r="BL559" s="19" t="s">
        <v>126</v>
      </c>
      <c r="BM559" s="227" t="s">
        <v>2713</v>
      </c>
    </row>
    <row r="560" s="14" customFormat="1">
      <c r="A560" s="14"/>
      <c r="B560" s="245"/>
      <c r="C560" s="246"/>
      <c r="D560" s="236" t="s">
        <v>341</v>
      </c>
      <c r="E560" s="247" t="s">
        <v>19</v>
      </c>
      <c r="F560" s="248" t="s">
        <v>3876</v>
      </c>
      <c r="G560" s="246"/>
      <c r="H560" s="249">
        <v>132.197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341</v>
      </c>
      <c r="AU560" s="255" t="s">
        <v>83</v>
      </c>
      <c r="AV560" s="14" t="s">
        <v>85</v>
      </c>
      <c r="AW560" s="14" t="s">
        <v>35</v>
      </c>
      <c r="AX560" s="14" t="s">
        <v>76</v>
      </c>
      <c r="AY560" s="255" t="s">
        <v>331</v>
      </c>
    </row>
    <row r="561" s="15" customFormat="1">
      <c r="A561" s="15"/>
      <c r="B561" s="256"/>
      <c r="C561" s="257"/>
      <c r="D561" s="236" t="s">
        <v>341</v>
      </c>
      <c r="E561" s="258" t="s">
        <v>19</v>
      </c>
      <c r="F561" s="259" t="s">
        <v>353</v>
      </c>
      <c r="G561" s="257"/>
      <c r="H561" s="260">
        <v>132.197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341</v>
      </c>
      <c r="AU561" s="266" t="s">
        <v>83</v>
      </c>
      <c r="AV561" s="15" t="s">
        <v>126</v>
      </c>
      <c r="AW561" s="15" t="s">
        <v>35</v>
      </c>
      <c r="AX561" s="15" t="s">
        <v>83</v>
      </c>
      <c r="AY561" s="266" t="s">
        <v>331</v>
      </c>
    </row>
    <row r="562" s="2" customFormat="1" ht="16.5" customHeight="1">
      <c r="A562" s="40"/>
      <c r="B562" s="41"/>
      <c r="C562" s="216" t="s">
        <v>1788</v>
      </c>
      <c r="D562" s="216" t="s">
        <v>333</v>
      </c>
      <c r="E562" s="217" t="s">
        <v>3877</v>
      </c>
      <c r="F562" s="218" t="s">
        <v>3878</v>
      </c>
      <c r="G562" s="219" t="s">
        <v>384</v>
      </c>
      <c r="H562" s="220">
        <v>290.81400000000002</v>
      </c>
      <c r="I562" s="221"/>
      <c r="J562" s="222">
        <f>ROUND(I562*H562,2)</f>
        <v>0</v>
      </c>
      <c r="K562" s="218" t="s">
        <v>3508</v>
      </c>
      <c r="L562" s="46"/>
      <c r="M562" s="223" t="s">
        <v>19</v>
      </c>
      <c r="N562" s="224" t="s">
        <v>47</v>
      </c>
      <c r="O562" s="86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126</v>
      </c>
      <c r="AT562" s="227" t="s">
        <v>333</v>
      </c>
      <c r="AU562" s="227" t="s">
        <v>83</v>
      </c>
      <c r="AY562" s="19" t="s">
        <v>331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83</v>
      </c>
      <c r="BK562" s="228">
        <f>ROUND(I562*H562,2)</f>
        <v>0</v>
      </c>
      <c r="BL562" s="19" t="s">
        <v>126</v>
      </c>
      <c r="BM562" s="227" t="s">
        <v>2721</v>
      </c>
    </row>
    <row r="563" s="14" customFormat="1">
      <c r="A563" s="14"/>
      <c r="B563" s="245"/>
      <c r="C563" s="246"/>
      <c r="D563" s="236" t="s">
        <v>341</v>
      </c>
      <c r="E563" s="247" t="s">
        <v>19</v>
      </c>
      <c r="F563" s="248" t="s">
        <v>3879</v>
      </c>
      <c r="G563" s="246"/>
      <c r="H563" s="249">
        <v>290.81400000000002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341</v>
      </c>
      <c r="AU563" s="255" t="s">
        <v>83</v>
      </c>
      <c r="AV563" s="14" t="s">
        <v>85</v>
      </c>
      <c r="AW563" s="14" t="s">
        <v>35</v>
      </c>
      <c r="AX563" s="14" t="s">
        <v>76</v>
      </c>
      <c r="AY563" s="255" t="s">
        <v>331</v>
      </c>
    </row>
    <row r="564" s="15" customFormat="1">
      <c r="A564" s="15"/>
      <c r="B564" s="256"/>
      <c r="C564" s="257"/>
      <c r="D564" s="236" t="s">
        <v>341</v>
      </c>
      <c r="E564" s="258" t="s">
        <v>19</v>
      </c>
      <c r="F564" s="259" t="s">
        <v>353</v>
      </c>
      <c r="G564" s="257"/>
      <c r="H564" s="260">
        <v>290.81400000000002</v>
      </c>
      <c r="I564" s="261"/>
      <c r="J564" s="257"/>
      <c r="K564" s="257"/>
      <c r="L564" s="262"/>
      <c r="M564" s="270"/>
      <c r="N564" s="271"/>
      <c r="O564" s="271"/>
      <c r="P564" s="271"/>
      <c r="Q564" s="271"/>
      <c r="R564" s="271"/>
      <c r="S564" s="271"/>
      <c r="T564" s="272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6" t="s">
        <v>341</v>
      </c>
      <c r="AU564" s="266" t="s">
        <v>83</v>
      </c>
      <c r="AV564" s="15" t="s">
        <v>126</v>
      </c>
      <c r="AW564" s="15" t="s">
        <v>35</v>
      </c>
      <c r="AX564" s="15" t="s">
        <v>83</v>
      </c>
      <c r="AY564" s="266" t="s">
        <v>331</v>
      </c>
    </row>
    <row r="565" s="2" customFormat="1" ht="6.96" customHeight="1">
      <c r="A565" s="40"/>
      <c r="B565" s="61"/>
      <c r="C565" s="62"/>
      <c r="D565" s="62"/>
      <c r="E565" s="62"/>
      <c r="F565" s="62"/>
      <c r="G565" s="62"/>
      <c r="H565" s="62"/>
      <c r="I565" s="62"/>
      <c r="J565" s="62"/>
      <c r="K565" s="62"/>
      <c r="L565" s="46"/>
      <c r="M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</sheetData>
  <sheetProtection sheet="1" autoFilter="0" formatColumns="0" formatRows="0" objects="1" scenarios="1" spinCount="100000" saltValue="HnBhSk+eYfrUaVLcwriAYi9/wWThJnStDjjIgxo+Navu+ZT0mihA67gexmXR+ci93iZnDudQnXumK0/QWTTF3Q==" hashValue="PxbbSU89DVxfDCr6pWetjDKnZXDT4yALsRwYUdJ+2tMzJR/ZVaURi/c5bQ+88MbB9w7iuhJpz0eEguuF3x2Fhg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3880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ROUND((SUM(BE105:BE268)),  2)</f>
        <v>0</v>
      </c>
      <c r="G37" s="40"/>
      <c r="H37" s="40"/>
      <c r="I37" s="160">
        <v>0.20999999999999999</v>
      </c>
      <c r="J37" s="159">
        <f>ROUND(((SUM(BE105:BE268))*I37),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ROUND((SUM(BF105:BF268)),  2)</f>
        <v>0</v>
      </c>
      <c r="G38" s="40"/>
      <c r="H38" s="40"/>
      <c r="I38" s="160">
        <v>0.14999999999999999</v>
      </c>
      <c r="J38" s="159">
        <f>ROUND(((SUM(BF105:BF268))*I38),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ROUND((SUM(BG105:BG268)),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ROUND((SUM(BH105:BH268)),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ROUND((SUM(BI105:BI268)),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05.1.001.2 - D.1.4.1.1 - Plynoinstalace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3489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3490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3492</v>
      </c>
      <c r="E70" s="181"/>
      <c r="F70" s="181"/>
      <c r="G70" s="181"/>
      <c r="H70" s="181"/>
      <c r="I70" s="181"/>
      <c r="J70" s="182">
        <f>J126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3493</v>
      </c>
      <c r="E71" s="181"/>
      <c r="F71" s="181"/>
      <c r="G71" s="181"/>
      <c r="H71" s="181"/>
      <c r="I71" s="181"/>
      <c r="J71" s="182">
        <f>J140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3494</v>
      </c>
      <c r="E72" s="181"/>
      <c r="F72" s="181"/>
      <c r="G72" s="181"/>
      <c r="H72" s="181"/>
      <c r="I72" s="181"/>
      <c r="J72" s="182">
        <f>J149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3495</v>
      </c>
      <c r="E73" s="181"/>
      <c r="F73" s="181"/>
      <c r="G73" s="181"/>
      <c r="H73" s="181"/>
      <c r="I73" s="181"/>
      <c r="J73" s="182">
        <f>J153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3881</v>
      </c>
      <c r="E74" s="181"/>
      <c r="F74" s="181"/>
      <c r="G74" s="181"/>
      <c r="H74" s="181"/>
      <c r="I74" s="181"/>
      <c r="J74" s="182">
        <f>J157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3499</v>
      </c>
      <c r="E75" s="181"/>
      <c r="F75" s="181"/>
      <c r="G75" s="181"/>
      <c r="H75" s="181"/>
      <c r="I75" s="181"/>
      <c r="J75" s="182">
        <f>J222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3500</v>
      </c>
      <c r="E76" s="181"/>
      <c r="F76" s="181"/>
      <c r="G76" s="181"/>
      <c r="H76" s="181"/>
      <c r="I76" s="181"/>
      <c r="J76" s="182">
        <f>J227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3882</v>
      </c>
      <c r="E77" s="181"/>
      <c r="F77" s="181"/>
      <c r="G77" s="181"/>
      <c r="H77" s="181"/>
      <c r="I77" s="181"/>
      <c r="J77" s="182">
        <f>J234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3502</v>
      </c>
      <c r="E78" s="181"/>
      <c r="F78" s="181"/>
      <c r="G78" s="181"/>
      <c r="H78" s="181"/>
      <c r="I78" s="181"/>
      <c r="J78" s="182">
        <f>J244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3883</v>
      </c>
      <c r="E79" s="181"/>
      <c r="F79" s="181"/>
      <c r="G79" s="181"/>
      <c r="H79" s="181"/>
      <c r="I79" s="181"/>
      <c r="J79" s="182">
        <f>J251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3503</v>
      </c>
      <c r="E80" s="181"/>
      <c r="F80" s="181"/>
      <c r="G80" s="181"/>
      <c r="H80" s="181"/>
      <c r="I80" s="181"/>
      <c r="J80" s="182">
        <f>J255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3504</v>
      </c>
      <c r="E81" s="181"/>
      <c r="F81" s="181"/>
      <c r="G81" s="181"/>
      <c r="H81" s="181"/>
      <c r="I81" s="181"/>
      <c r="J81" s="182">
        <f>J262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5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72" t="s">
        <v>303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4" t="s">
        <v>304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3" t="s">
        <v>751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306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E13</f>
        <v>05.1.001.2 - D.1.4.1.1 - Plynoinstalace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F16</f>
        <v xml:space="preserve"> </v>
      </c>
      <c r="G99" s="42"/>
      <c r="H99" s="42"/>
      <c r="I99" s="34" t="s">
        <v>23</v>
      </c>
      <c r="J99" s="74" t="str">
        <f>IF(J16="","",J16)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E19</f>
        <v>Statutární město Brno</v>
      </c>
      <c r="G101" s="42"/>
      <c r="H101" s="42"/>
      <c r="I101" s="34" t="s">
        <v>31</v>
      </c>
      <c r="J101" s="38" t="str">
        <f>E25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IF(E22="","",E22)</f>
        <v>Vyplň údaj</v>
      </c>
      <c r="G102" s="42"/>
      <c r="H102" s="42"/>
      <c r="I102" s="34" t="s">
        <v>36</v>
      </c>
      <c r="J102" s="38" t="str">
        <f>E28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P106+P113+P126+P140+P149+P153+P157+P222+P227+P234+P244+P251+P255+P262</f>
        <v>0</v>
      </c>
      <c r="Q105" s="98"/>
      <c r="R105" s="197">
        <f>R106+R113+R126+R140+R149+R153+R157+R222+R227+R234+R244+R251+R255+R262</f>
        <v>0</v>
      </c>
      <c r="S105" s="98"/>
      <c r="T105" s="198">
        <f>T106+T113+T126+T140+T149+T153+T157+T222+T227+T234+T244+T251+T255+T262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BK106+BK113+BK126+BK140+BK149+BK153+BK157+BK222+BK227+BK234+BK244+BK251+BK255+BK262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182</v>
      </c>
      <c r="F106" s="203" t="s">
        <v>422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3505</v>
      </c>
      <c r="F107" s="218" t="s">
        <v>3506</v>
      </c>
      <c r="G107" s="219" t="s">
        <v>3507</v>
      </c>
      <c r="H107" s="220">
        <v>24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3884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83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83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3510</v>
      </c>
      <c r="F110" s="218" t="s">
        <v>3511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83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83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524</v>
      </c>
      <c r="F113" s="203" t="s">
        <v>3512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3516</v>
      </c>
      <c r="F114" s="218" t="s">
        <v>3885</v>
      </c>
      <c r="G114" s="219" t="s">
        <v>429</v>
      </c>
      <c r="H114" s="220">
        <v>6.0499999999999998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3886</v>
      </c>
      <c r="G115" s="246"/>
      <c r="H115" s="249">
        <v>6.0499999999999998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83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6.0499999999999998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83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3519</v>
      </c>
      <c r="F117" s="218" t="s">
        <v>3887</v>
      </c>
      <c r="G117" s="219" t="s">
        <v>429</v>
      </c>
      <c r="H117" s="220">
        <v>3.0249999999999999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3888</v>
      </c>
      <c r="G118" s="246"/>
      <c r="H118" s="249">
        <v>3.0249999999999999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83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3.0249999999999999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83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3522</v>
      </c>
      <c r="F120" s="218" t="s">
        <v>3889</v>
      </c>
      <c r="G120" s="219" t="s">
        <v>429</v>
      </c>
      <c r="H120" s="220">
        <v>6.0499999999999998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3886</v>
      </c>
      <c r="G121" s="246"/>
      <c r="H121" s="249">
        <v>6.0499999999999998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83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6.0499999999999998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83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3524</v>
      </c>
      <c r="F123" s="218" t="s">
        <v>3525</v>
      </c>
      <c r="G123" s="219" t="s">
        <v>429</v>
      </c>
      <c r="H123" s="220">
        <v>3.0249999999999999</v>
      </c>
      <c r="I123" s="221"/>
      <c r="J123" s="222">
        <f>ROUND(I123*H123,2)</f>
        <v>0</v>
      </c>
      <c r="K123" s="218" t="s">
        <v>3508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3888</v>
      </c>
      <c r="G124" s="246"/>
      <c r="H124" s="249">
        <v>3.0249999999999999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83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3.0249999999999999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83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541</v>
      </c>
      <c r="F126" s="203" t="s">
        <v>3540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SUM(P127:P139)</f>
        <v>0</v>
      </c>
      <c r="Q126" s="208"/>
      <c r="R126" s="209">
        <f>SUM(R127:R139)</f>
        <v>0</v>
      </c>
      <c r="S126" s="208"/>
      <c r="T126" s="210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SUM(BK127:BK139)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3541</v>
      </c>
      <c r="F127" s="218" t="s">
        <v>3542</v>
      </c>
      <c r="G127" s="219" t="s">
        <v>429</v>
      </c>
      <c r="H127" s="220">
        <v>12.1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3890</v>
      </c>
      <c r="G128" s="246"/>
      <c r="H128" s="249">
        <v>12.1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83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12.1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83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3891</v>
      </c>
      <c r="F130" s="218" t="s">
        <v>3892</v>
      </c>
      <c r="G130" s="219" t="s">
        <v>429</v>
      </c>
      <c r="H130" s="220">
        <v>12.1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3893</v>
      </c>
      <c r="G131" s="246"/>
      <c r="H131" s="249">
        <v>12.1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83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12.1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83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3547</v>
      </c>
      <c r="F133" s="218" t="s">
        <v>3894</v>
      </c>
      <c r="G133" s="219" t="s">
        <v>429</v>
      </c>
      <c r="H133" s="220">
        <v>3.8500000000000001</v>
      </c>
      <c r="I133" s="221"/>
      <c r="J133" s="222">
        <f>ROUND(I133*H133,2)</f>
        <v>0</v>
      </c>
      <c r="K133" s="218" t="s">
        <v>3508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3895</v>
      </c>
      <c r="G134" s="246"/>
      <c r="H134" s="249">
        <v>1.1000000000000001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83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3896</v>
      </c>
      <c r="G135" s="246"/>
      <c r="H135" s="249">
        <v>2.75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83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3.8500000000000001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83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3550</v>
      </c>
      <c r="F137" s="218" t="s">
        <v>3897</v>
      </c>
      <c r="G137" s="219" t="s">
        <v>429</v>
      </c>
      <c r="H137" s="220">
        <v>38.5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3898</v>
      </c>
      <c r="G138" s="246"/>
      <c r="H138" s="249">
        <v>38.5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83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38.5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83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5.92" customHeight="1">
      <c r="A140" s="12"/>
      <c r="B140" s="200"/>
      <c r="C140" s="201"/>
      <c r="D140" s="202" t="s">
        <v>75</v>
      </c>
      <c r="E140" s="203" t="s">
        <v>469</v>
      </c>
      <c r="F140" s="203" t="s">
        <v>3553</v>
      </c>
      <c r="G140" s="201"/>
      <c r="H140" s="201"/>
      <c r="I140" s="204"/>
      <c r="J140" s="205">
        <f>BK140</f>
        <v>0</v>
      </c>
      <c r="K140" s="201"/>
      <c r="L140" s="206"/>
      <c r="M140" s="207"/>
      <c r="N140" s="208"/>
      <c r="O140" s="208"/>
      <c r="P140" s="209">
        <f>SUM(P141:P148)</f>
        <v>0</v>
      </c>
      <c r="Q140" s="208"/>
      <c r="R140" s="209">
        <f>SUM(R141:R148)</f>
        <v>0</v>
      </c>
      <c r="S140" s="208"/>
      <c r="T140" s="210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76</v>
      </c>
      <c r="AY140" s="211" t="s">
        <v>331</v>
      </c>
      <c r="BK140" s="213">
        <f>SUM(BK141:BK148)</f>
        <v>0</v>
      </c>
    </row>
    <row r="141" s="2" customFormat="1" ht="16.5" customHeight="1">
      <c r="A141" s="40"/>
      <c r="B141" s="41"/>
      <c r="C141" s="216" t="s">
        <v>182</v>
      </c>
      <c r="D141" s="216" t="s">
        <v>333</v>
      </c>
      <c r="E141" s="217" t="s">
        <v>3554</v>
      </c>
      <c r="F141" s="218" t="s">
        <v>3899</v>
      </c>
      <c r="G141" s="219" t="s">
        <v>429</v>
      </c>
      <c r="H141" s="220">
        <v>2.75</v>
      </c>
      <c r="I141" s="221"/>
      <c r="J141" s="222">
        <f>ROUND(I141*H141,2)</f>
        <v>0</v>
      </c>
      <c r="K141" s="218" t="s">
        <v>3508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190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3900</v>
      </c>
      <c r="G142" s="246"/>
      <c r="H142" s="249">
        <v>2.75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83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2.75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83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3556</v>
      </c>
      <c r="F144" s="218" t="s">
        <v>3557</v>
      </c>
      <c r="G144" s="219" t="s">
        <v>429</v>
      </c>
      <c r="H144" s="220">
        <v>8.25</v>
      </c>
      <c r="I144" s="221"/>
      <c r="J144" s="222">
        <f>ROUND(I144*H144,2)</f>
        <v>0</v>
      </c>
      <c r="K144" s="218" t="s">
        <v>3508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3893</v>
      </c>
      <c r="G145" s="246"/>
      <c r="H145" s="249">
        <v>12.1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83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3901</v>
      </c>
      <c r="G146" s="246"/>
      <c r="H146" s="249">
        <v>-1.1000000000000001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83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3902</v>
      </c>
      <c r="G147" s="246"/>
      <c r="H147" s="249">
        <v>-2.75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83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8.25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83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549</v>
      </c>
      <c r="F149" s="203" t="s">
        <v>3560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3561</v>
      </c>
      <c r="F150" s="218" t="s">
        <v>3562</v>
      </c>
      <c r="G150" s="219" t="s">
        <v>429</v>
      </c>
      <c r="H150" s="220">
        <v>5.0049999999999999</v>
      </c>
      <c r="I150" s="221"/>
      <c r="J150" s="222">
        <f>ROUND(I150*H150,2)</f>
        <v>0</v>
      </c>
      <c r="K150" s="218" t="s">
        <v>3508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3903</v>
      </c>
      <c r="G151" s="246"/>
      <c r="H151" s="249">
        <v>5.0049999999999999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83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5.0049999999999999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83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5.92" customHeight="1">
      <c r="A153" s="12"/>
      <c r="B153" s="200"/>
      <c r="C153" s="201"/>
      <c r="D153" s="202" t="s">
        <v>75</v>
      </c>
      <c r="E153" s="203" t="s">
        <v>546</v>
      </c>
      <c r="F153" s="203" t="s">
        <v>3563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76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529</v>
      </c>
      <c r="D154" s="216" t="s">
        <v>333</v>
      </c>
      <c r="E154" s="217" t="s">
        <v>3564</v>
      </c>
      <c r="F154" s="218" t="s">
        <v>3904</v>
      </c>
      <c r="G154" s="219" t="s">
        <v>429</v>
      </c>
      <c r="H154" s="220">
        <v>1.1000000000000001</v>
      </c>
      <c r="I154" s="221"/>
      <c r="J154" s="222">
        <f>ROUND(I154*H154,2)</f>
        <v>0</v>
      </c>
      <c r="K154" s="218" t="s">
        <v>3508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650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3905</v>
      </c>
      <c r="G155" s="246"/>
      <c r="H155" s="249">
        <v>1.1000000000000001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83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1.1000000000000001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83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5.92" customHeight="1">
      <c r="A157" s="12"/>
      <c r="B157" s="200"/>
      <c r="C157" s="201"/>
      <c r="D157" s="202" t="s">
        <v>75</v>
      </c>
      <c r="E157" s="203" t="s">
        <v>3906</v>
      </c>
      <c r="F157" s="203" t="s">
        <v>3907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SUM(P158:P221)</f>
        <v>0</v>
      </c>
      <c r="Q157" s="208"/>
      <c r="R157" s="209">
        <f>SUM(R158:R221)</f>
        <v>0</v>
      </c>
      <c r="S157" s="208"/>
      <c r="T157" s="210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76</v>
      </c>
      <c r="AY157" s="211" t="s">
        <v>331</v>
      </c>
      <c r="BK157" s="213">
        <f>SUM(BK158:BK221)</f>
        <v>0</v>
      </c>
    </row>
    <row r="158" s="2" customFormat="1" ht="16.5" customHeight="1">
      <c r="A158" s="40"/>
      <c r="B158" s="41"/>
      <c r="C158" s="216" t="s">
        <v>8</v>
      </c>
      <c r="D158" s="216" t="s">
        <v>333</v>
      </c>
      <c r="E158" s="217" t="s">
        <v>3908</v>
      </c>
      <c r="F158" s="218" t="s">
        <v>3909</v>
      </c>
      <c r="G158" s="219" t="s">
        <v>1076</v>
      </c>
      <c r="H158" s="220">
        <v>16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541</v>
      </c>
      <c r="G159" s="246"/>
      <c r="H159" s="249">
        <v>16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83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83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24.15" customHeight="1">
      <c r="A161" s="40"/>
      <c r="B161" s="41"/>
      <c r="C161" s="216" t="s">
        <v>541</v>
      </c>
      <c r="D161" s="216" t="s">
        <v>333</v>
      </c>
      <c r="E161" s="217" t="s">
        <v>3910</v>
      </c>
      <c r="F161" s="218" t="s">
        <v>3911</v>
      </c>
      <c r="G161" s="219" t="s">
        <v>376</v>
      </c>
      <c r="H161" s="220">
        <v>5</v>
      </c>
      <c r="I161" s="221"/>
      <c r="J161" s="222">
        <f>ROUND(I161*H161,2)</f>
        <v>0</v>
      </c>
      <c r="K161" s="218" t="s">
        <v>3508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541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541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3591</v>
      </c>
      <c r="G162" s="246"/>
      <c r="H162" s="249">
        <v>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83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83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24.15" customHeight="1">
      <c r="A164" s="40"/>
      <c r="B164" s="41"/>
      <c r="C164" s="216" t="s">
        <v>469</v>
      </c>
      <c r="D164" s="216" t="s">
        <v>333</v>
      </c>
      <c r="E164" s="217" t="s">
        <v>3912</v>
      </c>
      <c r="F164" s="218" t="s">
        <v>3913</v>
      </c>
      <c r="G164" s="219" t="s">
        <v>376</v>
      </c>
      <c r="H164" s="220">
        <v>45</v>
      </c>
      <c r="I164" s="221"/>
      <c r="J164" s="222">
        <f>ROUND(I164*H164,2)</f>
        <v>0</v>
      </c>
      <c r="K164" s="218" t="s">
        <v>3508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541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541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3683</v>
      </c>
      <c r="G165" s="246"/>
      <c r="H165" s="249">
        <v>45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83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83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24.15" customHeight="1">
      <c r="A167" s="40"/>
      <c r="B167" s="41"/>
      <c r="C167" s="216" t="s">
        <v>475</v>
      </c>
      <c r="D167" s="216" t="s">
        <v>333</v>
      </c>
      <c r="E167" s="217" t="s">
        <v>3914</v>
      </c>
      <c r="F167" s="218" t="s">
        <v>3915</v>
      </c>
      <c r="G167" s="219" t="s">
        <v>376</v>
      </c>
      <c r="H167" s="220">
        <v>2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541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541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85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83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83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24.15" customHeight="1">
      <c r="A170" s="40"/>
      <c r="B170" s="41"/>
      <c r="C170" s="216" t="s">
        <v>549</v>
      </c>
      <c r="D170" s="216" t="s">
        <v>333</v>
      </c>
      <c r="E170" s="217" t="s">
        <v>3916</v>
      </c>
      <c r="F170" s="218" t="s">
        <v>3917</v>
      </c>
      <c r="G170" s="219" t="s">
        <v>376</v>
      </c>
      <c r="H170" s="220">
        <v>10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541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541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3582</v>
      </c>
      <c r="G171" s="246"/>
      <c r="H171" s="249">
        <v>10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83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83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24.15" customHeight="1">
      <c r="A173" s="40"/>
      <c r="B173" s="41"/>
      <c r="C173" s="216" t="s">
        <v>558</v>
      </c>
      <c r="D173" s="216" t="s">
        <v>333</v>
      </c>
      <c r="E173" s="217" t="s">
        <v>3918</v>
      </c>
      <c r="F173" s="218" t="s">
        <v>3919</v>
      </c>
      <c r="G173" s="219" t="s">
        <v>3644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541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541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3639</v>
      </c>
      <c r="G174" s="246"/>
      <c r="H174" s="249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83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83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7</v>
      </c>
      <c r="D176" s="216" t="s">
        <v>333</v>
      </c>
      <c r="E176" s="217" t="s">
        <v>3920</v>
      </c>
      <c r="F176" s="218" t="s">
        <v>3921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541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541</v>
      </c>
      <c r="BM176" s="227" t="s">
        <v>1058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3639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83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83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37.8" customHeight="1">
      <c r="A179" s="40"/>
      <c r="B179" s="41"/>
      <c r="C179" s="216" t="s">
        <v>190</v>
      </c>
      <c r="D179" s="216" t="s">
        <v>333</v>
      </c>
      <c r="E179" s="217" t="s">
        <v>3922</v>
      </c>
      <c r="F179" s="218" t="s">
        <v>3923</v>
      </c>
      <c r="G179" s="219" t="s">
        <v>3644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1070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3639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83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83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3924</v>
      </c>
      <c r="F182" s="218" t="s">
        <v>3925</v>
      </c>
      <c r="G182" s="219" t="s">
        <v>3644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3639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83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83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3926</v>
      </c>
      <c r="F185" s="218" t="s">
        <v>3927</v>
      </c>
      <c r="G185" s="219" t="s">
        <v>3644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3639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83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83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599</v>
      </c>
      <c r="D188" s="216" t="s">
        <v>333</v>
      </c>
      <c r="E188" s="217" t="s">
        <v>3928</v>
      </c>
      <c r="F188" s="218" t="s">
        <v>3929</v>
      </c>
      <c r="G188" s="219" t="s">
        <v>425</v>
      </c>
      <c r="H188" s="220">
        <v>3</v>
      </c>
      <c r="I188" s="221"/>
      <c r="J188" s="222">
        <f>ROUND(I188*H188,2)</f>
        <v>0</v>
      </c>
      <c r="K188" s="218" t="s">
        <v>3508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541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541</v>
      </c>
      <c r="BM188" s="227" t="s">
        <v>495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3635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83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83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3930</v>
      </c>
      <c r="F191" s="218" t="s">
        <v>3931</v>
      </c>
      <c r="G191" s="219" t="s">
        <v>425</v>
      </c>
      <c r="H191" s="220">
        <v>1</v>
      </c>
      <c r="I191" s="221"/>
      <c r="J191" s="222">
        <f>ROUND(I191*H191,2)</f>
        <v>0</v>
      </c>
      <c r="K191" s="218" t="s">
        <v>3508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541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541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3639</v>
      </c>
      <c r="G192" s="246"/>
      <c r="H192" s="249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83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83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3932</v>
      </c>
      <c r="F194" s="218" t="s">
        <v>3933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3508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541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541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3639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83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83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3934</v>
      </c>
      <c r="F197" s="218" t="s">
        <v>3935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3508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541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541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3639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83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83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3936</v>
      </c>
      <c r="F200" s="218" t="s">
        <v>3937</v>
      </c>
      <c r="G200" s="219" t="s">
        <v>3938</v>
      </c>
      <c r="H200" s="220">
        <v>1</v>
      </c>
      <c r="I200" s="221"/>
      <c r="J200" s="222">
        <f>ROUND(I200*H200,2)</f>
        <v>0</v>
      </c>
      <c r="K200" s="218" t="s">
        <v>3508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541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541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3639</v>
      </c>
      <c r="G201" s="246"/>
      <c r="H201" s="249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83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83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3939</v>
      </c>
      <c r="F203" s="218" t="s">
        <v>3940</v>
      </c>
      <c r="G203" s="219" t="s">
        <v>3938</v>
      </c>
      <c r="H203" s="220">
        <v>1</v>
      </c>
      <c r="I203" s="221"/>
      <c r="J203" s="222">
        <f>ROUND(I203*H203,2)</f>
        <v>0</v>
      </c>
      <c r="K203" s="218" t="s">
        <v>3508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541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541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3639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83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83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3941</v>
      </c>
      <c r="F206" s="218" t="s">
        <v>3942</v>
      </c>
      <c r="G206" s="219" t="s">
        <v>425</v>
      </c>
      <c r="H206" s="220">
        <v>10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541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541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393</v>
      </c>
      <c r="G207" s="246"/>
      <c r="H207" s="249">
        <v>10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83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10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83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2" customFormat="1" ht="24.15" customHeight="1">
      <c r="A209" s="40"/>
      <c r="B209" s="41"/>
      <c r="C209" s="216" t="s">
        <v>624</v>
      </c>
      <c r="D209" s="216" t="s">
        <v>333</v>
      </c>
      <c r="E209" s="217" t="s">
        <v>3943</v>
      </c>
      <c r="F209" s="218" t="s">
        <v>3944</v>
      </c>
      <c r="G209" s="219" t="s">
        <v>3644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1253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3639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83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83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2" customFormat="1" ht="16.5" customHeight="1">
      <c r="A212" s="40"/>
      <c r="B212" s="41"/>
      <c r="C212" s="216" t="s">
        <v>612</v>
      </c>
      <c r="D212" s="216" t="s">
        <v>333</v>
      </c>
      <c r="E212" s="217" t="s">
        <v>3945</v>
      </c>
      <c r="F212" s="218" t="s">
        <v>3946</v>
      </c>
      <c r="G212" s="219" t="s">
        <v>425</v>
      </c>
      <c r="H212" s="220">
        <v>4</v>
      </c>
      <c r="I212" s="221"/>
      <c r="J212" s="222">
        <f>ROUND(I212*H212,2)</f>
        <v>0</v>
      </c>
      <c r="K212" s="218" t="s">
        <v>3508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541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541</v>
      </c>
      <c r="BM212" s="227" t="s">
        <v>1266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126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83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83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638</v>
      </c>
      <c r="D215" s="216" t="s">
        <v>333</v>
      </c>
      <c r="E215" s="217" t="s">
        <v>3947</v>
      </c>
      <c r="F215" s="218" t="s">
        <v>3948</v>
      </c>
      <c r="G215" s="219" t="s">
        <v>376</v>
      </c>
      <c r="H215" s="220">
        <v>61</v>
      </c>
      <c r="I215" s="221"/>
      <c r="J215" s="222">
        <f>ROUND(I215*H215,2)</f>
        <v>0</v>
      </c>
      <c r="K215" s="218" t="s">
        <v>3508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541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541</v>
      </c>
      <c r="BM215" s="227" t="s">
        <v>1284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3949</v>
      </c>
      <c r="G216" s="246"/>
      <c r="H216" s="249">
        <v>61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83</v>
      </c>
      <c r="AV216" s="14" t="s">
        <v>85</v>
      </c>
      <c r="AW216" s="14" t="s">
        <v>35</v>
      </c>
      <c r="AX216" s="14" t="s">
        <v>76</v>
      </c>
      <c r="AY216" s="255" t="s">
        <v>331</v>
      </c>
    </row>
    <row r="217" s="15" customFormat="1">
      <c r="A217" s="15"/>
      <c r="B217" s="256"/>
      <c r="C217" s="257"/>
      <c r="D217" s="236" t="s">
        <v>341</v>
      </c>
      <c r="E217" s="258" t="s">
        <v>19</v>
      </c>
      <c r="F217" s="259" t="s">
        <v>353</v>
      </c>
      <c r="G217" s="257"/>
      <c r="H217" s="260">
        <v>61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341</v>
      </c>
      <c r="AU217" s="266" t="s">
        <v>83</v>
      </c>
      <c r="AV217" s="15" t="s">
        <v>126</v>
      </c>
      <c r="AW217" s="15" t="s">
        <v>35</v>
      </c>
      <c r="AX217" s="15" t="s">
        <v>83</v>
      </c>
      <c r="AY217" s="266" t="s">
        <v>331</v>
      </c>
    </row>
    <row r="218" s="2" customFormat="1" ht="16.5" customHeight="1">
      <c r="A218" s="40"/>
      <c r="B218" s="41"/>
      <c r="C218" s="216" t="s">
        <v>605</v>
      </c>
      <c r="D218" s="216" t="s">
        <v>333</v>
      </c>
      <c r="E218" s="217" t="s">
        <v>3950</v>
      </c>
      <c r="F218" s="218" t="s">
        <v>3951</v>
      </c>
      <c r="G218" s="219" t="s">
        <v>425</v>
      </c>
      <c r="H218" s="220">
        <v>61</v>
      </c>
      <c r="I218" s="221"/>
      <c r="J218" s="222">
        <f>ROUND(I218*H218,2)</f>
        <v>0</v>
      </c>
      <c r="K218" s="218" t="s">
        <v>3508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1310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3949</v>
      </c>
      <c r="G219" s="246"/>
      <c r="H219" s="249">
        <v>61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83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83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666</v>
      </c>
      <c r="D221" s="216" t="s">
        <v>333</v>
      </c>
      <c r="E221" s="217" t="s">
        <v>3952</v>
      </c>
      <c r="F221" s="218" t="s">
        <v>3953</v>
      </c>
      <c r="G221" s="219" t="s">
        <v>384</v>
      </c>
      <c r="H221" s="220">
        <v>1</v>
      </c>
      <c r="I221" s="221"/>
      <c r="J221" s="222">
        <f>ROUND(I221*H221,2)</f>
        <v>0</v>
      </c>
      <c r="K221" s="218" t="s">
        <v>3508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541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541</v>
      </c>
      <c r="BM221" s="227" t="s">
        <v>1333</v>
      </c>
    </row>
    <row r="222" s="12" customFormat="1" ht="25.92" customHeight="1">
      <c r="A222" s="12"/>
      <c r="B222" s="200"/>
      <c r="C222" s="201"/>
      <c r="D222" s="202" t="s">
        <v>75</v>
      </c>
      <c r="E222" s="203" t="s">
        <v>673</v>
      </c>
      <c r="F222" s="203" t="s">
        <v>3838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SUM(P223:P226)</f>
        <v>0</v>
      </c>
      <c r="Q222" s="208"/>
      <c r="R222" s="209">
        <f>SUM(R223:R226)</f>
        <v>0</v>
      </c>
      <c r="S222" s="208"/>
      <c r="T222" s="210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85</v>
      </c>
      <c r="AT222" s="212" t="s">
        <v>75</v>
      </c>
      <c r="AU222" s="212" t="s">
        <v>76</v>
      </c>
      <c r="AY222" s="211" t="s">
        <v>331</v>
      </c>
      <c r="BK222" s="213">
        <f>SUM(BK223:BK226)</f>
        <v>0</v>
      </c>
    </row>
    <row r="223" s="2" customFormat="1" ht="37.8" customHeight="1">
      <c r="A223" s="40"/>
      <c r="B223" s="41"/>
      <c r="C223" s="216" t="s">
        <v>675</v>
      </c>
      <c r="D223" s="216" t="s">
        <v>333</v>
      </c>
      <c r="E223" s="217" t="s">
        <v>3839</v>
      </c>
      <c r="F223" s="218" t="s">
        <v>3954</v>
      </c>
      <c r="G223" s="219" t="s">
        <v>678</v>
      </c>
      <c r="H223" s="220">
        <v>50</v>
      </c>
      <c r="I223" s="221"/>
      <c r="J223" s="222">
        <f>ROUND(I223*H223,2)</f>
        <v>0</v>
      </c>
      <c r="K223" s="218" t="s">
        <v>3508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1348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495</v>
      </c>
      <c r="G224" s="246"/>
      <c r="H224" s="249">
        <v>50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83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50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83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683</v>
      </c>
      <c r="D226" s="216" t="s">
        <v>333</v>
      </c>
      <c r="E226" s="217" t="s">
        <v>3842</v>
      </c>
      <c r="F226" s="218" t="s">
        <v>3843</v>
      </c>
      <c r="G226" s="219" t="s">
        <v>384</v>
      </c>
      <c r="H226" s="220">
        <v>0.0030000000000000001</v>
      </c>
      <c r="I226" s="221"/>
      <c r="J226" s="222">
        <f>ROUND(I226*H226,2)</f>
        <v>0</v>
      </c>
      <c r="K226" s="218" t="s">
        <v>3508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1366</v>
      </c>
    </row>
    <row r="227" s="12" customFormat="1" ht="25.92" customHeight="1">
      <c r="A227" s="12"/>
      <c r="B227" s="200"/>
      <c r="C227" s="201"/>
      <c r="D227" s="202" t="s">
        <v>75</v>
      </c>
      <c r="E227" s="203" t="s">
        <v>3423</v>
      </c>
      <c r="F227" s="203" t="s">
        <v>3844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SUM(P228:P233)</f>
        <v>0</v>
      </c>
      <c r="Q227" s="208"/>
      <c r="R227" s="209">
        <f>SUM(R228:R233)</f>
        <v>0</v>
      </c>
      <c r="S227" s="208"/>
      <c r="T227" s="210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75</v>
      </c>
      <c r="AU227" s="212" t="s">
        <v>76</v>
      </c>
      <c r="AY227" s="211" t="s">
        <v>331</v>
      </c>
      <c r="BK227" s="213">
        <f>SUM(BK228:BK233)</f>
        <v>0</v>
      </c>
    </row>
    <row r="228" s="2" customFormat="1" ht="24.15" customHeight="1">
      <c r="A228" s="40"/>
      <c r="B228" s="41"/>
      <c r="C228" s="216" t="s">
        <v>1044</v>
      </c>
      <c r="D228" s="216" t="s">
        <v>333</v>
      </c>
      <c r="E228" s="217" t="s">
        <v>3845</v>
      </c>
      <c r="F228" s="218" t="s">
        <v>3955</v>
      </c>
      <c r="G228" s="219" t="s">
        <v>376</v>
      </c>
      <c r="H228" s="220">
        <v>50</v>
      </c>
      <c r="I228" s="221"/>
      <c r="J228" s="222">
        <f>ROUND(I228*H228,2)</f>
        <v>0</v>
      </c>
      <c r="K228" s="218" t="s">
        <v>3508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541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541</v>
      </c>
      <c r="BM228" s="227" t="s">
        <v>1380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495</v>
      </c>
      <c r="G229" s="246"/>
      <c r="H229" s="249">
        <v>50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83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50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83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1048</v>
      </c>
      <c r="D231" s="216" t="s">
        <v>333</v>
      </c>
      <c r="E231" s="217" t="s">
        <v>3956</v>
      </c>
      <c r="F231" s="218" t="s">
        <v>3957</v>
      </c>
      <c r="G231" s="219" t="s">
        <v>425</v>
      </c>
      <c r="H231" s="220">
        <v>12</v>
      </c>
      <c r="I231" s="221"/>
      <c r="J231" s="222">
        <f>ROUND(I231*H231,2)</f>
        <v>0</v>
      </c>
      <c r="K231" s="218" t="s">
        <v>3508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541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541</v>
      </c>
      <c r="BM231" s="227" t="s">
        <v>1391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185</v>
      </c>
      <c r="G232" s="246"/>
      <c r="H232" s="249">
        <v>12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83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83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5.92" customHeight="1">
      <c r="A234" s="12"/>
      <c r="B234" s="200"/>
      <c r="C234" s="201"/>
      <c r="D234" s="202" t="s">
        <v>75</v>
      </c>
      <c r="E234" s="203" t="s">
        <v>1472</v>
      </c>
      <c r="F234" s="203" t="s">
        <v>3958</v>
      </c>
      <c r="G234" s="201"/>
      <c r="H234" s="201"/>
      <c r="I234" s="204"/>
      <c r="J234" s="205">
        <f>BK234</f>
        <v>0</v>
      </c>
      <c r="K234" s="201"/>
      <c r="L234" s="206"/>
      <c r="M234" s="207"/>
      <c r="N234" s="208"/>
      <c r="O234" s="208"/>
      <c r="P234" s="209">
        <f>SUM(P235:P243)</f>
        <v>0</v>
      </c>
      <c r="Q234" s="208"/>
      <c r="R234" s="209">
        <f>SUM(R235:R243)</f>
        <v>0</v>
      </c>
      <c r="S234" s="208"/>
      <c r="T234" s="21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76</v>
      </c>
      <c r="AY234" s="211" t="s">
        <v>331</v>
      </c>
      <c r="BK234" s="213">
        <f>SUM(BK235:BK243)</f>
        <v>0</v>
      </c>
    </row>
    <row r="235" s="2" customFormat="1" ht="16.5" customHeight="1">
      <c r="A235" s="40"/>
      <c r="B235" s="41"/>
      <c r="C235" s="216" t="s">
        <v>1053</v>
      </c>
      <c r="D235" s="216" t="s">
        <v>333</v>
      </c>
      <c r="E235" s="217" t="s">
        <v>3959</v>
      </c>
      <c r="F235" s="218" t="s">
        <v>3960</v>
      </c>
      <c r="G235" s="219" t="s">
        <v>3961</v>
      </c>
      <c r="H235" s="220">
        <v>1</v>
      </c>
      <c r="I235" s="221"/>
      <c r="J235" s="222">
        <f>ROUND(I235*H235,2)</f>
        <v>0</v>
      </c>
      <c r="K235" s="218" t="s">
        <v>3508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1401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3639</v>
      </c>
      <c r="G236" s="246"/>
      <c r="H236" s="249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83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83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3962</v>
      </c>
      <c r="F238" s="218" t="s">
        <v>3963</v>
      </c>
      <c r="G238" s="219" t="s">
        <v>1081</v>
      </c>
      <c r="H238" s="220">
        <v>20</v>
      </c>
      <c r="I238" s="221"/>
      <c r="J238" s="222">
        <f>ROUND(I238*H238,2)</f>
        <v>0</v>
      </c>
      <c r="K238" s="218" t="s">
        <v>3508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83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1415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3964</v>
      </c>
      <c r="G239" s="246"/>
      <c r="H239" s="249">
        <v>20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83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20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83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1066</v>
      </c>
      <c r="D241" s="216" t="s">
        <v>333</v>
      </c>
      <c r="E241" s="217" t="s">
        <v>3965</v>
      </c>
      <c r="F241" s="218" t="s">
        <v>3966</v>
      </c>
      <c r="G241" s="219" t="s">
        <v>3961</v>
      </c>
      <c r="H241" s="220">
        <v>1</v>
      </c>
      <c r="I241" s="221"/>
      <c r="J241" s="222">
        <f>ROUND(I241*H241,2)</f>
        <v>0</v>
      </c>
      <c r="K241" s="218" t="s">
        <v>3508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1424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3639</v>
      </c>
      <c r="G242" s="246"/>
      <c r="H242" s="249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83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83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12" customFormat="1" ht="25.92" customHeight="1">
      <c r="A244" s="12"/>
      <c r="B244" s="200"/>
      <c r="C244" s="201"/>
      <c r="D244" s="202" t="s">
        <v>75</v>
      </c>
      <c r="E244" s="203" t="s">
        <v>1496</v>
      </c>
      <c r="F244" s="203" t="s">
        <v>3853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SUM(P245:P250)</f>
        <v>0</v>
      </c>
      <c r="Q244" s="208"/>
      <c r="R244" s="209">
        <f>SUM(R245:R250)</f>
        <v>0</v>
      </c>
      <c r="S244" s="208"/>
      <c r="T244" s="210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83</v>
      </c>
      <c r="AT244" s="212" t="s">
        <v>75</v>
      </c>
      <c r="AU244" s="212" t="s">
        <v>76</v>
      </c>
      <c r="AY244" s="211" t="s">
        <v>331</v>
      </c>
      <c r="BK244" s="213">
        <f>SUM(BK245:BK250)</f>
        <v>0</v>
      </c>
    </row>
    <row r="245" s="2" customFormat="1" ht="37.8" customHeight="1">
      <c r="A245" s="40"/>
      <c r="B245" s="41"/>
      <c r="C245" s="216" t="s">
        <v>1070</v>
      </c>
      <c r="D245" s="216" t="s">
        <v>333</v>
      </c>
      <c r="E245" s="217" t="s">
        <v>3854</v>
      </c>
      <c r="F245" s="218" t="s">
        <v>3967</v>
      </c>
      <c r="G245" s="219" t="s">
        <v>376</v>
      </c>
      <c r="H245" s="220">
        <v>3</v>
      </c>
      <c r="I245" s="221"/>
      <c r="J245" s="222">
        <f>ROUND(I245*H245,2)</f>
        <v>0</v>
      </c>
      <c r="K245" s="218" t="s">
        <v>3508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1435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3635</v>
      </c>
      <c r="G246" s="246"/>
      <c r="H246" s="249">
        <v>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83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83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33" customHeight="1">
      <c r="A248" s="40"/>
      <c r="B248" s="41"/>
      <c r="C248" s="216" t="s">
        <v>546</v>
      </c>
      <c r="D248" s="216" t="s">
        <v>333</v>
      </c>
      <c r="E248" s="217" t="s">
        <v>3858</v>
      </c>
      <c r="F248" s="218" t="s">
        <v>3968</v>
      </c>
      <c r="G248" s="219" t="s">
        <v>376</v>
      </c>
      <c r="H248" s="220">
        <v>45</v>
      </c>
      <c r="I248" s="221"/>
      <c r="J248" s="222">
        <f>ROUND(I248*H248,2)</f>
        <v>0</v>
      </c>
      <c r="K248" s="218" t="s">
        <v>3508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1450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3683</v>
      </c>
      <c r="G249" s="246"/>
      <c r="H249" s="249">
        <v>45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83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45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83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5.92" customHeight="1">
      <c r="A251" s="12"/>
      <c r="B251" s="200"/>
      <c r="C251" s="201"/>
      <c r="D251" s="202" t="s">
        <v>75</v>
      </c>
      <c r="E251" s="203" t="s">
        <v>3969</v>
      </c>
      <c r="F251" s="203" t="s">
        <v>3970</v>
      </c>
      <c r="G251" s="201"/>
      <c r="H251" s="201"/>
      <c r="I251" s="204"/>
      <c r="J251" s="205">
        <f>BK251</f>
        <v>0</v>
      </c>
      <c r="K251" s="201"/>
      <c r="L251" s="206"/>
      <c r="M251" s="207"/>
      <c r="N251" s="208"/>
      <c r="O251" s="208"/>
      <c r="P251" s="209">
        <f>SUM(P252:P254)</f>
        <v>0</v>
      </c>
      <c r="Q251" s="208"/>
      <c r="R251" s="209">
        <f>SUM(R252:R254)</f>
        <v>0</v>
      </c>
      <c r="S251" s="208"/>
      <c r="T251" s="21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76</v>
      </c>
      <c r="AY251" s="211" t="s">
        <v>331</v>
      </c>
      <c r="BK251" s="213">
        <f>SUM(BK252:BK254)</f>
        <v>0</v>
      </c>
    </row>
    <row r="252" s="2" customFormat="1" ht="16.5" customHeight="1">
      <c r="A252" s="40"/>
      <c r="B252" s="41"/>
      <c r="C252" s="216" t="s">
        <v>1078</v>
      </c>
      <c r="D252" s="216" t="s">
        <v>333</v>
      </c>
      <c r="E252" s="217" t="s">
        <v>3971</v>
      </c>
      <c r="F252" s="218" t="s">
        <v>3972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1463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83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83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5.92" customHeight="1">
      <c r="A255" s="12"/>
      <c r="B255" s="200"/>
      <c r="C255" s="201"/>
      <c r="D255" s="202" t="s">
        <v>75</v>
      </c>
      <c r="E255" s="203" t="s">
        <v>3862</v>
      </c>
      <c r="F255" s="203" t="s">
        <v>3863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SUM(P256:P261)</f>
        <v>0</v>
      </c>
      <c r="Q255" s="208"/>
      <c r="R255" s="209">
        <f>SUM(R256:R261)</f>
        <v>0</v>
      </c>
      <c r="S255" s="208"/>
      <c r="T255" s="21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76</v>
      </c>
      <c r="AY255" s="211" t="s">
        <v>331</v>
      </c>
      <c r="BK255" s="213">
        <f>SUM(BK256:BK261)</f>
        <v>0</v>
      </c>
    </row>
    <row r="256" s="2" customFormat="1" ht="16.5" customHeight="1">
      <c r="A256" s="40"/>
      <c r="B256" s="41"/>
      <c r="C256" s="216" t="s">
        <v>1083</v>
      </c>
      <c r="D256" s="216" t="s">
        <v>333</v>
      </c>
      <c r="E256" s="217" t="s">
        <v>3864</v>
      </c>
      <c r="F256" s="218" t="s">
        <v>3973</v>
      </c>
      <c r="G256" s="219" t="s">
        <v>376</v>
      </c>
      <c r="H256" s="220">
        <v>10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1472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3582</v>
      </c>
      <c r="G257" s="246"/>
      <c r="H257" s="249">
        <v>10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83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10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83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1106</v>
      </c>
      <c r="D259" s="216" t="s">
        <v>333</v>
      </c>
      <c r="E259" s="217" t="s">
        <v>3867</v>
      </c>
      <c r="F259" s="218" t="s">
        <v>3974</v>
      </c>
      <c r="G259" s="219" t="s">
        <v>376</v>
      </c>
      <c r="H259" s="220">
        <v>10</v>
      </c>
      <c r="I259" s="221"/>
      <c r="J259" s="222">
        <f>ROUND(I259*H259,2)</f>
        <v>0</v>
      </c>
      <c r="K259" s="218" t="s">
        <v>3508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467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3582</v>
      </c>
      <c r="G260" s="246"/>
      <c r="H260" s="249">
        <v>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83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10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83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12" customFormat="1" ht="25.92" customHeight="1">
      <c r="A262" s="12"/>
      <c r="B262" s="200"/>
      <c r="C262" s="201"/>
      <c r="D262" s="202" t="s">
        <v>75</v>
      </c>
      <c r="E262" s="203" t="s">
        <v>3870</v>
      </c>
      <c r="F262" s="203" t="s">
        <v>3871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SUM(P263:P268)</f>
        <v>0</v>
      </c>
      <c r="Q262" s="208"/>
      <c r="R262" s="209">
        <f>SUM(R263:R268)</f>
        <v>0</v>
      </c>
      <c r="S262" s="208"/>
      <c r="T262" s="210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83</v>
      </c>
      <c r="AT262" s="212" t="s">
        <v>75</v>
      </c>
      <c r="AU262" s="212" t="s">
        <v>76</v>
      </c>
      <c r="AY262" s="211" t="s">
        <v>331</v>
      </c>
      <c r="BK262" s="213">
        <f>SUM(BK263:BK268)</f>
        <v>0</v>
      </c>
    </row>
    <row r="263" s="2" customFormat="1" ht="16.5" customHeight="1">
      <c r="A263" s="40"/>
      <c r="B263" s="41"/>
      <c r="C263" s="216" t="s">
        <v>1111</v>
      </c>
      <c r="D263" s="216" t="s">
        <v>333</v>
      </c>
      <c r="E263" s="217" t="s">
        <v>3872</v>
      </c>
      <c r="F263" s="218" t="s">
        <v>3975</v>
      </c>
      <c r="G263" s="219" t="s">
        <v>376</v>
      </c>
      <c r="H263" s="220">
        <v>10</v>
      </c>
      <c r="I263" s="221"/>
      <c r="J263" s="222">
        <f>ROUND(I263*H263,2)</f>
        <v>0</v>
      </c>
      <c r="K263" s="218" t="s">
        <v>3508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83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547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3582</v>
      </c>
      <c r="G264" s="246"/>
      <c r="H264" s="249">
        <v>10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83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10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83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495</v>
      </c>
      <c r="D266" s="216" t="s">
        <v>333</v>
      </c>
      <c r="E266" s="217" t="s">
        <v>3976</v>
      </c>
      <c r="F266" s="218" t="s">
        <v>3977</v>
      </c>
      <c r="G266" s="219" t="s">
        <v>384</v>
      </c>
      <c r="H266" s="220">
        <v>4.593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83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1512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3978</v>
      </c>
      <c r="G267" s="246"/>
      <c r="H267" s="249">
        <v>4.593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83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4.593</v>
      </c>
      <c r="I268" s="261"/>
      <c r="J268" s="257"/>
      <c r="K268" s="257"/>
      <c r="L268" s="262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83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6.96" customHeight="1">
      <c r="A269" s="40"/>
      <c r="B269" s="61"/>
      <c r="C269" s="62"/>
      <c r="D269" s="62"/>
      <c r="E269" s="62"/>
      <c r="F269" s="62"/>
      <c r="G269" s="62"/>
      <c r="H269" s="62"/>
      <c r="I269" s="62"/>
      <c r="J269" s="62"/>
      <c r="K269" s="62"/>
      <c r="L269" s="46"/>
      <c r="M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</sheetData>
  <sheetProtection sheet="1" autoFilter="0" formatColumns="0" formatRows="0" objects="1" scenarios="1" spinCount="100000" saltValue="SdNtzeYlqNtQjqEOmmPKeBX0Q57gAcjKaXnnd7WA+mhWayjDs7iD/TwzFmwZdmLXoAZkV7Cfrue5HF27Ns7k+w==" hashValue="dH6plc7g+XkEPgbnoLepp3Dibtm5n3X+8w5HYVidVSZD2T1gr2Y4p9lmuFQSFCiHcCRUblhi5irhcnixBmbKxQ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3979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ROUND((SUM(BE92:BE210)),  2)</f>
        <v>0</v>
      </c>
      <c r="G37" s="40"/>
      <c r="H37" s="40"/>
      <c r="I37" s="160">
        <v>0.20999999999999999</v>
      </c>
      <c r="J37" s="159">
        <f>ROUND(((SUM(BE92:BE210))*I37),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ROUND((SUM(BF92:BF210)),  2)</f>
        <v>0</v>
      </c>
      <c r="G38" s="40"/>
      <c r="H38" s="40"/>
      <c r="I38" s="160">
        <v>0.14999999999999999</v>
      </c>
      <c r="J38" s="159">
        <f>ROUND(((SUM(BF92:BF210))*I38),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ROUND((SUM(BG92:BG210)),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ROUND((SUM(BH92:BH210)),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ROUND((SUM(BI92:BI210)),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05.1.002 - D.1.4.2 - VZT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3980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5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05.1.002 - D.1.4.2 - VZT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3981</v>
      </c>
      <c r="F93" s="203" t="s">
        <v>3982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SUM(P94:P210)</f>
        <v>0</v>
      </c>
      <c r="Q93" s="208"/>
      <c r="R93" s="209">
        <f>SUM(R94:R210)</f>
        <v>0</v>
      </c>
      <c r="S93" s="208"/>
      <c r="T93" s="210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SUM(BK94:BK210)</f>
        <v>0</v>
      </c>
    </row>
    <row r="94" s="2" customFormat="1" ht="66.75" customHeight="1">
      <c r="A94" s="40"/>
      <c r="B94" s="41"/>
      <c r="C94" s="216" t="s">
        <v>83</v>
      </c>
      <c r="D94" s="216" t="s">
        <v>333</v>
      </c>
      <c r="E94" s="217" t="s">
        <v>3983</v>
      </c>
      <c r="F94" s="218" t="s">
        <v>3984</v>
      </c>
      <c r="G94" s="219" t="s">
        <v>1051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16.5" customHeight="1">
      <c r="A95" s="40"/>
      <c r="B95" s="41"/>
      <c r="C95" s="216" t="s">
        <v>85</v>
      </c>
      <c r="D95" s="216" t="s">
        <v>333</v>
      </c>
      <c r="E95" s="217" t="s">
        <v>3985</v>
      </c>
      <c r="F95" s="218" t="s">
        <v>3986</v>
      </c>
      <c r="G95" s="219" t="s">
        <v>1051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4.15" customHeight="1">
      <c r="A96" s="40"/>
      <c r="B96" s="41"/>
      <c r="C96" s="216" t="s">
        <v>92</v>
      </c>
      <c r="D96" s="216" t="s">
        <v>333</v>
      </c>
      <c r="E96" s="217" t="s">
        <v>3987</v>
      </c>
      <c r="F96" s="218" t="s">
        <v>3988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4.15" customHeight="1">
      <c r="A97" s="40"/>
      <c r="B97" s="41"/>
      <c r="C97" s="216" t="s">
        <v>126</v>
      </c>
      <c r="D97" s="216" t="s">
        <v>333</v>
      </c>
      <c r="E97" s="217" t="s">
        <v>3989</v>
      </c>
      <c r="F97" s="218" t="s">
        <v>3990</v>
      </c>
      <c r="G97" s="219" t="s">
        <v>1051</v>
      </c>
      <c r="H97" s="220">
        <v>4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4.15" customHeight="1">
      <c r="A98" s="40"/>
      <c r="B98" s="41"/>
      <c r="C98" s="216" t="s">
        <v>361</v>
      </c>
      <c r="D98" s="216" t="s">
        <v>333</v>
      </c>
      <c r="E98" s="217" t="s">
        <v>3991</v>
      </c>
      <c r="F98" s="218" t="s">
        <v>3992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3993</v>
      </c>
      <c r="F99" s="218" t="s">
        <v>3994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3995</v>
      </c>
      <c r="F100" s="218" t="s">
        <v>3996</v>
      </c>
      <c r="G100" s="219" t="s">
        <v>1051</v>
      </c>
      <c r="H100" s="220">
        <v>11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4.15" customHeight="1">
      <c r="A101" s="40"/>
      <c r="B101" s="41"/>
      <c r="C101" s="216" t="s">
        <v>381</v>
      </c>
      <c r="D101" s="216" t="s">
        <v>333</v>
      </c>
      <c r="E101" s="217" t="s">
        <v>3997</v>
      </c>
      <c r="F101" s="218" t="s">
        <v>3998</v>
      </c>
      <c r="G101" s="219" t="s">
        <v>1051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4.15" customHeight="1">
      <c r="A102" s="40"/>
      <c r="B102" s="41"/>
      <c r="C102" s="216" t="s">
        <v>387</v>
      </c>
      <c r="D102" s="216" t="s">
        <v>333</v>
      </c>
      <c r="E102" s="217" t="s">
        <v>3999</v>
      </c>
      <c r="F102" s="218" t="s">
        <v>4000</v>
      </c>
      <c r="G102" s="219" t="s">
        <v>1051</v>
      </c>
      <c r="H102" s="220">
        <v>4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4.15" customHeight="1">
      <c r="A103" s="40"/>
      <c r="B103" s="41"/>
      <c r="C103" s="216" t="s">
        <v>393</v>
      </c>
      <c r="D103" s="216" t="s">
        <v>333</v>
      </c>
      <c r="E103" s="217" t="s">
        <v>4001</v>
      </c>
      <c r="F103" s="218" t="s">
        <v>4002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4.15" customHeight="1">
      <c r="A104" s="40"/>
      <c r="B104" s="41"/>
      <c r="C104" s="216" t="s">
        <v>182</v>
      </c>
      <c r="D104" s="216" t="s">
        <v>333</v>
      </c>
      <c r="E104" s="217" t="s">
        <v>4003</v>
      </c>
      <c r="F104" s="218" t="s">
        <v>4004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4.15" customHeight="1">
      <c r="A105" s="40"/>
      <c r="B105" s="41"/>
      <c r="C105" s="216" t="s">
        <v>185</v>
      </c>
      <c r="D105" s="216" t="s">
        <v>333</v>
      </c>
      <c r="E105" s="217" t="s">
        <v>4005</v>
      </c>
      <c r="F105" s="218" t="s">
        <v>4006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4007</v>
      </c>
      <c r="F106" s="218" t="s">
        <v>4006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4.15" customHeight="1">
      <c r="A107" s="40"/>
      <c r="B107" s="41"/>
      <c r="C107" s="216" t="s">
        <v>529</v>
      </c>
      <c r="D107" s="216" t="s">
        <v>333</v>
      </c>
      <c r="E107" s="217" t="s">
        <v>4008</v>
      </c>
      <c r="F107" s="218" t="s">
        <v>4009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4.15" customHeight="1">
      <c r="A108" s="40"/>
      <c r="B108" s="41"/>
      <c r="C108" s="216" t="s">
        <v>8</v>
      </c>
      <c r="D108" s="216" t="s">
        <v>333</v>
      </c>
      <c r="E108" s="217" t="s">
        <v>4010</v>
      </c>
      <c r="F108" s="218" t="s">
        <v>4011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4.15" customHeight="1">
      <c r="A109" s="40"/>
      <c r="B109" s="41"/>
      <c r="C109" s="216" t="s">
        <v>541</v>
      </c>
      <c r="D109" s="216" t="s">
        <v>333</v>
      </c>
      <c r="E109" s="217" t="s">
        <v>4012</v>
      </c>
      <c r="F109" s="218" t="s">
        <v>4013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4.15" customHeight="1">
      <c r="A110" s="40"/>
      <c r="B110" s="41"/>
      <c r="C110" s="216" t="s">
        <v>469</v>
      </c>
      <c r="D110" s="216" t="s">
        <v>333</v>
      </c>
      <c r="E110" s="217" t="s">
        <v>4014</v>
      </c>
      <c r="F110" s="218" t="s">
        <v>4015</v>
      </c>
      <c r="G110" s="219" t="s">
        <v>4016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4.15" customHeight="1">
      <c r="A111" s="40"/>
      <c r="B111" s="41"/>
      <c r="C111" s="216" t="s">
        <v>475</v>
      </c>
      <c r="D111" s="216" t="s">
        <v>333</v>
      </c>
      <c r="E111" s="217" t="s">
        <v>4017</v>
      </c>
      <c r="F111" s="218" t="s">
        <v>4018</v>
      </c>
      <c r="G111" s="219" t="s">
        <v>4016</v>
      </c>
      <c r="H111" s="220">
        <v>19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4.15" customHeight="1">
      <c r="A112" s="40"/>
      <c r="B112" s="41"/>
      <c r="C112" s="216" t="s">
        <v>549</v>
      </c>
      <c r="D112" s="216" t="s">
        <v>333</v>
      </c>
      <c r="E112" s="217" t="s">
        <v>4019</v>
      </c>
      <c r="F112" s="218" t="s">
        <v>4020</v>
      </c>
      <c r="G112" s="219" t="s">
        <v>4016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4.15" customHeight="1">
      <c r="A113" s="40"/>
      <c r="B113" s="41"/>
      <c r="C113" s="216" t="s">
        <v>558</v>
      </c>
      <c r="D113" s="216" t="s">
        <v>333</v>
      </c>
      <c r="E113" s="217" t="s">
        <v>4021</v>
      </c>
      <c r="F113" s="218" t="s">
        <v>4022</v>
      </c>
      <c r="G113" s="219" t="s">
        <v>4016</v>
      </c>
      <c r="H113" s="220">
        <v>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4.15" customHeight="1">
      <c r="A114" s="40"/>
      <c r="B114" s="41"/>
      <c r="C114" s="216" t="s">
        <v>7</v>
      </c>
      <c r="D114" s="216" t="s">
        <v>333</v>
      </c>
      <c r="E114" s="217" t="s">
        <v>4023</v>
      </c>
      <c r="F114" s="218" t="s">
        <v>4024</v>
      </c>
      <c r="G114" s="219" t="s">
        <v>4016</v>
      </c>
      <c r="H114" s="220">
        <v>16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4.15" customHeight="1">
      <c r="A115" s="40"/>
      <c r="B115" s="41"/>
      <c r="C115" s="216" t="s">
        <v>190</v>
      </c>
      <c r="D115" s="216" t="s">
        <v>333</v>
      </c>
      <c r="E115" s="217" t="s">
        <v>4025</v>
      </c>
      <c r="F115" s="218" t="s">
        <v>4026</v>
      </c>
      <c r="G115" s="219" t="s">
        <v>336</v>
      </c>
      <c r="H115" s="220">
        <v>27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4.15" customHeight="1">
      <c r="A116" s="40"/>
      <c r="B116" s="41"/>
      <c r="C116" s="216" t="s">
        <v>193</v>
      </c>
      <c r="D116" s="216" t="s">
        <v>333</v>
      </c>
      <c r="E116" s="217" t="s">
        <v>4027</v>
      </c>
      <c r="F116" s="218" t="s">
        <v>4028</v>
      </c>
      <c r="G116" s="219" t="s">
        <v>336</v>
      </c>
      <c r="H116" s="220">
        <v>37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4.15" customHeight="1">
      <c r="A117" s="40"/>
      <c r="B117" s="41"/>
      <c r="C117" s="216" t="s">
        <v>199</v>
      </c>
      <c r="D117" s="216" t="s">
        <v>333</v>
      </c>
      <c r="E117" s="217" t="s">
        <v>4029</v>
      </c>
      <c r="F117" s="218" t="s">
        <v>4030</v>
      </c>
      <c r="G117" s="219" t="s">
        <v>336</v>
      </c>
      <c r="H117" s="220">
        <v>12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4.15" customHeight="1">
      <c r="A118" s="40"/>
      <c r="B118" s="41"/>
      <c r="C118" s="216" t="s">
        <v>599</v>
      </c>
      <c r="D118" s="216" t="s">
        <v>333</v>
      </c>
      <c r="E118" s="217" t="s">
        <v>4031</v>
      </c>
      <c r="F118" s="218" t="s">
        <v>4032</v>
      </c>
      <c r="G118" s="219" t="s">
        <v>336</v>
      </c>
      <c r="H118" s="220">
        <v>47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4.15" customHeight="1">
      <c r="A119" s="40"/>
      <c r="B119" s="41"/>
      <c r="C119" s="216" t="s">
        <v>587</v>
      </c>
      <c r="D119" s="216" t="s">
        <v>333</v>
      </c>
      <c r="E119" s="217" t="s">
        <v>4033</v>
      </c>
      <c r="F119" s="218" t="s">
        <v>4034</v>
      </c>
      <c r="G119" s="219" t="s">
        <v>336</v>
      </c>
      <c r="H119" s="220">
        <v>37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4.15" customHeight="1">
      <c r="A120" s="40"/>
      <c r="B120" s="41"/>
      <c r="C120" s="216" t="s">
        <v>644</v>
      </c>
      <c r="D120" s="216" t="s">
        <v>333</v>
      </c>
      <c r="E120" s="217" t="s">
        <v>4035</v>
      </c>
      <c r="F120" s="218" t="s">
        <v>4036</v>
      </c>
      <c r="G120" s="219" t="s">
        <v>336</v>
      </c>
      <c r="H120" s="220">
        <v>190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66.75" customHeight="1">
      <c r="A121" s="40"/>
      <c r="B121" s="41"/>
      <c r="C121" s="216" t="s">
        <v>650</v>
      </c>
      <c r="D121" s="216" t="s">
        <v>333</v>
      </c>
      <c r="E121" s="217" t="s">
        <v>4037</v>
      </c>
      <c r="F121" s="218" t="s">
        <v>4038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3985</v>
      </c>
      <c r="F122" s="218" t="s">
        <v>3986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24.15" customHeight="1">
      <c r="A123" s="40"/>
      <c r="B123" s="41"/>
      <c r="C123" s="216" t="s">
        <v>631</v>
      </c>
      <c r="D123" s="216" t="s">
        <v>333</v>
      </c>
      <c r="E123" s="217" t="s">
        <v>4039</v>
      </c>
      <c r="F123" s="218" t="s">
        <v>3988</v>
      </c>
      <c r="G123" s="219" t="s">
        <v>1051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24.15" customHeight="1">
      <c r="A124" s="40"/>
      <c r="B124" s="41"/>
      <c r="C124" s="216" t="s">
        <v>618</v>
      </c>
      <c r="D124" s="216" t="s">
        <v>333</v>
      </c>
      <c r="E124" s="217" t="s">
        <v>4040</v>
      </c>
      <c r="F124" s="218" t="s">
        <v>3990</v>
      </c>
      <c r="G124" s="219" t="s">
        <v>1051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24.15" customHeight="1">
      <c r="A125" s="40"/>
      <c r="B125" s="41"/>
      <c r="C125" s="216" t="s">
        <v>624</v>
      </c>
      <c r="D125" s="216" t="s">
        <v>333</v>
      </c>
      <c r="E125" s="217" t="s">
        <v>4041</v>
      </c>
      <c r="F125" s="218" t="s">
        <v>3992</v>
      </c>
      <c r="G125" s="219" t="s">
        <v>1051</v>
      </c>
      <c r="H125" s="220">
        <v>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24.15" customHeight="1">
      <c r="A126" s="40"/>
      <c r="B126" s="41"/>
      <c r="C126" s="216" t="s">
        <v>612</v>
      </c>
      <c r="D126" s="216" t="s">
        <v>333</v>
      </c>
      <c r="E126" s="217" t="s">
        <v>4042</v>
      </c>
      <c r="F126" s="218" t="s">
        <v>3994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4.15" customHeight="1">
      <c r="A127" s="40"/>
      <c r="B127" s="41"/>
      <c r="C127" s="216" t="s">
        <v>638</v>
      </c>
      <c r="D127" s="216" t="s">
        <v>333</v>
      </c>
      <c r="E127" s="217" t="s">
        <v>4043</v>
      </c>
      <c r="F127" s="218" t="s">
        <v>3996</v>
      </c>
      <c r="G127" s="219" t="s">
        <v>1051</v>
      </c>
      <c r="H127" s="220">
        <v>11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1284</v>
      </c>
    </row>
    <row r="128" s="2" customFormat="1" ht="24.15" customHeight="1">
      <c r="A128" s="40"/>
      <c r="B128" s="41"/>
      <c r="C128" s="216" t="s">
        <v>605</v>
      </c>
      <c r="D128" s="216" t="s">
        <v>333</v>
      </c>
      <c r="E128" s="217" t="s">
        <v>4044</v>
      </c>
      <c r="F128" s="218" t="s">
        <v>4000</v>
      </c>
      <c r="G128" s="219" t="s">
        <v>1051</v>
      </c>
      <c r="H128" s="220">
        <v>4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1310</v>
      </c>
    </row>
    <row r="129" s="2" customFormat="1" ht="24.15" customHeight="1">
      <c r="A129" s="40"/>
      <c r="B129" s="41"/>
      <c r="C129" s="216" t="s">
        <v>666</v>
      </c>
      <c r="D129" s="216" t="s">
        <v>333</v>
      </c>
      <c r="E129" s="217" t="s">
        <v>4045</v>
      </c>
      <c r="F129" s="218" t="s">
        <v>4002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1333</v>
      </c>
    </row>
    <row r="130" s="2" customFormat="1" ht="24.15" customHeight="1">
      <c r="A130" s="40"/>
      <c r="B130" s="41"/>
      <c r="C130" s="216" t="s">
        <v>675</v>
      </c>
      <c r="D130" s="216" t="s">
        <v>333</v>
      </c>
      <c r="E130" s="217" t="s">
        <v>4046</v>
      </c>
      <c r="F130" s="218" t="s">
        <v>4047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1348</v>
      </c>
    </row>
    <row r="131" s="2" customFormat="1" ht="24.15" customHeight="1">
      <c r="A131" s="40"/>
      <c r="B131" s="41"/>
      <c r="C131" s="216" t="s">
        <v>683</v>
      </c>
      <c r="D131" s="216" t="s">
        <v>333</v>
      </c>
      <c r="E131" s="217" t="s">
        <v>4048</v>
      </c>
      <c r="F131" s="218" t="s">
        <v>4006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1366</v>
      </c>
    </row>
    <row r="132" s="2" customFormat="1" ht="24.15" customHeight="1">
      <c r="A132" s="40"/>
      <c r="B132" s="41"/>
      <c r="C132" s="216" t="s">
        <v>1044</v>
      </c>
      <c r="D132" s="216" t="s">
        <v>333</v>
      </c>
      <c r="E132" s="217" t="s">
        <v>4049</v>
      </c>
      <c r="F132" s="218" t="s">
        <v>4006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1380</v>
      </c>
    </row>
    <row r="133" s="2" customFormat="1" ht="24.15" customHeight="1">
      <c r="A133" s="40"/>
      <c r="B133" s="41"/>
      <c r="C133" s="216" t="s">
        <v>1048</v>
      </c>
      <c r="D133" s="216" t="s">
        <v>333</v>
      </c>
      <c r="E133" s="217" t="s">
        <v>4050</v>
      </c>
      <c r="F133" s="218" t="s">
        <v>4009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1391</v>
      </c>
    </row>
    <row r="134" s="2" customFormat="1" ht="24.15" customHeight="1">
      <c r="A134" s="40"/>
      <c r="B134" s="41"/>
      <c r="C134" s="216" t="s">
        <v>1053</v>
      </c>
      <c r="D134" s="216" t="s">
        <v>333</v>
      </c>
      <c r="E134" s="217" t="s">
        <v>4051</v>
      </c>
      <c r="F134" s="218" t="s">
        <v>4011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1401</v>
      </c>
    </row>
    <row r="135" s="2" customFormat="1" ht="24.15" customHeight="1">
      <c r="A135" s="40"/>
      <c r="B135" s="41"/>
      <c r="C135" s="216" t="s">
        <v>1058</v>
      </c>
      <c r="D135" s="216" t="s">
        <v>333</v>
      </c>
      <c r="E135" s="217" t="s">
        <v>4052</v>
      </c>
      <c r="F135" s="218" t="s">
        <v>4013</v>
      </c>
      <c r="G135" s="219" t="s">
        <v>1051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1415</v>
      </c>
    </row>
    <row r="136" s="2" customFormat="1" ht="24.15" customHeight="1">
      <c r="A136" s="40"/>
      <c r="B136" s="41"/>
      <c r="C136" s="216" t="s">
        <v>1066</v>
      </c>
      <c r="D136" s="216" t="s">
        <v>333</v>
      </c>
      <c r="E136" s="217" t="s">
        <v>4053</v>
      </c>
      <c r="F136" s="218" t="s">
        <v>4018</v>
      </c>
      <c r="G136" s="219" t="s">
        <v>4016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1424</v>
      </c>
    </row>
    <row r="137" s="2" customFormat="1" ht="24.15" customHeight="1">
      <c r="A137" s="40"/>
      <c r="B137" s="41"/>
      <c r="C137" s="216" t="s">
        <v>1070</v>
      </c>
      <c r="D137" s="216" t="s">
        <v>333</v>
      </c>
      <c r="E137" s="217" t="s">
        <v>4054</v>
      </c>
      <c r="F137" s="218" t="s">
        <v>4020</v>
      </c>
      <c r="G137" s="219" t="s">
        <v>4016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1435</v>
      </c>
    </row>
    <row r="138" s="2" customFormat="1" ht="24.15" customHeight="1">
      <c r="A138" s="40"/>
      <c r="B138" s="41"/>
      <c r="C138" s="216" t="s">
        <v>546</v>
      </c>
      <c r="D138" s="216" t="s">
        <v>333</v>
      </c>
      <c r="E138" s="217" t="s">
        <v>4055</v>
      </c>
      <c r="F138" s="218" t="s">
        <v>4022</v>
      </c>
      <c r="G138" s="219" t="s">
        <v>4016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1450</v>
      </c>
    </row>
    <row r="139" s="2" customFormat="1" ht="24.15" customHeight="1">
      <c r="A139" s="40"/>
      <c r="B139" s="41"/>
      <c r="C139" s="216" t="s">
        <v>1078</v>
      </c>
      <c r="D139" s="216" t="s">
        <v>333</v>
      </c>
      <c r="E139" s="217" t="s">
        <v>4056</v>
      </c>
      <c r="F139" s="218" t="s">
        <v>4024</v>
      </c>
      <c r="G139" s="219" t="s">
        <v>4016</v>
      </c>
      <c r="H139" s="220">
        <v>16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1463</v>
      </c>
    </row>
    <row r="140" s="2" customFormat="1" ht="24.15" customHeight="1">
      <c r="A140" s="40"/>
      <c r="B140" s="41"/>
      <c r="C140" s="216" t="s">
        <v>1083</v>
      </c>
      <c r="D140" s="216" t="s">
        <v>333</v>
      </c>
      <c r="E140" s="217" t="s">
        <v>4025</v>
      </c>
      <c r="F140" s="218" t="s">
        <v>4026</v>
      </c>
      <c r="G140" s="219" t="s">
        <v>336</v>
      </c>
      <c r="H140" s="220">
        <v>26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1472</v>
      </c>
    </row>
    <row r="141" s="2" customFormat="1" ht="24.15" customHeight="1">
      <c r="A141" s="40"/>
      <c r="B141" s="41"/>
      <c r="C141" s="216" t="s">
        <v>1106</v>
      </c>
      <c r="D141" s="216" t="s">
        <v>333</v>
      </c>
      <c r="E141" s="217" t="s">
        <v>4027</v>
      </c>
      <c r="F141" s="218" t="s">
        <v>4028</v>
      </c>
      <c r="G141" s="219" t="s">
        <v>336</v>
      </c>
      <c r="H141" s="220">
        <v>36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467</v>
      </c>
    </row>
    <row r="142" s="2" customFormat="1" ht="24.15" customHeight="1">
      <c r="A142" s="40"/>
      <c r="B142" s="41"/>
      <c r="C142" s="216" t="s">
        <v>1111</v>
      </c>
      <c r="D142" s="216" t="s">
        <v>333</v>
      </c>
      <c r="E142" s="217" t="s">
        <v>4057</v>
      </c>
      <c r="F142" s="218" t="s">
        <v>4030</v>
      </c>
      <c r="G142" s="219" t="s">
        <v>336</v>
      </c>
      <c r="H142" s="220">
        <v>12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547</v>
      </c>
    </row>
    <row r="143" s="2" customFormat="1" ht="24.15" customHeight="1">
      <c r="A143" s="40"/>
      <c r="B143" s="41"/>
      <c r="C143" s="216" t="s">
        <v>495</v>
      </c>
      <c r="D143" s="216" t="s">
        <v>333</v>
      </c>
      <c r="E143" s="217" t="s">
        <v>4058</v>
      </c>
      <c r="F143" s="218" t="s">
        <v>4032</v>
      </c>
      <c r="G143" s="219" t="s">
        <v>336</v>
      </c>
      <c r="H143" s="220">
        <v>47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1512</v>
      </c>
    </row>
    <row r="144" s="2" customFormat="1" ht="24.15" customHeight="1">
      <c r="A144" s="40"/>
      <c r="B144" s="41"/>
      <c r="C144" s="216" t="s">
        <v>1127</v>
      </c>
      <c r="D144" s="216" t="s">
        <v>333</v>
      </c>
      <c r="E144" s="217" t="s">
        <v>4059</v>
      </c>
      <c r="F144" s="218" t="s">
        <v>4034</v>
      </c>
      <c r="G144" s="219" t="s">
        <v>336</v>
      </c>
      <c r="H144" s="220">
        <v>37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1523</v>
      </c>
    </row>
    <row r="145" s="2" customFormat="1" ht="24.15" customHeight="1">
      <c r="A145" s="40"/>
      <c r="B145" s="41"/>
      <c r="C145" s="216" t="s">
        <v>1132</v>
      </c>
      <c r="D145" s="216" t="s">
        <v>333</v>
      </c>
      <c r="E145" s="217" t="s">
        <v>4060</v>
      </c>
      <c r="F145" s="218" t="s">
        <v>4036</v>
      </c>
      <c r="G145" s="219" t="s">
        <v>336</v>
      </c>
      <c r="H145" s="220">
        <v>190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1538</v>
      </c>
    </row>
    <row r="146" s="2" customFormat="1" ht="44.25" customHeight="1">
      <c r="A146" s="40"/>
      <c r="B146" s="41"/>
      <c r="C146" s="216" t="s">
        <v>1139</v>
      </c>
      <c r="D146" s="216" t="s">
        <v>333</v>
      </c>
      <c r="E146" s="217" t="s">
        <v>4061</v>
      </c>
      <c r="F146" s="218" t="s">
        <v>4062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1550</v>
      </c>
    </row>
    <row r="147" s="2" customFormat="1" ht="24.15" customHeight="1">
      <c r="A147" s="40"/>
      <c r="B147" s="41"/>
      <c r="C147" s="216" t="s">
        <v>1144</v>
      </c>
      <c r="D147" s="216" t="s">
        <v>333</v>
      </c>
      <c r="E147" s="217" t="s">
        <v>4063</v>
      </c>
      <c r="F147" s="218" t="s">
        <v>4064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1558</v>
      </c>
    </row>
    <row r="148" s="2" customFormat="1" ht="24.15" customHeight="1">
      <c r="A148" s="40"/>
      <c r="B148" s="41"/>
      <c r="C148" s="216" t="s">
        <v>1154</v>
      </c>
      <c r="D148" s="216" t="s">
        <v>333</v>
      </c>
      <c r="E148" s="217" t="s">
        <v>4065</v>
      </c>
      <c r="F148" s="218" t="s">
        <v>4066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1572</v>
      </c>
    </row>
    <row r="149" s="2" customFormat="1" ht="24.15" customHeight="1">
      <c r="A149" s="40"/>
      <c r="B149" s="41"/>
      <c r="C149" s="216" t="s">
        <v>1189</v>
      </c>
      <c r="D149" s="216" t="s">
        <v>333</v>
      </c>
      <c r="E149" s="217" t="s">
        <v>4067</v>
      </c>
      <c r="F149" s="218" t="s">
        <v>4068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1592</v>
      </c>
    </row>
    <row r="150" s="2" customFormat="1" ht="24.15" customHeight="1">
      <c r="A150" s="40"/>
      <c r="B150" s="41"/>
      <c r="C150" s="216" t="s">
        <v>1196</v>
      </c>
      <c r="D150" s="216" t="s">
        <v>333</v>
      </c>
      <c r="E150" s="217" t="s">
        <v>4069</v>
      </c>
      <c r="F150" s="218" t="s">
        <v>4070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1607</v>
      </c>
    </row>
    <row r="151" s="2" customFormat="1" ht="24.15" customHeight="1">
      <c r="A151" s="40"/>
      <c r="B151" s="41"/>
      <c r="C151" s="216" t="s">
        <v>1201</v>
      </c>
      <c r="D151" s="216" t="s">
        <v>333</v>
      </c>
      <c r="E151" s="217" t="s">
        <v>4071</v>
      </c>
      <c r="F151" s="218" t="s">
        <v>4072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1619</v>
      </c>
    </row>
    <row r="152" s="2" customFormat="1" ht="24.15" customHeight="1">
      <c r="A152" s="40"/>
      <c r="B152" s="41"/>
      <c r="C152" s="216" t="s">
        <v>1207</v>
      </c>
      <c r="D152" s="216" t="s">
        <v>333</v>
      </c>
      <c r="E152" s="217" t="s">
        <v>4073</v>
      </c>
      <c r="F152" s="218" t="s">
        <v>3990</v>
      </c>
      <c r="G152" s="219" t="s">
        <v>1051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1647</v>
      </c>
    </row>
    <row r="153" s="2" customFormat="1" ht="24.15" customHeight="1">
      <c r="A153" s="40"/>
      <c r="B153" s="41"/>
      <c r="C153" s="216" t="s">
        <v>1039</v>
      </c>
      <c r="D153" s="216" t="s">
        <v>333</v>
      </c>
      <c r="E153" s="217" t="s">
        <v>4074</v>
      </c>
      <c r="F153" s="218" t="s">
        <v>4000</v>
      </c>
      <c r="G153" s="219" t="s">
        <v>1051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534</v>
      </c>
    </row>
    <row r="154" s="2" customFormat="1" ht="24.15" customHeight="1">
      <c r="A154" s="40"/>
      <c r="B154" s="41"/>
      <c r="C154" s="216" t="s">
        <v>1152</v>
      </c>
      <c r="D154" s="216" t="s">
        <v>333</v>
      </c>
      <c r="E154" s="217" t="s">
        <v>4075</v>
      </c>
      <c r="F154" s="218" t="s">
        <v>3998</v>
      </c>
      <c r="G154" s="219" t="s">
        <v>1051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1672</v>
      </c>
    </row>
    <row r="155" s="2" customFormat="1" ht="24.15" customHeight="1">
      <c r="A155" s="40"/>
      <c r="B155" s="41"/>
      <c r="C155" s="216" t="s">
        <v>1243</v>
      </c>
      <c r="D155" s="216" t="s">
        <v>333</v>
      </c>
      <c r="E155" s="217" t="s">
        <v>4076</v>
      </c>
      <c r="F155" s="218" t="s">
        <v>3996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1688</v>
      </c>
    </row>
    <row r="156" s="2" customFormat="1" ht="24.15" customHeight="1">
      <c r="A156" s="40"/>
      <c r="B156" s="41"/>
      <c r="C156" s="216" t="s">
        <v>1249</v>
      </c>
      <c r="D156" s="216" t="s">
        <v>333</v>
      </c>
      <c r="E156" s="217" t="s">
        <v>4077</v>
      </c>
      <c r="F156" s="218" t="s">
        <v>4015</v>
      </c>
      <c r="G156" s="219" t="s">
        <v>4016</v>
      </c>
      <c r="H156" s="220">
        <v>17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1698</v>
      </c>
    </row>
    <row r="157" s="2" customFormat="1" ht="24.15" customHeight="1">
      <c r="A157" s="40"/>
      <c r="B157" s="41"/>
      <c r="C157" s="216" t="s">
        <v>1253</v>
      </c>
      <c r="D157" s="216" t="s">
        <v>333</v>
      </c>
      <c r="E157" s="217" t="s">
        <v>4078</v>
      </c>
      <c r="F157" s="218" t="s">
        <v>4018</v>
      </c>
      <c r="G157" s="219" t="s">
        <v>4016</v>
      </c>
      <c r="H157" s="220">
        <v>10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1705</v>
      </c>
    </row>
    <row r="158" s="2" customFormat="1" ht="24.15" customHeight="1">
      <c r="A158" s="40"/>
      <c r="B158" s="41"/>
      <c r="C158" s="216" t="s">
        <v>1006</v>
      </c>
      <c r="D158" s="216" t="s">
        <v>333</v>
      </c>
      <c r="E158" s="217" t="s">
        <v>4079</v>
      </c>
      <c r="F158" s="218" t="s">
        <v>4022</v>
      </c>
      <c r="G158" s="219" t="s">
        <v>4016</v>
      </c>
      <c r="H158" s="220">
        <v>15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1713</v>
      </c>
    </row>
    <row r="159" s="2" customFormat="1" ht="24.15" customHeight="1">
      <c r="A159" s="40"/>
      <c r="B159" s="41"/>
      <c r="C159" s="216" t="s">
        <v>1266</v>
      </c>
      <c r="D159" s="216" t="s">
        <v>333</v>
      </c>
      <c r="E159" s="217" t="s">
        <v>4080</v>
      </c>
      <c r="F159" s="218" t="s">
        <v>4024</v>
      </c>
      <c r="G159" s="219" t="s">
        <v>4016</v>
      </c>
      <c r="H159" s="220">
        <v>12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1721</v>
      </c>
    </row>
    <row r="160" s="2" customFormat="1" ht="16.5" customHeight="1">
      <c r="A160" s="40"/>
      <c r="B160" s="41"/>
      <c r="C160" s="216" t="s">
        <v>1271</v>
      </c>
      <c r="D160" s="216" t="s">
        <v>333</v>
      </c>
      <c r="E160" s="217" t="s">
        <v>4081</v>
      </c>
      <c r="F160" s="218" t="s">
        <v>4030</v>
      </c>
      <c r="G160" s="219" t="s">
        <v>336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1729</v>
      </c>
    </row>
    <row r="161" s="2" customFormat="1" ht="16.5" customHeight="1">
      <c r="A161" s="40"/>
      <c r="B161" s="41"/>
      <c r="C161" s="216" t="s">
        <v>1284</v>
      </c>
      <c r="D161" s="216" t="s">
        <v>333</v>
      </c>
      <c r="E161" s="217" t="s">
        <v>4082</v>
      </c>
      <c r="F161" s="218" t="s">
        <v>4032</v>
      </c>
      <c r="G161" s="219" t="s">
        <v>336</v>
      </c>
      <c r="H161" s="220">
        <v>6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1737</v>
      </c>
    </row>
    <row r="162" s="2" customFormat="1" ht="16.5" customHeight="1">
      <c r="A162" s="40"/>
      <c r="B162" s="41"/>
      <c r="C162" s="216" t="s">
        <v>1305</v>
      </c>
      <c r="D162" s="216" t="s">
        <v>333</v>
      </c>
      <c r="E162" s="217" t="s">
        <v>4083</v>
      </c>
      <c r="F162" s="218" t="s">
        <v>4034</v>
      </c>
      <c r="G162" s="219" t="s">
        <v>336</v>
      </c>
      <c r="H162" s="220">
        <v>15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1745</v>
      </c>
    </row>
    <row r="163" s="2" customFormat="1" ht="24.15" customHeight="1">
      <c r="A163" s="40"/>
      <c r="B163" s="41"/>
      <c r="C163" s="216" t="s">
        <v>1310</v>
      </c>
      <c r="D163" s="216" t="s">
        <v>333</v>
      </c>
      <c r="E163" s="217" t="s">
        <v>4084</v>
      </c>
      <c r="F163" s="218" t="s">
        <v>4085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343</v>
      </c>
    </row>
    <row r="164" s="2" customFormat="1" ht="24.15" customHeight="1">
      <c r="A164" s="40"/>
      <c r="B164" s="41"/>
      <c r="C164" s="216" t="s">
        <v>1316</v>
      </c>
      <c r="D164" s="216" t="s">
        <v>333</v>
      </c>
      <c r="E164" s="217" t="s">
        <v>4086</v>
      </c>
      <c r="F164" s="218" t="s">
        <v>4087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1760</v>
      </c>
    </row>
    <row r="165" s="2" customFormat="1" ht="24.15" customHeight="1">
      <c r="A165" s="40"/>
      <c r="B165" s="41"/>
      <c r="C165" s="216" t="s">
        <v>1333</v>
      </c>
      <c r="D165" s="216" t="s">
        <v>333</v>
      </c>
      <c r="E165" s="217" t="s">
        <v>4088</v>
      </c>
      <c r="F165" s="218" t="s">
        <v>4089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1768</v>
      </c>
    </row>
    <row r="166" s="2" customFormat="1" ht="24.15" customHeight="1">
      <c r="A166" s="40"/>
      <c r="B166" s="41"/>
      <c r="C166" s="216" t="s">
        <v>1343</v>
      </c>
      <c r="D166" s="216" t="s">
        <v>333</v>
      </c>
      <c r="E166" s="217" t="s">
        <v>4090</v>
      </c>
      <c r="F166" s="218" t="s">
        <v>4015</v>
      </c>
      <c r="G166" s="219" t="s">
        <v>4016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1776</v>
      </c>
    </row>
    <row r="167" s="2" customFormat="1" ht="24.15" customHeight="1">
      <c r="A167" s="40"/>
      <c r="B167" s="41"/>
      <c r="C167" s="216" t="s">
        <v>1348</v>
      </c>
      <c r="D167" s="216" t="s">
        <v>333</v>
      </c>
      <c r="E167" s="217" t="s">
        <v>4091</v>
      </c>
      <c r="F167" s="218" t="s">
        <v>4092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1784</v>
      </c>
    </row>
    <row r="168" s="2" customFormat="1" ht="24.15" customHeight="1">
      <c r="A168" s="40"/>
      <c r="B168" s="41"/>
      <c r="C168" s="216" t="s">
        <v>1359</v>
      </c>
      <c r="D168" s="216" t="s">
        <v>333</v>
      </c>
      <c r="E168" s="217" t="s">
        <v>4093</v>
      </c>
      <c r="F168" s="218" t="s">
        <v>4094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1792</v>
      </c>
    </row>
    <row r="169" s="2" customFormat="1" ht="24.15" customHeight="1">
      <c r="A169" s="40"/>
      <c r="B169" s="41"/>
      <c r="C169" s="216" t="s">
        <v>1366</v>
      </c>
      <c r="D169" s="216" t="s">
        <v>333</v>
      </c>
      <c r="E169" s="217" t="s">
        <v>4095</v>
      </c>
      <c r="F169" s="218" t="s">
        <v>4094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1800</v>
      </c>
    </row>
    <row r="170" s="2" customFormat="1" ht="24.15" customHeight="1">
      <c r="A170" s="40"/>
      <c r="B170" s="41"/>
      <c r="C170" s="216" t="s">
        <v>1373</v>
      </c>
      <c r="D170" s="216" t="s">
        <v>333</v>
      </c>
      <c r="E170" s="217" t="s">
        <v>4096</v>
      </c>
      <c r="F170" s="218" t="s">
        <v>4097</v>
      </c>
      <c r="G170" s="219" t="s">
        <v>1051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1809</v>
      </c>
    </row>
    <row r="171" s="2" customFormat="1" ht="24.15" customHeight="1">
      <c r="A171" s="40"/>
      <c r="B171" s="41"/>
      <c r="C171" s="216" t="s">
        <v>1380</v>
      </c>
      <c r="D171" s="216" t="s">
        <v>333</v>
      </c>
      <c r="E171" s="217" t="s">
        <v>4098</v>
      </c>
      <c r="F171" s="218" t="s">
        <v>4099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1820</v>
      </c>
    </row>
    <row r="172" s="2" customFormat="1" ht="24.15" customHeight="1">
      <c r="A172" s="40"/>
      <c r="B172" s="41"/>
      <c r="C172" s="216" t="s">
        <v>1386</v>
      </c>
      <c r="D172" s="216" t="s">
        <v>333</v>
      </c>
      <c r="E172" s="217" t="s">
        <v>4100</v>
      </c>
      <c r="F172" s="218" t="s">
        <v>4101</v>
      </c>
      <c r="G172" s="219" t="s">
        <v>4016</v>
      </c>
      <c r="H172" s="220">
        <v>25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1834</v>
      </c>
    </row>
    <row r="173" s="2" customFormat="1" ht="24.15" customHeight="1">
      <c r="A173" s="40"/>
      <c r="B173" s="41"/>
      <c r="C173" s="216" t="s">
        <v>1391</v>
      </c>
      <c r="D173" s="216" t="s">
        <v>333</v>
      </c>
      <c r="E173" s="217" t="s">
        <v>4102</v>
      </c>
      <c r="F173" s="218" t="s">
        <v>4103</v>
      </c>
      <c r="G173" s="219" t="s">
        <v>678</v>
      </c>
      <c r="H173" s="220">
        <v>1.5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1850</v>
      </c>
    </row>
    <row r="174" s="2" customFormat="1" ht="24.15" customHeight="1">
      <c r="A174" s="40"/>
      <c r="B174" s="41"/>
      <c r="C174" s="216" t="s">
        <v>1396</v>
      </c>
      <c r="D174" s="216" t="s">
        <v>333</v>
      </c>
      <c r="E174" s="217" t="s">
        <v>4104</v>
      </c>
      <c r="F174" s="218" t="s">
        <v>4105</v>
      </c>
      <c r="G174" s="219" t="s">
        <v>1051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1863</v>
      </c>
    </row>
    <row r="175" s="2" customFormat="1" ht="24.15" customHeight="1">
      <c r="A175" s="40"/>
      <c r="B175" s="41"/>
      <c r="C175" s="216" t="s">
        <v>1401</v>
      </c>
      <c r="D175" s="216" t="s">
        <v>333</v>
      </c>
      <c r="E175" s="217" t="s">
        <v>4106</v>
      </c>
      <c r="F175" s="218" t="s">
        <v>4036</v>
      </c>
      <c r="G175" s="219" t="s">
        <v>336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1874</v>
      </c>
    </row>
    <row r="176" s="2" customFormat="1" ht="24.15" customHeight="1">
      <c r="A176" s="40"/>
      <c r="B176" s="41"/>
      <c r="C176" s="216" t="s">
        <v>1406</v>
      </c>
      <c r="D176" s="216" t="s">
        <v>333</v>
      </c>
      <c r="E176" s="217" t="s">
        <v>4107</v>
      </c>
      <c r="F176" s="218" t="s">
        <v>4092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1885</v>
      </c>
    </row>
    <row r="177" s="2" customFormat="1" ht="24.9" customHeight="1">
      <c r="A177" s="40"/>
      <c r="B177" s="41"/>
      <c r="C177" s="216" t="s">
        <v>1415</v>
      </c>
      <c r="D177" s="216" t="s">
        <v>333</v>
      </c>
      <c r="E177" s="217" t="s">
        <v>4108</v>
      </c>
      <c r="F177" s="218" t="s">
        <v>4109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1896</v>
      </c>
    </row>
    <row r="178" s="2" customFormat="1" ht="24.15" customHeight="1">
      <c r="A178" s="40"/>
      <c r="B178" s="41"/>
      <c r="C178" s="216" t="s">
        <v>1420</v>
      </c>
      <c r="D178" s="216" t="s">
        <v>333</v>
      </c>
      <c r="E178" s="217" t="s">
        <v>4110</v>
      </c>
      <c r="F178" s="218" t="s">
        <v>4111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1937</v>
      </c>
    </row>
    <row r="179" s="2" customFormat="1" ht="24.15" customHeight="1">
      <c r="A179" s="40"/>
      <c r="B179" s="41"/>
      <c r="C179" s="216" t="s">
        <v>1424</v>
      </c>
      <c r="D179" s="216" t="s">
        <v>333</v>
      </c>
      <c r="E179" s="217" t="s">
        <v>4112</v>
      </c>
      <c r="F179" s="218" t="s">
        <v>4097</v>
      </c>
      <c r="G179" s="219" t="s">
        <v>1051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1957</v>
      </c>
    </row>
    <row r="180" s="2" customFormat="1" ht="24.15" customHeight="1">
      <c r="A180" s="40"/>
      <c r="B180" s="41"/>
      <c r="C180" s="216" t="s">
        <v>1428</v>
      </c>
      <c r="D180" s="216" t="s">
        <v>333</v>
      </c>
      <c r="E180" s="217" t="s">
        <v>4113</v>
      </c>
      <c r="F180" s="218" t="s">
        <v>4099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1969</v>
      </c>
    </row>
    <row r="181" s="2" customFormat="1" ht="24.15" customHeight="1">
      <c r="A181" s="40"/>
      <c r="B181" s="41"/>
      <c r="C181" s="216" t="s">
        <v>1435</v>
      </c>
      <c r="D181" s="216" t="s">
        <v>333</v>
      </c>
      <c r="E181" s="217" t="s">
        <v>4114</v>
      </c>
      <c r="F181" s="218" t="s">
        <v>4101</v>
      </c>
      <c r="G181" s="219" t="s">
        <v>4016</v>
      </c>
      <c r="H181" s="220">
        <v>25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1978</v>
      </c>
    </row>
    <row r="182" s="2" customFormat="1" ht="24.15" customHeight="1">
      <c r="A182" s="40"/>
      <c r="B182" s="41"/>
      <c r="C182" s="216" t="s">
        <v>1443</v>
      </c>
      <c r="D182" s="216" t="s">
        <v>333</v>
      </c>
      <c r="E182" s="217" t="s">
        <v>4115</v>
      </c>
      <c r="F182" s="218" t="s">
        <v>4103</v>
      </c>
      <c r="G182" s="219" t="s">
        <v>678</v>
      </c>
      <c r="H182" s="220">
        <v>1.5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1988</v>
      </c>
    </row>
    <row r="183" s="2" customFormat="1" ht="24.15" customHeight="1">
      <c r="A183" s="40"/>
      <c r="B183" s="41"/>
      <c r="C183" s="216" t="s">
        <v>1450</v>
      </c>
      <c r="D183" s="216" t="s">
        <v>333</v>
      </c>
      <c r="E183" s="217" t="s">
        <v>4116</v>
      </c>
      <c r="F183" s="218" t="s">
        <v>4036</v>
      </c>
      <c r="G183" s="219" t="s">
        <v>336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1998</v>
      </c>
    </row>
    <row r="184" s="2" customFormat="1" ht="24.15" customHeight="1">
      <c r="A184" s="40"/>
      <c r="B184" s="41"/>
      <c r="C184" s="216" t="s">
        <v>1460</v>
      </c>
      <c r="D184" s="216" t="s">
        <v>333</v>
      </c>
      <c r="E184" s="217" t="s">
        <v>4117</v>
      </c>
      <c r="F184" s="218" t="s">
        <v>4118</v>
      </c>
      <c r="G184" s="219" t="s">
        <v>1051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83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2007</v>
      </c>
    </row>
    <row r="185" s="2" customFormat="1" ht="24.15" customHeight="1">
      <c r="A185" s="40"/>
      <c r="B185" s="41"/>
      <c r="C185" s="216" t="s">
        <v>1463</v>
      </c>
      <c r="D185" s="216" t="s">
        <v>333</v>
      </c>
      <c r="E185" s="217" t="s">
        <v>4119</v>
      </c>
      <c r="F185" s="218" t="s">
        <v>4120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2017</v>
      </c>
    </row>
    <row r="186" s="2" customFormat="1" ht="24.15" customHeight="1">
      <c r="A186" s="40"/>
      <c r="B186" s="41"/>
      <c r="C186" s="216" t="s">
        <v>1469</v>
      </c>
      <c r="D186" s="216" t="s">
        <v>333</v>
      </c>
      <c r="E186" s="217" t="s">
        <v>4121</v>
      </c>
      <c r="F186" s="218" t="s">
        <v>4122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2028</v>
      </c>
    </row>
    <row r="187" s="2" customFormat="1" ht="24.15" customHeight="1">
      <c r="A187" s="40"/>
      <c r="B187" s="41"/>
      <c r="C187" s="216" t="s">
        <v>1472</v>
      </c>
      <c r="D187" s="216" t="s">
        <v>333</v>
      </c>
      <c r="E187" s="217" t="s">
        <v>4123</v>
      </c>
      <c r="F187" s="218" t="s">
        <v>4122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2038</v>
      </c>
    </row>
    <row r="188" s="2" customFormat="1" ht="24.15" customHeight="1">
      <c r="A188" s="40"/>
      <c r="B188" s="41"/>
      <c r="C188" s="216" t="s">
        <v>1485</v>
      </c>
      <c r="D188" s="216" t="s">
        <v>333</v>
      </c>
      <c r="E188" s="217" t="s">
        <v>4124</v>
      </c>
      <c r="F188" s="218" t="s">
        <v>4125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2049</v>
      </c>
    </row>
    <row r="189" s="2" customFormat="1" ht="24.15" customHeight="1">
      <c r="A189" s="40"/>
      <c r="B189" s="41"/>
      <c r="C189" s="216" t="s">
        <v>467</v>
      </c>
      <c r="D189" s="216" t="s">
        <v>333</v>
      </c>
      <c r="E189" s="217" t="s">
        <v>4126</v>
      </c>
      <c r="F189" s="218" t="s">
        <v>4097</v>
      </c>
      <c r="G189" s="219" t="s">
        <v>1051</v>
      </c>
      <c r="H189" s="220">
        <v>4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2063</v>
      </c>
    </row>
    <row r="190" s="2" customFormat="1" ht="24.15" customHeight="1">
      <c r="A190" s="40"/>
      <c r="B190" s="41"/>
      <c r="C190" s="216" t="s">
        <v>1496</v>
      </c>
      <c r="D190" s="216" t="s">
        <v>333</v>
      </c>
      <c r="E190" s="217" t="s">
        <v>4127</v>
      </c>
      <c r="F190" s="218" t="s">
        <v>4099</v>
      </c>
      <c r="G190" s="219" t="s">
        <v>1051</v>
      </c>
      <c r="H190" s="220">
        <v>4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2077</v>
      </c>
    </row>
    <row r="191" s="2" customFormat="1" ht="24.15" customHeight="1">
      <c r="A191" s="40"/>
      <c r="B191" s="41"/>
      <c r="C191" s="216" t="s">
        <v>547</v>
      </c>
      <c r="D191" s="216" t="s">
        <v>333</v>
      </c>
      <c r="E191" s="217" t="s">
        <v>4128</v>
      </c>
      <c r="F191" s="218" t="s">
        <v>4129</v>
      </c>
      <c r="G191" s="219" t="s">
        <v>4016</v>
      </c>
      <c r="H191" s="220">
        <v>45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2087</v>
      </c>
    </row>
    <row r="192" s="2" customFormat="1" ht="24.15" customHeight="1">
      <c r="A192" s="40"/>
      <c r="B192" s="41"/>
      <c r="C192" s="216" t="s">
        <v>1507</v>
      </c>
      <c r="D192" s="216" t="s">
        <v>333</v>
      </c>
      <c r="E192" s="217" t="s">
        <v>4130</v>
      </c>
      <c r="F192" s="218" t="s">
        <v>4103</v>
      </c>
      <c r="G192" s="219" t="s">
        <v>678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2096</v>
      </c>
    </row>
    <row r="193" s="2" customFormat="1" ht="24.15" customHeight="1">
      <c r="A193" s="40"/>
      <c r="B193" s="41"/>
      <c r="C193" s="216" t="s">
        <v>1512</v>
      </c>
      <c r="D193" s="216" t="s">
        <v>333</v>
      </c>
      <c r="E193" s="217" t="s">
        <v>4131</v>
      </c>
      <c r="F193" s="218" t="s">
        <v>4036</v>
      </c>
      <c r="G193" s="219" t="s">
        <v>336</v>
      </c>
      <c r="H193" s="220">
        <v>40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2108</v>
      </c>
    </row>
    <row r="194" s="2" customFormat="1" ht="16.5" customHeight="1">
      <c r="A194" s="40"/>
      <c r="B194" s="41"/>
      <c r="C194" s="216" t="s">
        <v>1518</v>
      </c>
      <c r="D194" s="216" t="s">
        <v>333</v>
      </c>
      <c r="E194" s="217" t="s">
        <v>4132</v>
      </c>
      <c r="F194" s="218" t="s">
        <v>4133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2122</v>
      </c>
    </row>
    <row r="195" s="2" customFormat="1" ht="16.5" customHeight="1">
      <c r="A195" s="40"/>
      <c r="B195" s="41"/>
      <c r="C195" s="216" t="s">
        <v>1523</v>
      </c>
      <c r="D195" s="216" t="s">
        <v>333</v>
      </c>
      <c r="E195" s="217" t="s">
        <v>4134</v>
      </c>
      <c r="F195" s="218" t="s">
        <v>4135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2144</v>
      </c>
    </row>
    <row r="196" s="2" customFormat="1" ht="16.5" customHeight="1">
      <c r="A196" s="40"/>
      <c r="B196" s="41"/>
      <c r="C196" s="216" t="s">
        <v>1531</v>
      </c>
      <c r="D196" s="216" t="s">
        <v>333</v>
      </c>
      <c r="E196" s="217" t="s">
        <v>4136</v>
      </c>
      <c r="F196" s="218" t="s">
        <v>4137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2155</v>
      </c>
    </row>
    <row r="197" s="2" customFormat="1" ht="16.5" customHeight="1">
      <c r="A197" s="40"/>
      <c r="B197" s="41"/>
      <c r="C197" s="216" t="s">
        <v>1538</v>
      </c>
      <c r="D197" s="216" t="s">
        <v>333</v>
      </c>
      <c r="E197" s="217" t="s">
        <v>4138</v>
      </c>
      <c r="F197" s="218" t="s">
        <v>4139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2166</v>
      </c>
    </row>
    <row r="198" s="2" customFormat="1" ht="16.5" customHeight="1">
      <c r="A198" s="40"/>
      <c r="B198" s="41"/>
      <c r="C198" s="216" t="s">
        <v>1544</v>
      </c>
      <c r="D198" s="216" t="s">
        <v>333</v>
      </c>
      <c r="E198" s="217" t="s">
        <v>4140</v>
      </c>
      <c r="F198" s="218" t="s">
        <v>4141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2175</v>
      </c>
    </row>
    <row r="199" s="2" customFormat="1" ht="16.5" customHeight="1">
      <c r="A199" s="40"/>
      <c r="B199" s="41"/>
      <c r="C199" s="216" t="s">
        <v>1550</v>
      </c>
      <c r="D199" s="216" t="s">
        <v>333</v>
      </c>
      <c r="E199" s="217" t="s">
        <v>4142</v>
      </c>
      <c r="F199" s="218" t="s">
        <v>4143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2187</v>
      </c>
    </row>
    <row r="200" s="2" customFormat="1" ht="16.5" customHeight="1">
      <c r="A200" s="40"/>
      <c r="B200" s="41"/>
      <c r="C200" s="216" t="s">
        <v>1554</v>
      </c>
      <c r="D200" s="216" t="s">
        <v>333</v>
      </c>
      <c r="E200" s="217" t="s">
        <v>4144</v>
      </c>
      <c r="F200" s="218" t="s">
        <v>4145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2197</v>
      </c>
    </row>
    <row r="201" s="2" customFormat="1" ht="16.5" customHeight="1">
      <c r="A201" s="40"/>
      <c r="B201" s="41"/>
      <c r="C201" s="216" t="s">
        <v>1558</v>
      </c>
      <c r="D201" s="216" t="s">
        <v>333</v>
      </c>
      <c r="E201" s="217" t="s">
        <v>4146</v>
      </c>
      <c r="F201" s="218" t="s">
        <v>4147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2207</v>
      </c>
    </row>
    <row r="202" s="2" customFormat="1" ht="16.5" customHeight="1">
      <c r="A202" s="40"/>
      <c r="B202" s="41"/>
      <c r="C202" s="216" t="s">
        <v>1563</v>
      </c>
      <c r="D202" s="216" t="s">
        <v>333</v>
      </c>
      <c r="E202" s="217" t="s">
        <v>4148</v>
      </c>
      <c r="F202" s="218" t="s">
        <v>4149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2217</v>
      </c>
    </row>
    <row r="203" s="2" customFormat="1" ht="16.5" customHeight="1">
      <c r="A203" s="40"/>
      <c r="B203" s="41"/>
      <c r="C203" s="216" t="s">
        <v>1572</v>
      </c>
      <c r="D203" s="216" t="s">
        <v>333</v>
      </c>
      <c r="E203" s="217" t="s">
        <v>4150</v>
      </c>
      <c r="F203" s="218" t="s">
        <v>4151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2230</v>
      </c>
    </row>
    <row r="204" s="2" customFormat="1" ht="16.5" customHeight="1">
      <c r="A204" s="40"/>
      <c r="B204" s="41"/>
      <c r="C204" s="216" t="s">
        <v>1587</v>
      </c>
      <c r="D204" s="216" t="s">
        <v>333</v>
      </c>
      <c r="E204" s="217" t="s">
        <v>4152</v>
      </c>
      <c r="F204" s="218" t="s">
        <v>4153</v>
      </c>
      <c r="G204" s="219" t="s">
        <v>1051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2240</v>
      </c>
    </row>
    <row r="205" s="2" customFormat="1" ht="16.5" customHeight="1">
      <c r="A205" s="40"/>
      <c r="B205" s="41"/>
      <c r="C205" s="216" t="s">
        <v>1592</v>
      </c>
      <c r="D205" s="216" t="s">
        <v>333</v>
      </c>
      <c r="E205" s="217" t="s">
        <v>4154</v>
      </c>
      <c r="F205" s="218" t="s">
        <v>4155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2258</v>
      </c>
    </row>
    <row r="206" s="2" customFormat="1" ht="16.5" customHeight="1">
      <c r="A206" s="40"/>
      <c r="B206" s="41"/>
      <c r="C206" s="216" t="s">
        <v>1600</v>
      </c>
      <c r="D206" s="216" t="s">
        <v>333</v>
      </c>
      <c r="E206" s="217" t="s">
        <v>4156</v>
      </c>
      <c r="F206" s="218" t="s">
        <v>4157</v>
      </c>
      <c r="G206" s="219" t="s">
        <v>1051</v>
      </c>
      <c r="H206" s="220">
        <v>1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2268</v>
      </c>
    </row>
    <row r="207" s="2" customFormat="1" ht="16.5" customHeight="1">
      <c r="A207" s="40"/>
      <c r="B207" s="41"/>
      <c r="C207" s="216" t="s">
        <v>1607</v>
      </c>
      <c r="D207" s="216" t="s">
        <v>333</v>
      </c>
      <c r="E207" s="217" t="s">
        <v>4158</v>
      </c>
      <c r="F207" s="218" t="s">
        <v>4159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2288</v>
      </c>
    </row>
    <row r="208" s="2" customFormat="1" ht="16.5" customHeight="1">
      <c r="A208" s="40"/>
      <c r="B208" s="41"/>
      <c r="C208" s="216" t="s">
        <v>1613</v>
      </c>
      <c r="D208" s="216" t="s">
        <v>333</v>
      </c>
      <c r="E208" s="217" t="s">
        <v>4160</v>
      </c>
      <c r="F208" s="218" t="s">
        <v>4161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2307</v>
      </c>
    </row>
    <row r="209" s="2" customFormat="1" ht="16.5" customHeight="1">
      <c r="A209" s="40"/>
      <c r="B209" s="41"/>
      <c r="C209" s="216" t="s">
        <v>1619</v>
      </c>
      <c r="D209" s="216" t="s">
        <v>333</v>
      </c>
      <c r="E209" s="217" t="s">
        <v>4162</v>
      </c>
      <c r="F209" s="218" t="s">
        <v>4163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2330</v>
      </c>
    </row>
    <row r="210" s="2" customFormat="1" ht="16.5" customHeight="1">
      <c r="A210" s="40"/>
      <c r="B210" s="41"/>
      <c r="C210" s="216" t="s">
        <v>1626</v>
      </c>
      <c r="D210" s="216" t="s">
        <v>333</v>
      </c>
      <c r="E210" s="217" t="s">
        <v>4164</v>
      </c>
      <c r="F210" s="218" t="s">
        <v>4165</v>
      </c>
      <c r="G210" s="219" t="s">
        <v>1051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96" t="s">
        <v>19</v>
      </c>
      <c r="N210" s="297" t="s">
        <v>47</v>
      </c>
      <c r="O210" s="298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2346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EPki8tY2ShKf455aw84d4gvbCIXMzQx7X+ChW1mpI0oYYiiNtTe0/7zsg9axz8U4K7T+XyaHMYO5NKsIFlNzJQ==" hashValue="XnvR8KLdeHE0Vyjaqm+CO5WZPBPw6b7r9Ew/RJsnDm1EC62nWiA/nFQCEZck901EpOMRFl9yw5Yz1BqsL7D0PA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4166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ROUND((SUM(BE99:BE234)),  2)</f>
        <v>0</v>
      </c>
      <c r="G37" s="40"/>
      <c r="H37" s="40"/>
      <c r="I37" s="160">
        <v>0.20999999999999999</v>
      </c>
      <c r="J37" s="159">
        <f>ROUND(((SUM(BE99:BE234))*I37),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ROUND((SUM(BF99:BF234)),  2)</f>
        <v>0</v>
      </c>
      <c r="G38" s="40"/>
      <c r="H38" s="40"/>
      <c r="I38" s="160">
        <v>0.14999999999999999</v>
      </c>
      <c r="J38" s="159">
        <f>ROUND(((SUM(BF99:BF234))*I38),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ROUND((SUM(BG99:BG234)),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ROUND((SUM(BH99:BH234)),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ROUND((SUM(BI99:BI234)),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05.1.003 - D.1.4.3 - Vytápění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419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4167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4168</v>
      </c>
      <c r="E70" s="186"/>
      <c r="F70" s="186"/>
      <c r="G70" s="186"/>
      <c r="H70" s="186"/>
      <c r="I70" s="186"/>
      <c r="J70" s="187">
        <f>J126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4169</v>
      </c>
      <c r="E71" s="186"/>
      <c r="F71" s="186"/>
      <c r="G71" s="186"/>
      <c r="H71" s="186"/>
      <c r="I71" s="186"/>
      <c r="J71" s="187">
        <f>J135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4170</v>
      </c>
      <c r="E72" s="186"/>
      <c r="F72" s="186"/>
      <c r="G72" s="186"/>
      <c r="H72" s="186"/>
      <c r="I72" s="186"/>
      <c r="J72" s="187">
        <f>J164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4171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4172</v>
      </c>
      <c r="E74" s="186"/>
      <c r="F74" s="186"/>
      <c r="G74" s="186"/>
      <c r="H74" s="186"/>
      <c r="I74" s="186"/>
      <c r="J74" s="187">
        <f>J186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4173</v>
      </c>
      <c r="E75" s="186"/>
      <c r="F75" s="186"/>
      <c r="G75" s="186"/>
      <c r="H75" s="186"/>
      <c r="I75" s="186"/>
      <c r="J75" s="187">
        <f>J207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05.1.003 - D.1.4.3 - Vytápění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662</v>
      </c>
      <c r="F100" s="203" t="s">
        <v>663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P101+P126+P135+P164+P175+P186+P207</f>
        <v>0</v>
      </c>
      <c r="Q100" s="208"/>
      <c r="R100" s="209">
        <f>R101+R126+R135+R164+R175+R186+R207</f>
        <v>0</v>
      </c>
      <c r="S100" s="208"/>
      <c r="T100" s="210">
        <f>T101+T126+T135+T164+T175+T186+T207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85</v>
      </c>
      <c r="AT100" s="212" t="s">
        <v>75</v>
      </c>
      <c r="AU100" s="212" t="s">
        <v>76</v>
      </c>
      <c r="AY100" s="211" t="s">
        <v>331</v>
      </c>
      <c r="BK100" s="213">
        <f>BK101+BK126+BK135+BK164+BK175+BK186+BK207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4174</v>
      </c>
      <c r="F101" s="214" t="s">
        <v>4175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SUM(P102:P125)</f>
        <v>0</v>
      </c>
      <c r="Q101" s="208"/>
      <c r="R101" s="209">
        <f>SUM(R102:R125)</f>
        <v>0</v>
      </c>
      <c r="S101" s="208"/>
      <c r="T101" s="210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SUM(BK102:BK125)</f>
        <v>0</v>
      </c>
    </row>
    <row r="102" s="2" customFormat="1" ht="78" customHeight="1">
      <c r="A102" s="40"/>
      <c r="B102" s="41"/>
      <c r="C102" s="216" t="s">
        <v>83</v>
      </c>
      <c r="D102" s="216" t="s">
        <v>333</v>
      </c>
      <c r="E102" s="217" t="s">
        <v>783</v>
      </c>
      <c r="F102" s="218" t="s">
        <v>4176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2" customFormat="1" ht="78" customHeight="1">
      <c r="A103" s="40"/>
      <c r="B103" s="41"/>
      <c r="C103" s="216" t="s">
        <v>85</v>
      </c>
      <c r="D103" s="216" t="s">
        <v>333</v>
      </c>
      <c r="E103" s="217" t="s">
        <v>4177</v>
      </c>
      <c r="F103" s="218" t="s">
        <v>4176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2" customFormat="1" ht="16.5" customHeight="1">
      <c r="A104" s="40"/>
      <c r="B104" s="41"/>
      <c r="C104" s="216" t="s">
        <v>92</v>
      </c>
      <c r="D104" s="216" t="s">
        <v>333</v>
      </c>
      <c r="E104" s="217" t="s">
        <v>4178</v>
      </c>
      <c r="F104" s="218" t="s">
        <v>4179</v>
      </c>
      <c r="G104" s="219" t="s">
        <v>1051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366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4180</v>
      </c>
      <c r="F105" s="218" t="s">
        <v>4181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4182</v>
      </c>
      <c r="F106" s="218" t="s">
        <v>4183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4.15" customHeight="1">
      <c r="A107" s="40"/>
      <c r="B107" s="41"/>
      <c r="C107" s="216" t="s">
        <v>366</v>
      </c>
      <c r="D107" s="216" t="s">
        <v>333</v>
      </c>
      <c r="E107" s="217" t="s">
        <v>4184</v>
      </c>
      <c r="F107" s="218" t="s">
        <v>4185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4186</v>
      </c>
      <c r="F108" s="218" t="s">
        <v>4187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4188</v>
      </c>
      <c r="F109" s="218" t="s">
        <v>4189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16" t="s">
        <v>387</v>
      </c>
      <c r="D110" s="216" t="s">
        <v>333</v>
      </c>
      <c r="E110" s="217" t="s">
        <v>4190</v>
      </c>
      <c r="F110" s="218" t="s">
        <v>4191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475</v>
      </c>
    </row>
    <row r="111" s="2" customFormat="1" ht="16.5" customHeight="1">
      <c r="A111" s="40"/>
      <c r="B111" s="41"/>
      <c r="C111" s="216" t="s">
        <v>393</v>
      </c>
      <c r="D111" s="216" t="s">
        <v>333</v>
      </c>
      <c r="E111" s="217" t="s">
        <v>4192</v>
      </c>
      <c r="F111" s="218" t="s">
        <v>4193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558</v>
      </c>
    </row>
    <row r="112" s="2" customFormat="1" ht="21.75" customHeight="1">
      <c r="A112" s="40"/>
      <c r="B112" s="41"/>
      <c r="C112" s="216" t="s">
        <v>182</v>
      </c>
      <c r="D112" s="216" t="s">
        <v>333</v>
      </c>
      <c r="E112" s="217" t="s">
        <v>4194</v>
      </c>
      <c r="F112" s="218" t="s">
        <v>4195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190</v>
      </c>
    </row>
    <row r="113" s="2" customFormat="1" ht="24.15" customHeight="1">
      <c r="A113" s="40"/>
      <c r="B113" s="41"/>
      <c r="C113" s="216" t="s">
        <v>185</v>
      </c>
      <c r="D113" s="216" t="s">
        <v>333</v>
      </c>
      <c r="E113" s="217" t="s">
        <v>4196</v>
      </c>
      <c r="F113" s="218" t="s">
        <v>4197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199</v>
      </c>
    </row>
    <row r="114" s="2" customFormat="1" ht="16.5" customHeight="1">
      <c r="A114" s="40"/>
      <c r="B114" s="41"/>
      <c r="C114" s="216" t="s">
        <v>524</v>
      </c>
      <c r="D114" s="216" t="s">
        <v>333</v>
      </c>
      <c r="E114" s="217" t="s">
        <v>4198</v>
      </c>
      <c r="F114" s="218" t="s">
        <v>4199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587</v>
      </c>
    </row>
    <row r="115" s="2" customFormat="1" ht="37.8" customHeight="1">
      <c r="A115" s="40"/>
      <c r="B115" s="41"/>
      <c r="C115" s="216" t="s">
        <v>529</v>
      </c>
      <c r="D115" s="216" t="s">
        <v>333</v>
      </c>
      <c r="E115" s="217" t="s">
        <v>4200</v>
      </c>
      <c r="F115" s="218" t="s">
        <v>4201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650</v>
      </c>
    </row>
    <row r="116" s="2" customFormat="1" ht="37.8" customHeight="1">
      <c r="A116" s="40"/>
      <c r="B116" s="41"/>
      <c r="C116" s="216" t="s">
        <v>8</v>
      </c>
      <c r="D116" s="216" t="s">
        <v>333</v>
      </c>
      <c r="E116" s="217" t="s">
        <v>4202</v>
      </c>
      <c r="F116" s="218" t="s">
        <v>4203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631</v>
      </c>
    </row>
    <row r="117" s="2" customFormat="1" ht="16.5" customHeight="1">
      <c r="A117" s="40"/>
      <c r="B117" s="41"/>
      <c r="C117" s="216" t="s">
        <v>541</v>
      </c>
      <c r="D117" s="216" t="s">
        <v>333</v>
      </c>
      <c r="E117" s="217" t="s">
        <v>4204</v>
      </c>
      <c r="F117" s="218" t="s">
        <v>4205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624</v>
      </c>
    </row>
    <row r="118" s="2" customFormat="1" ht="21.75" customHeight="1">
      <c r="A118" s="40"/>
      <c r="B118" s="41"/>
      <c r="C118" s="216" t="s">
        <v>469</v>
      </c>
      <c r="D118" s="216" t="s">
        <v>333</v>
      </c>
      <c r="E118" s="217" t="s">
        <v>4206</v>
      </c>
      <c r="F118" s="218" t="s">
        <v>4207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638</v>
      </c>
    </row>
    <row r="119" s="2" customFormat="1" ht="16.5" customHeight="1">
      <c r="A119" s="40"/>
      <c r="B119" s="41"/>
      <c r="C119" s="216" t="s">
        <v>475</v>
      </c>
      <c r="D119" s="216" t="s">
        <v>333</v>
      </c>
      <c r="E119" s="217" t="s">
        <v>4208</v>
      </c>
      <c r="F119" s="218" t="s">
        <v>4209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666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4210</v>
      </c>
      <c r="F120" s="218" t="s">
        <v>4211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4212</v>
      </c>
      <c r="F121" s="218" t="s">
        <v>4213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33" customHeight="1">
      <c r="A122" s="40"/>
      <c r="B122" s="41"/>
      <c r="C122" s="216" t="s">
        <v>7</v>
      </c>
      <c r="D122" s="216" t="s">
        <v>333</v>
      </c>
      <c r="E122" s="217" t="s">
        <v>4214</v>
      </c>
      <c r="F122" s="218" t="s">
        <v>4215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4216</v>
      </c>
      <c r="F123" s="218" t="s">
        <v>4217</v>
      </c>
      <c r="G123" s="219" t="s">
        <v>1051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4218</v>
      </c>
      <c r="F124" s="218" t="s">
        <v>4219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4220</v>
      </c>
      <c r="F125" s="218" t="s">
        <v>4221</v>
      </c>
      <c r="G125" s="219" t="s">
        <v>1056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4222</v>
      </c>
      <c r="F126" s="214" t="s">
        <v>4223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SUM(BK127:BK134)</f>
        <v>0</v>
      </c>
    </row>
    <row r="127" s="2" customFormat="1" ht="55.5" customHeight="1">
      <c r="A127" s="40"/>
      <c r="B127" s="41"/>
      <c r="C127" s="216" t="s">
        <v>599</v>
      </c>
      <c r="D127" s="216" t="s">
        <v>333</v>
      </c>
      <c r="E127" s="217" t="s">
        <v>4224</v>
      </c>
      <c r="F127" s="218" t="s">
        <v>4225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495</v>
      </c>
    </row>
    <row r="128" s="2" customFormat="1" ht="16.5" customHeight="1">
      <c r="A128" s="40"/>
      <c r="B128" s="41"/>
      <c r="C128" s="216" t="s">
        <v>587</v>
      </c>
      <c r="D128" s="216" t="s">
        <v>333</v>
      </c>
      <c r="E128" s="217" t="s">
        <v>4226</v>
      </c>
      <c r="F128" s="218" t="s">
        <v>4227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1132</v>
      </c>
    </row>
    <row r="129" s="2" customFormat="1" ht="55.5" customHeight="1">
      <c r="A129" s="40"/>
      <c r="B129" s="41"/>
      <c r="C129" s="216" t="s">
        <v>644</v>
      </c>
      <c r="D129" s="216" t="s">
        <v>333</v>
      </c>
      <c r="E129" s="217" t="s">
        <v>4228</v>
      </c>
      <c r="F129" s="218" t="s">
        <v>4229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1144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4230</v>
      </c>
      <c r="F130" s="218" t="s">
        <v>4227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49.05" customHeight="1">
      <c r="A131" s="40"/>
      <c r="B131" s="41"/>
      <c r="C131" s="216" t="s">
        <v>656</v>
      </c>
      <c r="D131" s="216" t="s">
        <v>333</v>
      </c>
      <c r="E131" s="217" t="s">
        <v>4231</v>
      </c>
      <c r="F131" s="218" t="s">
        <v>4232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4233</v>
      </c>
      <c r="F132" s="218" t="s">
        <v>4227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49.05" customHeight="1">
      <c r="A133" s="40"/>
      <c r="B133" s="41"/>
      <c r="C133" s="216" t="s">
        <v>618</v>
      </c>
      <c r="D133" s="216" t="s">
        <v>333</v>
      </c>
      <c r="E133" s="217" t="s">
        <v>4234</v>
      </c>
      <c r="F133" s="218" t="s">
        <v>4235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4236</v>
      </c>
      <c r="F134" s="218" t="s">
        <v>4227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2.8" customHeight="1">
      <c r="A135" s="12"/>
      <c r="B135" s="200"/>
      <c r="C135" s="201"/>
      <c r="D135" s="202" t="s">
        <v>75</v>
      </c>
      <c r="E135" s="214" t="s">
        <v>4237</v>
      </c>
      <c r="F135" s="214" t="s">
        <v>4238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SUM(P136:P163)</f>
        <v>0</v>
      </c>
      <c r="Q135" s="208"/>
      <c r="R135" s="209">
        <f>SUM(R136:R163)</f>
        <v>0</v>
      </c>
      <c r="S135" s="208"/>
      <c r="T135" s="210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83</v>
      </c>
      <c r="AY135" s="211" t="s">
        <v>331</v>
      </c>
      <c r="BK135" s="213">
        <f>SUM(BK136:BK163)</f>
        <v>0</v>
      </c>
    </row>
    <row r="136" s="2" customFormat="1" ht="21.75" customHeight="1">
      <c r="A136" s="40"/>
      <c r="B136" s="41"/>
      <c r="C136" s="216" t="s">
        <v>612</v>
      </c>
      <c r="D136" s="216" t="s">
        <v>333</v>
      </c>
      <c r="E136" s="217" t="s">
        <v>4239</v>
      </c>
      <c r="F136" s="218" t="s">
        <v>4240</v>
      </c>
      <c r="G136" s="219" t="s">
        <v>1051</v>
      </c>
      <c r="H136" s="220">
        <v>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21.75" customHeight="1">
      <c r="A137" s="40"/>
      <c r="B137" s="41"/>
      <c r="C137" s="216" t="s">
        <v>638</v>
      </c>
      <c r="D137" s="216" t="s">
        <v>333</v>
      </c>
      <c r="E137" s="217" t="s">
        <v>4241</v>
      </c>
      <c r="F137" s="218" t="s">
        <v>4242</v>
      </c>
      <c r="G137" s="219" t="s">
        <v>1051</v>
      </c>
      <c r="H137" s="220">
        <v>7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1284</v>
      </c>
    </row>
    <row r="138" s="2" customFormat="1" ht="21.75" customHeight="1">
      <c r="A138" s="40"/>
      <c r="B138" s="41"/>
      <c r="C138" s="216" t="s">
        <v>605</v>
      </c>
      <c r="D138" s="216" t="s">
        <v>333</v>
      </c>
      <c r="E138" s="217" t="s">
        <v>4243</v>
      </c>
      <c r="F138" s="218" t="s">
        <v>4244</v>
      </c>
      <c r="G138" s="219" t="s">
        <v>1051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1310</v>
      </c>
    </row>
    <row r="139" s="2" customFormat="1" ht="21.75" customHeight="1">
      <c r="A139" s="40"/>
      <c r="B139" s="41"/>
      <c r="C139" s="216" t="s">
        <v>666</v>
      </c>
      <c r="D139" s="216" t="s">
        <v>333</v>
      </c>
      <c r="E139" s="217" t="s">
        <v>4245</v>
      </c>
      <c r="F139" s="218" t="s">
        <v>4246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1333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4247</v>
      </c>
      <c r="F140" s="218" t="s">
        <v>4248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1348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4249</v>
      </c>
      <c r="F141" s="218" t="s">
        <v>4250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1366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4251</v>
      </c>
      <c r="F142" s="218" t="s">
        <v>4252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1380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4253</v>
      </c>
      <c r="F143" s="218" t="s">
        <v>4254</v>
      </c>
      <c r="G143" s="219" t="s">
        <v>1051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1391</v>
      </c>
    </row>
    <row r="144" s="2" customFormat="1" ht="16.5" customHeight="1">
      <c r="A144" s="40"/>
      <c r="B144" s="41"/>
      <c r="C144" s="216" t="s">
        <v>1053</v>
      </c>
      <c r="D144" s="216" t="s">
        <v>333</v>
      </c>
      <c r="E144" s="217" t="s">
        <v>4255</v>
      </c>
      <c r="F144" s="218" t="s">
        <v>4256</v>
      </c>
      <c r="G144" s="219" t="s">
        <v>1051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1401</v>
      </c>
    </row>
    <row r="145" s="2" customFormat="1" ht="16.5" customHeight="1">
      <c r="A145" s="40"/>
      <c r="B145" s="41"/>
      <c r="C145" s="216" t="s">
        <v>1058</v>
      </c>
      <c r="D145" s="216" t="s">
        <v>333</v>
      </c>
      <c r="E145" s="217" t="s">
        <v>4257</v>
      </c>
      <c r="F145" s="218" t="s">
        <v>4258</v>
      </c>
      <c r="G145" s="219" t="s">
        <v>1051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1415</v>
      </c>
    </row>
    <row r="146" s="2" customFormat="1" ht="16.5" customHeight="1">
      <c r="A146" s="40"/>
      <c r="B146" s="41"/>
      <c r="C146" s="216" t="s">
        <v>1066</v>
      </c>
      <c r="D146" s="216" t="s">
        <v>333</v>
      </c>
      <c r="E146" s="217" t="s">
        <v>4259</v>
      </c>
      <c r="F146" s="218" t="s">
        <v>4260</v>
      </c>
      <c r="G146" s="219" t="s">
        <v>1051</v>
      </c>
      <c r="H146" s="220">
        <v>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1424</v>
      </c>
    </row>
    <row r="147" s="2" customFormat="1" ht="16.5" customHeight="1">
      <c r="A147" s="40"/>
      <c r="B147" s="41"/>
      <c r="C147" s="216" t="s">
        <v>1070</v>
      </c>
      <c r="D147" s="216" t="s">
        <v>333</v>
      </c>
      <c r="E147" s="217" t="s">
        <v>4261</v>
      </c>
      <c r="F147" s="218" t="s">
        <v>4262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1435</v>
      </c>
    </row>
    <row r="148" s="2" customFormat="1" ht="16.5" customHeight="1">
      <c r="A148" s="40"/>
      <c r="B148" s="41"/>
      <c r="C148" s="216" t="s">
        <v>546</v>
      </c>
      <c r="D148" s="216" t="s">
        <v>333</v>
      </c>
      <c r="E148" s="217" t="s">
        <v>4263</v>
      </c>
      <c r="F148" s="218" t="s">
        <v>4264</v>
      </c>
      <c r="G148" s="219" t="s">
        <v>1051</v>
      </c>
      <c r="H148" s="220">
        <v>40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1450</v>
      </c>
    </row>
    <row r="149" s="2" customFormat="1" ht="16.5" customHeight="1">
      <c r="A149" s="40"/>
      <c r="B149" s="41"/>
      <c r="C149" s="216" t="s">
        <v>1078</v>
      </c>
      <c r="D149" s="216" t="s">
        <v>333</v>
      </c>
      <c r="E149" s="217" t="s">
        <v>4265</v>
      </c>
      <c r="F149" s="218" t="s">
        <v>4266</v>
      </c>
      <c r="G149" s="219" t="s">
        <v>1051</v>
      </c>
      <c r="H149" s="220">
        <v>40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1463</v>
      </c>
    </row>
    <row r="150" s="2" customFormat="1" ht="16.5" customHeight="1">
      <c r="A150" s="40"/>
      <c r="B150" s="41"/>
      <c r="C150" s="216" t="s">
        <v>1083</v>
      </c>
      <c r="D150" s="216" t="s">
        <v>333</v>
      </c>
      <c r="E150" s="217" t="s">
        <v>4267</v>
      </c>
      <c r="F150" s="218" t="s">
        <v>4268</v>
      </c>
      <c r="G150" s="219" t="s">
        <v>1051</v>
      </c>
      <c r="H150" s="220">
        <v>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1472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4269</v>
      </c>
      <c r="F151" s="218" t="s">
        <v>4270</v>
      </c>
      <c r="G151" s="219" t="s">
        <v>1051</v>
      </c>
      <c r="H151" s="220">
        <v>2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467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4271</v>
      </c>
      <c r="F152" s="218" t="s">
        <v>4272</v>
      </c>
      <c r="G152" s="219" t="s">
        <v>1051</v>
      </c>
      <c r="H152" s="220">
        <v>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547</v>
      </c>
    </row>
    <row r="153" s="2" customFormat="1" ht="24.15" customHeight="1">
      <c r="A153" s="40"/>
      <c r="B153" s="41"/>
      <c r="C153" s="216" t="s">
        <v>495</v>
      </c>
      <c r="D153" s="216" t="s">
        <v>333</v>
      </c>
      <c r="E153" s="217" t="s">
        <v>4273</v>
      </c>
      <c r="F153" s="218" t="s">
        <v>4274</v>
      </c>
      <c r="G153" s="219" t="s">
        <v>1051</v>
      </c>
      <c r="H153" s="220">
        <v>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1512</v>
      </c>
    </row>
    <row r="154" s="2" customFormat="1" ht="24.15" customHeight="1">
      <c r="A154" s="40"/>
      <c r="B154" s="41"/>
      <c r="C154" s="216" t="s">
        <v>1127</v>
      </c>
      <c r="D154" s="216" t="s">
        <v>333</v>
      </c>
      <c r="E154" s="217" t="s">
        <v>4275</v>
      </c>
      <c r="F154" s="218" t="s">
        <v>4276</v>
      </c>
      <c r="G154" s="219" t="s">
        <v>1051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1523</v>
      </c>
    </row>
    <row r="155" s="2" customFormat="1" ht="24.15" customHeight="1">
      <c r="A155" s="40"/>
      <c r="B155" s="41"/>
      <c r="C155" s="216" t="s">
        <v>1132</v>
      </c>
      <c r="D155" s="216" t="s">
        <v>333</v>
      </c>
      <c r="E155" s="217" t="s">
        <v>4277</v>
      </c>
      <c r="F155" s="218" t="s">
        <v>4278</v>
      </c>
      <c r="G155" s="219" t="s">
        <v>1051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1538</v>
      </c>
    </row>
    <row r="156" s="2" customFormat="1" ht="24.15" customHeight="1">
      <c r="A156" s="40"/>
      <c r="B156" s="41"/>
      <c r="C156" s="216" t="s">
        <v>1139</v>
      </c>
      <c r="D156" s="216" t="s">
        <v>333</v>
      </c>
      <c r="E156" s="217" t="s">
        <v>4279</v>
      </c>
      <c r="F156" s="218" t="s">
        <v>4280</v>
      </c>
      <c r="G156" s="219" t="s">
        <v>1051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1550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4281</v>
      </c>
      <c r="F157" s="218" t="s">
        <v>4282</v>
      </c>
      <c r="G157" s="219" t="s">
        <v>1051</v>
      </c>
      <c r="H157" s="220">
        <v>13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1558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4283</v>
      </c>
      <c r="F158" s="218" t="s">
        <v>4284</v>
      </c>
      <c r="G158" s="219" t="s">
        <v>1051</v>
      </c>
      <c r="H158" s="220">
        <v>13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1572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4285</v>
      </c>
      <c r="F159" s="218" t="s">
        <v>4286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1592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4287</v>
      </c>
      <c r="F160" s="218" t="s">
        <v>4288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1607</v>
      </c>
    </row>
    <row r="161" s="2" customFormat="1" ht="24.15" customHeight="1">
      <c r="A161" s="40"/>
      <c r="B161" s="41"/>
      <c r="C161" s="216" t="s">
        <v>1201</v>
      </c>
      <c r="D161" s="216" t="s">
        <v>333</v>
      </c>
      <c r="E161" s="217" t="s">
        <v>4289</v>
      </c>
      <c r="F161" s="218" t="s">
        <v>4290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1619</v>
      </c>
    </row>
    <row r="162" s="2" customFormat="1" ht="16.5" customHeight="1">
      <c r="A162" s="40"/>
      <c r="B162" s="41"/>
      <c r="C162" s="216" t="s">
        <v>1207</v>
      </c>
      <c r="D162" s="216" t="s">
        <v>333</v>
      </c>
      <c r="E162" s="217" t="s">
        <v>4291</v>
      </c>
      <c r="F162" s="218" t="s">
        <v>4288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1647</v>
      </c>
    </row>
    <row r="163" s="2" customFormat="1" ht="16.5" customHeight="1">
      <c r="A163" s="40"/>
      <c r="B163" s="41"/>
      <c r="C163" s="216" t="s">
        <v>1039</v>
      </c>
      <c r="D163" s="216" t="s">
        <v>333</v>
      </c>
      <c r="E163" s="217" t="s">
        <v>4292</v>
      </c>
      <c r="F163" s="218" t="s">
        <v>4293</v>
      </c>
      <c r="G163" s="219" t="s">
        <v>1051</v>
      </c>
      <c r="H163" s="220">
        <v>6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534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4294</v>
      </c>
      <c r="F164" s="214" t="s">
        <v>4295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SUM(P165:P174)</f>
        <v>0</v>
      </c>
      <c r="Q164" s="208"/>
      <c r="R164" s="209">
        <f>SUM(R165:R174)</f>
        <v>0</v>
      </c>
      <c r="S164" s="208"/>
      <c r="T164" s="21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83</v>
      </c>
      <c r="AT164" s="212" t="s">
        <v>75</v>
      </c>
      <c r="AU164" s="212" t="s">
        <v>83</v>
      </c>
      <c r="AY164" s="211" t="s">
        <v>331</v>
      </c>
      <c r="BK164" s="213">
        <f>SUM(BK165:BK174)</f>
        <v>0</v>
      </c>
    </row>
    <row r="165" s="2" customFormat="1" ht="24.15" customHeight="1">
      <c r="A165" s="40"/>
      <c r="B165" s="41"/>
      <c r="C165" s="216" t="s">
        <v>1152</v>
      </c>
      <c r="D165" s="216" t="s">
        <v>333</v>
      </c>
      <c r="E165" s="217" t="s">
        <v>4296</v>
      </c>
      <c r="F165" s="218" t="s">
        <v>4297</v>
      </c>
      <c r="G165" s="219" t="s">
        <v>4016</v>
      </c>
      <c r="H165" s="220">
        <v>288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1672</v>
      </c>
    </row>
    <row r="166" s="2" customFormat="1" ht="24.15" customHeight="1">
      <c r="A166" s="40"/>
      <c r="B166" s="41"/>
      <c r="C166" s="216" t="s">
        <v>1243</v>
      </c>
      <c r="D166" s="216" t="s">
        <v>333</v>
      </c>
      <c r="E166" s="217" t="s">
        <v>4298</v>
      </c>
      <c r="F166" s="218" t="s">
        <v>4299</v>
      </c>
      <c r="G166" s="219" t="s">
        <v>4016</v>
      </c>
      <c r="H166" s="220">
        <v>126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1688</v>
      </c>
    </row>
    <row r="167" s="2" customFormat="1" ht="24.15" customHeight="1">
      <c r="A167" s="40"/>
      <c r="B167" s="41"/>
      <c r="C167" s="216" t="s">
        <v>1249</v>
      </c>
      <c r="D167" s="216" t="s">
        <v>333</v>
      </c>
      <c r="E167" s="217" t="s">
        <v>4300</v>
      </c>
      <c r="F167" s="218" t="s">
        <v>4301</v>
      </c>
      <c r="G167" s="219" t="s">
        <v>4016</v>
      </c>
      <c r="H167" s="220">
        <v>42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1698</v>
      </c>
    </row>
    <row r="168" s="2" customFormat="1" ht="24.15" customHeight="1">
      <c r="A168" s="40"/>
      <c r="B168" s="41"/>
      <c r="C168" s="216" t="s">
        <v>1253</v>
      </c>
      <c r="D168" s="216" t="s">
        <v>333</v>
      </c>
      <c r="E168" s="217" t="s">
        <v>4302</v>
      </c>
      <c r="F168" s="218" t="s">
        <v>4303</v>
      </c>
      <c r="G168" s="219" t="s">
        <v>4016</v>
      </c>
      <c r="H168" s="220">
        <v>128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1705</v>
      </c>
    </row>
    <row r="169" s="2" customFormat="1" ht="24.15" customHeight="1">
      <c r="A169" s="40"/>
      <c r="B169" s="41"/>
      <c r="C169" s="216" t="s">
        <v>1006</v>
      </c>
      <c r="D169" s="216" t="s">
        <v>333</v>
      </c>
      <c r="E169" s="217" t="s">
        <v>128</v>
      </c>
      <c r="F169" s="218" t="s">
        <v>4304</v>
      </c>
      <c r="G169" s="219" t="s">
        <v>4016</v>
      </c>
      <c r="H169" s="220">
        <v>68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1713</v>
      </c>
    </row>
    <row r="170" s="2" customFormat="1" ht="24.15" customHeight="1">
      <c r="A170" s="40"/>
      <c r="B170" s="41"/>
      <c r="C170" s="216" t="s">
        <v>1266</v>
      </c>
      <c r="D170" s="216" t="s">
        <v>333</v>
      </c>
      <c r="E170" s="217" t="s">
        <v>4305</v>
      </c>
      <c r="F170" s="218" t="s">
        <v>4306</v>
      </c>
      <c r="G170" s="219" t="s">
        <v>4016</v>
      </c>
      <c r="H170" s="220">
        <v>12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1721</v>
      </c>
    </row>
    <row r="171" s="2" customFormat="1" ht="24.15" customHeight="1">
      <c r="A171" s="40"/>
      <c r="B171" s="41"/>
      <c r="C171" s="216" t="s">
        <v>1271</v>
      </c>
      <c r="D171" s="216" t="s">
        <v>333</v>
      </c>
      <c r="E171" s="217" t="s">
        <v>4307</v>
      </c>
      <c r="F171" s="218" t="s">
        <v>4308</v>
      </c>
      <c r="G171" s="219" t="s">
        <v>4016</v>
      </c>
      <c r="H171" s="220">
        <v>20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1729</v>
      </c>
    </row>
    <row r="172" s="2" customFormat="1" ht="24.15" customHeight="1">
      <c r="A172" s="40"/>
      <c r="B172" s="41"/>
      <c r="C172" s="216" t="s">
        <v>1284</v>
      </c>
      <c r="D172" s="216" t="s">
        <v>333</v>
      </c>
      <c r="E172" s="217" t="s">
        <v>4309</v>
      </c>
      <c r="F172" s="218" t="s">
        <v>4310</v>
      </c>
      <c r="G172" s="219" t="s">
        <v>4016</v>
      </c>
      <c r="H172" s="220">
        <v>10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1737</v>
      </c>
    </row>
    <row r="173" s="2" customFormat="1" ht="24.15" customHeight="1">
      <c r="A173" s="40"/>
      <c r="B173" s="41"/>
      <c r="C173" s="216" t="s">
        <v>1305</v>
      </c>
      <c r="D173" s="216" t="s">
        <v>333</v>
      </c>
      <c r="E173" s="217" t="s">
        <v>4311</v>
      </c>
      <c r="F173" s="218" t="s">
        <v>4312</v>
      </c>
      <c r="G173" s="219" t="s">
        <v>4016</v>
      </c>
      <c r="H173" s="220">
        <v>24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1745</v>
      </c>
    </row>
    <row r="174" s="2" customFormat="1" ht="24.15" customHeight="1">
      <c r="A174" s="40"/>
      <c r="B174" s="41"/>
      <c r="C174" s="216" t="s">
        <v>1310</v>
      </c>
      <c r="D174" s="216" t="s">
        <v>333</v>
      </c>
      <c r="E174" s="217" t="s">
        <v>4313</v>
      </c>
      <c r="F174" s="218" t="s">
        <v>4314</v>
      </c>
      <c r="G174" s="219" t="s">
        <v>4016</v>
      </c>
      <c r="H174" s="220">
        <v>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343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4315</v>
      </c>
      <c r="F175" s="214" t="s">
        <v>4316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SUM(P176:P185)</f>
        <v>0</v>
      </c>
      <c r="Q175" s="208"/>
      <c r="R175" s="209">
        <f>SUM(R176:R185)</f>
        <v>0</v>
      </c>
      <c r="S175" s="208"/>
      <c r="T175" s="21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SUM(BK176:BK185)</f>
        <v>0</v>
      </c>
    </row>
    <row r="176" s="2" customFormat="1" ht="16.5" customHeight="1">
      <c r="A176" s="40"/>
      <c r="B176" s="41"/>
      <c r="C176" s="216" t="s">
        <v>1316</v>
      </c>
      <c r="D176" s="216" t="s">
        <v>333</v>
      </c>
      <c r="E176" s="217" t="s">
        <v>4317</v>
      </c>
      <c r="F176" s="218" t="s">
        <v>4318</v>
      </c>
      <c r="G176" s="219" t="s">
        <v>4016</v>
      </c>
      <c r="H176" s="220">
        <v>120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1760</v>
      </c>
    </row>
    <row r="177" s="2" customFormat="1" ht="24.15" customHeight="1">
      <c r="A177" s="40"/>
      <c r="B177" s="41"/>
      <c r="C177" s="216" t="s">
        <v>1333</v>
      </c>
      <c r="D177" s="216" t="s">
        <v>333</v>
      </c>
      <c r="E177" s="217" t="s">
        <v>4319</v>
      </c>
      <c r="F177" s="218" t="s">
        <v>4320</v>
      </c>
      <c r="G177" s="219" t="s">
        <v>4016</v>
      </c>
      <c r="H177" s="220">
        <v>336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1768</v>
      </c>
    </row>
    <row r="178" s="2" customFormat="1" ht="24.15" customHeight="1">
      <c r="A178" s="40"/>
      <c r="B178" s="41"/>
      <c r="C178" s="216" t="s">
        <v>1343</v>
      </c>
      <c r="D178" s="216" t="s">
        <v>333</v>
      </c>
      <c r="E178" s="217" t="s">
        <v>4321</v>
      </c>
      <c r="F178" s="218" t="s">
        <v>4322</v>
      </c>
      <c r="G178" s="219" t="s">
        <v>4016</v>
      </c>
      <c r="H178" s="220">
        <v>128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1776</v>
      </c>
    </row>
    <row r="179" s="2" customFormat="1" ht="24.15" customHeight="1">
      <c r="A179" s="40"/>
      <c r="B179" s="41"/>
      <c r="C179" s="216" t="s">
        <v>1348</v>
      </c>
      <c r="D179" s="216" t="s">
        <v>333</v>
      </c>
      <c r="E179" s="217" t="s">
        <v>4323</v>
      </c>
      <c r="F179" s="218" t="s">
        <v>4324</v>
      </c>
      <c r="G179" s="219" t="s">
        <v>4016</v>
      </c>
      <c r="H179" s="220">
        <v>78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1784</v>
      </c>
    </row>
    <row r="180" s="2" customFormat="1" ht="24.15" customHeight="1">
      <c r="A180" s="40"/>
      <c r="B180" s="41"/>
      <c r="C180" s="216" t="s">
        <v>1359</v>
      </c>
      <c r="D180" s="216" t="s">
        <v>333</v>
      </c>
      <c r="E180" s="217" t="s">
        <v>4325</v>
      </c>
      <c r="F180" s="218" t="s">
        <v>4326</v>
      </c>
      <c r="G180" s="219" t="s">
        <v>4016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1792</v>
      </c>
    </row>
    <row r="181" s="2" customFormat="1" ht="24.15" customHeight="1">
      <c r="A181" s="40"/>
      <c r="B181" s="41"/>
      <c r="C181" s="216" t="s">
        <v>1366</v>
      </c>
      <c r="D181" s="216" t="s">
        <v>333</v>
      </c>
      <c r="E181" s="217" t="s">
        <v>4327</v>
      </c>
      <c r="F181" s="218" t="s">
        <v>4328</v>
      </c>
      <c r="G181" s="219" t="s">
        <v>4016</v>
      </c>
      <c r="H181" s="220">
        <v>24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1800</v>
      </c>
    </row>
    <row r="182" s="2" customFormat="1" ht="16.5" customHeight="1">
      <c r="A182" s="40"/>
      <c r="B182" s="41"/>
      <c r="C182" s="216" t="s">
        <v>1373</v>
      </c>
      <c r="D182" s="216" t="s">
        <v>333</v>
      </c>
      <c r="E182" s="217" t="s">
        <v>4329</v>
      </c>
      <c r="F182" s="218" t="s">
        <v>4330</v>
      </c>
      <c r="G182" s="219" t="s">
        <v>336</v>
      </c>
      <c r="H182" s="220">
        <v>5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1809</v>
      </c>
    </row>
    <row r="183" s="2" customFormat="1" ht="16.5" customHeight="1">
      <c r="A183" s="40"/>
      <c r="B183" s="41"/>
      <c r="C183" s="216" t="s">
        <v>1380</v>
      </c>
      <c r="D183" s="216" t="s">
        <v>333</v>
      </c>
      <c r="E183" s="217" t="s">
        <v>4331</v>
      </c>
      <c r="F183" s="218" t="s">
        <v>4332</v>
      </c>
      <c r="G183" s="219" t="s">
        <v>336</v>
      </c>
      <c r="H183" s="220">
        <v>10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1820</v>
      </c>
    </row>
    <row r="184" s="2" customFormat="1" ht="16.5" customHeight="1">
      <c r="A184" s="40"/>
      <c r="B184" s="41"/>
      <c r="C184" s="216" t="s">
        <v>1386</v>
      </c>
      <c r="D184" s="216" t="s">
        <v>333</v>
      </c>
      <c r="E184" s="217" t="s">
        <v>4333</v>
      </c>
      <c r="F184" s="218" t="s">
        <v>4334</v>
      </c>
      <c r="G184" s="219" t="s">
        <v>4016</v>
      </c>
      <c r="H184" s="220">
        <v>78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1834</v>
      </c>
    </row>
    <row r="185" s="2" customFormat="1" ht="24.15" customHeight="1">
      <c r="A185" s="40"/>
      <c r="B185" s="41"/>
      <c r="C185" s="216" t="s">
        <v>1391</v>
      </c>
      <c r="D185" s="216" t="s">
        <v>333</v>
      </c>
      <c r="E185" s="217" t="s">
        <v>4335</v>
      </c>
      <c r="F185" s="218" t="s">
        <v>4336</v>
      </c>
      <c r="G185" s="219" t="s">
        <v>336</v>
      </c>
      <c r="H185" s="220">
        <v>198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1850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4337</v>
      </c>
      <c r="F186" s="214" t="s">
        <v>4338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SUM(P187:P206)</f>
        <v>0</v>
      </c>
      <c r="Q186" s="208"/>
      <c r="R186" s="209">
        <f>SUM(R187:R206)</f>
        <v>0</v>
      </c>
      <c r="S186" s="208"/>
      <c r="T186" s="210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SUM(BK187:BK206)</f>
        <v>0</v>
      </c>
    </row>
    <row r="187" s="2" customFormat="1" ht="24.15" customHeight="1">
      <c r="A187" s="40"/>
      <c r="B187" s="41"/>
      <c r="C187" s="216" t="s">
        <v>1396</v>
      </c>
      <c r="D187" s="216" t="s">
        <v>333</v>
      </c>
      <c r="E187" s="217" t="s">
        <v>3198</v>
      </c>
      <c r="F187" s="218" t="s">
        <v>4339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1863</v>
      </c>
    </row>
    <row r="188" s="2" customFormat="1" ht="24.15" customHeight="1">
      <c r="A188" s="40"/>
      <c r="B188" s="41"/>
      <c r="C188" s="216" t="s">
        <v>1401</v>
      </c>
      <c r="D188" s="216" t="s">
        <v>333</v>
      </c>
      <c r="E188" s="217" t="s">
        <v>4340</v>
      </c>
      <c r="F188" s="218" t="s">
        <v>4341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1874</v>
      </c>
    </row>
    <row r="189" s="2" customFormat="1" ht="24.15" customHeight="1">
      <c r="A189" s="40"/>
      <c r="B189" s="41"/>
      <c r="C189" s="216" t="s">
        <v>1406</v>
      </c>
      <c r="D189" s="216" t="s">
        <v>333</v>
      </c>
      <c r="E189" s="217" t="s">
        <v>4342</v>
      </c>
      <c r="F189" s="218" t="s">
        <v>4343</v>
      </c>
      <c r="G189" s="219" t="s">
        <v>1051</v>
      </c>
      <c r="H189" s="220">
        <v>3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1885</v>
      </c>
    </row>
    <row r="190" s="2" customFormat="1" ht="24.15" customHeight="1">
      <c r="A190" s="40"/>
      <c r="B190" s="41"/>
      <c r="C190" s="216" t="s">
        <v>1415</v>
      </c>
      <c r="D190" s="216" t="s">
        <v>333</v>
      </c>
      <c r="E190" s="217" t="s">
        <v>3202</v>
      </c>
      <c r="F190" s="218" t="s">
        <v>4344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1896</v>
      </c>
    </row>
    <row r="191" s="2" customFormat="1" ht="24.15" customHeight="1">
      <c r="A191" s="40"/>
      <c r="B191" s="41"/>
      <c r="C191" s="216" t="s">
        <v>1420</v>
      </c>
      <c r="D191" s="216" t="s">
        <v>333</v>
      </c>
      <c r="E191" s="217" t="s">
        <v>3206</v>
      </c>
      <c r="F191" s="218" t="s">
        <v>4345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1937</v>
      </c>
    </row>
    <row r="192" s="2" customFormat="1" ht="24.15" customHeight="1">
      <c r="A192" s="40"/>
      <c r="B192" s="41"/>
      <c r="C192" s="216" t="s">
        <v>1424</v>
      </c>
      <c r="D192" s="216" t="s">
        <v>333</v>
      </c>
      <c r="E192" s="217" t="s">
        <v>3218</v>
      </c>
      <c r="F192" s="218" t="s">
        <v>4346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1957</v>
      </c>
    </row>
    <row r="193" s="2" customFormat="1" ht="24.15" customHeight="1">
      <c r="A193" s="40"/>
      <c r="B193" s="41"/>
      <c r="C193" s="216" t="s">
        <v>1428</v>
      </c>
      <c r="D193" s="216" t="s">
        <v>333</v>
      </c>
      <c r="E193" s="217" t="s">
        <v>3224</v>
      </c>
      <c r="F193" s="218" t="s">
        <v>4347</v>
      </c>
      <c r="G193" s="219" t="s">
        <v>1051</v>
      </c>
      <c r="H193" s="220">
        <v>4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1969</v>
      </c>
    </row>
    <row r="194" s="2" customFormat="1" ht="24.15" customHeight="1">
      <c r="A194" s="40"/>
      <c r="B194" s="41"/>
      <c r="C194" s="216" t="s">
        <v>1435</v>
      </c>
      <c r="D194" s="216" t="s">
        <v>333</v>
      </c>
      <c r="E194" s="217" t="s">
        <v>3232</v>
      </c>
      <c r="F194" s="218" t="s">
        <v>4348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1978</v>
      </c>
    </row>
    <row r="195" s="2" customFormat="1" ht="24.15" customHeight="1">
      <c r="A195" s="40"/>
      <c r="B195" s="41"/>
      <c r="C195" s="216" t="s">
        <v>1443</v>
      </c>
      <c r="D195" s="216" t="s">
        <v>333</v>
      </c>
      <c r="E195" s="217" t="s">
        <v>3238</v>
      </c>
      <c r="F195" s="218" t="s">
        <v>4349</v>
      </c>
      <c r="G195" s="219" t="s">
        <v>1051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1988</v>
      </c>
    </row>
    <row r="196" s="2" customFormat="1" ht="24.15" customHeight="1">
      <c r="A196" s="40"/>
      <c r="B196" s="41"/>
      <c r="C196" s="216" t="s">
        <v>1450</v>
      </c>
      <c r="D196" s="216" t="s">
        <v>333</v>
      </c>
      <c r="E196" s="217" t="s">
        <v>3243</v>
      </c>
      <c r="F196" s="218" t="s">
        <v>4350</v>
      </c>
      <c r="G196" s="219" t="s">
        <v>1051</v>
      </c>
      <c r="H196" s="220">
        <v>9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1998</v>
      </c>
    </row>
    <row r="197" s="2" customFormat="1" ht="24.15" customHeight="1">
      <c r="A197" s="40"/>
      <c r="B197" s="41"/>
      <c r="C197" s="216" t="s">
        <v>1460</v>
      </c>
      <c r="D197" s="216" t="s">
        <v>333</v>
      </c>
      <c r="E197" s="217" t="s">
        <v>3248</v>
      </c>
      <c r="F197" s="218" t="s">
        <v>4351</v>
      </c>
      <c r="G197" s="219" t="s">
        <v>1051</v>
      </c>
      <c r="H197" s="220">
        <v>4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2007</v>
      </c>
    </row>
    <row r="198" s="2" customFormat="1" ht="24.15" customHeight="1">
      <c r="A198" s="40"/>
      <c r="B198" s="41"/>
      <c r="C198" s="216" t="s">
        <v>1463</v>
      </c>
      <c r="D198" s="216" t="s">
        <v>333</v>
      </c>
      <c r="E198" s="217" t="s">
        <v>3253</v>
      </c>
      <c r="F198" s="218" t="s">
        <v>4352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2017</v>
      </c>
    </row>
    <row r="199" s="2" customFormat="1" ht="24.15" customHeight="1">
      <c r="A199" s="40"/>
      <c r="B199" s="41"/>
      <c r="C199" s="216" t="s">
        <v>1469</v>
      </c>
      <c r="D199" s="216" t="s">
        <v>333</v>
      </c>
      <c r="E199" s="217" t="s">
        <v>4353</v>
      </c>
      <c r="F199" s="218" t="s">
        <v>4354</v>
      </c>
      <c r="G199" s="219" t="s">
        <v>1051</v>
      </c>
      <c r="H199" s="220">
        <v>7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2028</v>
      </c>
    </row>
    <row r="200" s="2" customFormat="1" ht="37.8" customHeight="1">
      <c r="A200" s="40"/>
      <c r="B200" s="41"/>
      <c r="C200" s="216" t="s">
        <v>1472</v>
      </c>
      <c r="D200" s="216" t="s">
        <v>333</v>
      </c>
      <c r="E200" s="217" t="s">
        <v>4355</v>
      </c>
      <c r="F200" s="218" t="s">
        <v>4356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2038</v>
      </c>
    </row>
    <row r="201" s="2" customFormat="1" ht="37.8" customHeight="1">
      <c r="A201" s="40"/>
      <c r="B201" s="41"/>
      <c r="C201" s="216" t="s">
        <v>1485</v>
      </c>
      <c r="D201" s="216" t="s">
        <v>333</v>
      </c>
      <c r="E201" s="217" t="s">
        <v>4357</v>
      </c>
      <c r="F201" s="218" t="s">
        <v>4358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2049</v>
      </c>
    </row>
    <row r="202" s="2" customFormat="1" ht="16.5" customHeight="1">
      <c r="A202" s="40"/>
      <c r="B202" s="41"/>
      <c r="C202" s="216" t="s">
        <v>467</v>
      </c>
      <c r="D202" s="216" t="s">
        <v>333</v>
      </c>
      <c r="E202" s="217" t="s">
        <v>4359</v>
      </c>
      <c r="F202" s="218" t="s">
        <v>4360</v>
      </c>
      <c r="G202" s="219" t="s">
        <v>1051</v>
      </c>
      <c r="H202" s="220">
        <v>40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2063</v>
      </c>
    </row>
    <row r="203" s="2" customFormat="1" ht="44.25" customHeight="1">
      <c r="A203" s="40"/>
      <c r="B203" s="41"/>
      <c r="C203" s="216" t="s">
        <v>1496</v>
      </c>
      <c r="D203" s="216" t="s">
        <v>333</v>
      </c>
      <c r="E203" s="217" t="s">
        <v>4361</v>
      </c>
      <c r="F203" s="218" t="s">
        <v>4362</v>
      </c>
      <c r="G203" s="219" t="s">
        <v>1051</v>
      </c>
      <c r="H203" s="220">
        <v>40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2077</v>
      </c>
    </row>
    <row r="204" s="2" customFormat="1" ht="49.05" customHeight="1">
      <c r="A204" s="40"/>
      <c r="B204" s="41"/>
      <c r="C204" s="216" t="s">
        <v>547</v>
      </c>
      <c r="D204" s="216" t="s">
        <v>333</v>
      </c>
      <c r="E204" s="217" t="s">
        <v>4363</v>
      </c>
      <c r="F204" s="218" t="s">
        <v>4364</v>
      </c>
      <c r="G204" s="219" t="s">
        <v>1051</v>
      </c>
      <c r="H204" s="220">
        <v>40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2087</v>
      </c>
    </row>
    <row r="205" s="2" customFormat="1" ht="16.5" customHeight="1">
      <c r="A205" s="40"/>
      <c r="B205" s="41"/>
      <c r="C205" s="216" t="s">
        <v>1507</v>
      </c>
      <c r="D205" s="216" t="s">
        <v>333</v>
      </c>
      <c r="E205" s="217" t="s">
        <v>4365</v>
      </c>
      <c r="F205" s="218" t="s">
        <v>4366</v>
      </c>
      <c r="G205" s="219" t="s">
        <v>1051</v>
      </c>
      <c r="H205" s="220">
        <v>40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2096</v>
      </c>
    </row>
    <row r="206" s="2" customFormat="1" ht="16.5" customHeight="1">
      <c r="A206" s="40"/>
      <c r="B206" s="41"/>
      <c r="C206" s="216" t="s">
        <v>1512</v>
      </c>
      <c r="D206" s="216" t="s">
        <v>333</v>
      </c>
      <c r="E206" s="217" t="s">
        <v>4367</v>
      </c>
      <c r="F206" s="218" t="s">
        <v>4368</v>
      </c>
      <c r="G206" s="219" t="s">
        <v>1051</v>
      </c>
      <c r="H206" s="220">
        <v>40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2108</v>
      </c>
    </row>
    <row r="207" s="12" customFormat="1" ht="22.8" customHeight="1">
      <c r="A207" s="12"/>
      <c r="B207" s="200"/>
      <c r="C207" s="201"/>
      <c r="D207" s="202" t="s">
        <v>75</v>
      </c>
      <c r="E207" s="214" t="s">
        <v>4369</v>
      </c>
      <c r="F207" s="214" t="s">
        <v>4370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SUM(P208:P234)</f>
        <v>0</v>
      </c>
      <c r="Q207" s="208"/>
      <c r="R207" s="209">
        <f>SUM(R208:R234)</f>
        <v>0</v>
      </c>
      <c r="S207" s="208"/>
      <c r="T207" s="210">
        <f>SUM(T208:T234)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83</v>
      </c>
      <c r="AY207" s="211" t="s">
        <v>331</v>
      </c>
      <c r="BK207" s="213">
        <f>SUM(BK208:BK234)</f>
        <v>0</v>
      </c>
    </row>
    <row r="208" s="2" customFormat="1" ht="16.5" customHeight="1">
      <c r="A208" s="40"/>
      <c r="B208" s="41"/>
      <c r="C208" s="216" t="s">
        <v>1518</v>
      </c>
      <c r="D208" s="216" t="s">
        <v>333</v>
      </c>
      <c r="E208" s="217" t="s">
        <v>4371</v>
      </c>
      <c r="F208" s="218" t="s">
        <v>4372</v>
      </c>
      <c r="G208" s="219" t="s">
        <v>678</v>
      </c>
      <c r="H208" s="220">
        <v>582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2122</v>
      </c>
    </row>
    <row r="209" s="2" customFormat="1" ht="16.5" customHeight="1">
      <c r="A209" s="40"/>
      <c r="B209" s="41"/>
      <c r="C209" s="216" t="s">
        <v>1523</v>
      </c>
      <c r="D209" s="216" t="s">
        <v>333</v>
      </c>
      <c r="E209" s="217" t="s">
        <v>4373</v>
      </c>
      <c r="F209" s="218" t="s">
        <v>4374</v>
      </c>
      <c r="G209" s="219" t="s">
        <v>678</v>
      </c>
      <c r="H209" s="220">
        <v>114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2144</v>
      </c>
    </row>
    <row r="210" s="2" customFormat="1" ht="16.5" customHeight="1">
      <c r="A210" s="40"/>
      <c r="B210" s="41"/>
      <c r="C210" s="216" t="s">
        <v>1531</v>
      </c>
      <c r="D210" s="216" t="s">
        <v>333</v>
      </c>
      <c r="E210" s="217" t="s">
        <v>4375</v>
      </c>
      <c r="F210" s="218" t="s">
        <v>4376</v>
      </c>
      <c r="G210" s="219" t="s">
        <v>678</v>
      </c>
      <c r="H210" s="220">
        <v>78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2155</v>
      </c>
    </row>
    <row r="211" s="2" customFormat="1" ht="16.5" customHeight="1">
      <c r="A211" s="40"/>
      <c r="B211" s="41"/>
      <c r="C211" s="216" t="s">
        <v>1538</v>
      </c>
      <c r="D211" s="216" t="s">
        <v>333</v>
      </c>
      <c r="E211" s="217" t="s">
        <v>4377</v>
      </c>
      <c r="F211" s="218" t="s">
        <v>4378</v>
      </c>
      <c r="G211" s="219" t="s">
        <v>678</v>
      </c>
      <c r="H211" s="220">
        <v>111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2166</v>
      </c>
    </row>
    <row r="212" s="2" customFormat="1" ht="16.5" customHeight="1">
      <c r="A212" s="40"/>
      <c r="B212" s="41"/>
      <c r="C212" s="216" t="s">
        <v>1544</v>
      </c>
      <c r="D212" s="216" t="s">
        <v>333</v>
      </c>
      <c r="E212" s="217" t="s">
        <v>4379</v>
      </c>
      <c r="F212" s="218" t="s">
        <v>4380</v>
      </c>
      <c r="G212" s="219" t="s">
        <v>1081</v>
      </c>
      <c r="H212" s="220">
        <v>11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2175</v>
      </c>
    </row>
    <row r="213" s="2" customFormat="1" ht="16.5" customHeight="1">
      <c r="A213" s="40"/>
      <c r="B213" s="41"/>
      <c r="C213" s="216" t="s">
        <v>1550</v>
      </c>
      <c r="D213" s="216" t="s">
        <v>333</v>
      </c>
      <c r="E213" s="217" t="s">
        <v>4381</v>
      </c>
      <c r="F213" s="218" t="s">
        <v>4382</v>
      </c>
      <c r="G213" s="219" t="s">
        <v>3507</v>
      </c>
      <c r="H213" s="220">
        <v>50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2187</v>
      </c>
    </row>
    <row r="214" s="2" customFormat="1" ht="16.5" customHeight="1">
      <c r="A214" s="40"/>
      <c r="B214" s="41"/>
      <c r="C214" s="216" t="s">
        <v>1554</v>
      </c>
      <c r="D214" s="216" t="s">
        <v>333</v>
      </c>
      <c r="E214" s="217" t="s">
        <v>4383</v>
      </c>
      <c r="F214" s="218" t="s">
        <v>4384</v>
      </c>
      <c r="G214" s="219" t="s">
        <v>3507</v>
      </c>
      <c r="H214" s="220">
        <v>20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2197</v>
      </c>
    </row>
    <row r="215" s="2" customFormat="1" ht="16.5" customHeight="1">
      <c r="A215" s="40"/>
      <c r="B215" s="41"/>
      <c r="C215" s="216" t="s">
        <v>1558</v>
      </c>
      <c r="D215" s="216" t="s">
        <v>333</v>
      </c>
      <c r="E215" s="217" t="s">
        <v>4385</v>
      </c>
      <c r="F215" s="218" t="s">
        <v>4386</v>
      </c>
      <c r="G215" s="219" t="s">
        <v>1051</v>
      </c>
      <c r="H215" s="220">
        <v>1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2207</v>
      </c>
    </row>
    <row r="216" s="2" customFormat="1" ht="16.5" customHeight="1">
      <c r="A216" s="40"/>
      <c r="B216" s="41"/>
      <c r="C216" s="216" t="s">
        <v>1563</v>
      </c>
      <c r="D216" s="216" t="s">
        <v>333</v>
      </c>
      <c r="E216" s="217" t="s">
        <v>4387</v>
      </c>
      <c r="F216" s="218" t="s">
        <v>4388</v>
      </c>
      <c r="G216" s="219" t="s">
        <v>1051</v>
      </c>
      <c r="H216" s="220">
        <v>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2217</v>
      </c>
    </row>
    <row r="217" s="2" customFormat="1" ht="16.5" customHeight="1">
      <c r="A217" s="40"/>
      <c r="B217" s="41"/>
      <c r="C217" s="216" t="s">
        <v>1572</v>
      </c>
      <c r="D217" s="216" t="s">
        <v>333</v>
      </c>
      <c r="E217" s="217" t="s">
        <v>4389</v>
      </c>
      <c r="F217" s="218" t="s">
        <v>4390</v>
      </c>
      <c r="G217" s="219" t="s">
        <v>1076</v>
      </c>
      <c r="H217" s="220">
        <v>8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2230</v>
      </c>
    </row>
    <row r="218" s="2" customFormat="1" ht="16.5" customHeight="1">
      <c r="A218" s="40"/>
      <c r="B218" s="41"/>
      <c r="C218" s="216" t="s">
        <v>1587</v>
      </c>
      <c r="D218" s="216" t="s">
        <v>333</v>
      </c>
      <c r="E218" s="217" t="s">
        <v>4391</v>
      </c>
      <c r="F218" s="218" t="s">
        <v>4392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2240</v>
      </c>
    </row>
    <row r="219" s="2" customFormat="1" ht="16.5" customHeight="1">
      <c r="A219" s="40"/>
      <c r="B219" s="41"/>
      <c r="C219" s="216" t="s">
        <v>1592</v>
      </c>
      <c r="D219" s="216" t="s">
        <v>333</v>
      </c>
      <c r="E219" s="217" t="s">
        <v>4393</v>
      </c>
      <c r="F219" s="218" t="s">
        <v>4394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2258</v>
      </c>
    </row>
    <row r="220" s="2" customFormat="1" ht="16.5" customHeight="1">
      <c r="A220" s="40"/>
      <c r="B220" s="41"/>
      <c r="C220" s="216" t="s">
        <v>1600</v>
      </c>
      <c r="D220" s="216" t="s">
        <v>333</v>
      </c>
      <c r="E220" s="217" t="s">
        <v>4395</v>
      </c>
      <c r="F220" s="218" t="s">
        <v>4396</v>
      </c>
      <c r="G220" s="219" t="s">
        <v>4016</v>
      </c>
      <c r="H220" s="220">
        <v>742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2268</v>
      </c>
    </row>
    <row r="221" s="2" customFormat="1" ht="16.5" customHeight="1">
      <c r="A221" s="40"/>
      <c r="B221" s="41"/>
      <c r="C221" s="216" t="s">
        <v>1607</v>
      </c>
      <c r="D221" s="216" t="s">
        <v>333</v>
      </c>
      <c r="E221" s="217" t="s">
        <v>4397</v>
      </c>
      <c r="F221" s="218" t="s">
        <v>4398</v>
      </c>
      <c r="G221" s="219" t="s">
        <v>1051</v>
      </c>
      <c r="H221" s="220">
        <v>40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2288</v>
      </c>
    </row>
    <row r="222" s="2" customFormat="1" ht="16.5" customHeight="1">
      <c r="A222" s="40"/>
      <c r="B222" s="41"/>
      <c r="C222" s="216" t="s">
        <v>1613</v>
      </c>
      <c r="D222" s="216" t="s">
        <v>333</v>
      </c>
      <c r="E222" s="217" t="s">
        <v>4399</v>
      </c>
      <c r="F222" s="218" t="s">
        <v>4400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2307</v>
      </c>
    </row>
    <row r="223" s="2" customFormat="1" ht="16.5" customHeight="1">
      <c r="A223" s="40"/>
      <c r="B223" s="41"/>
      <c r="C223" s="216" t="s">
        <v>1619</v>
      </c>
      <c r="D223" s="216" t="s">
        <v>333</v>
      </c>
      <c r="E223" s="217" t="s">
        <v>4401</v>
      </c>
      <c r="F223" s="218" t="s">
        <v>4402</v>
      </c>
      <c r="G223" s="219" t="s">
        <v>1051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2330</v>
      </c>
    </row>
    <row r="224" s="2" customFormat="1" ht="16.5" customHeight="1">
      <c r="A224" s="40"/>
      <c r="B224" s="41"/>
      <c r="C224" s="216" t="s">
        <v>1626</v>
      </c>
      <c r="D224" s="216" t="s">
        <v>333</v>
      </c>
      <c r="E224" s="217" t="s">
        <v>4403</v>
      </c>
      <c r="F224" s="218" t="s">
        <v>4404</v>
      </c>
      <c r="G224" s="219" t="s">
        <v>1051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2346</v>
      </c>
    </row>
    <row r="225" s="2" customFormat="1" ht="16.5" customHeight="1">
      <c r="A225" s="40"/>
      <c r="B225" s="41"/>
      <c r="C225" s="216" t="s">
        <v>1647</v>
      </c>
      <c r="D225" s="216" t="s">
        <v>333</v>
      </c>
      <c r="E225" s="217" t="s">
        <v>4405</v>
      </c>
      <c r="F225" s="218" t="s">
        <v>4406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2357</v>
      </c>
    </row>
    <row r="226" s="2" customFormat="1" ht="16.5" customHeight="1">
      <c r="A226" s="40"/>
      <c r="B226" s="41"/>
      <c r="C226" s="216" t="s">
        <v>1653</v>
      </c>
      <c r="D226" s="216" t="s">
        <v>333</v>
      </c>
      <c r="E226" s="217" t="s">
        <v>4407</v>
      </c>
      <c r="F226" s="218" t="s">
        <v>4408</v>
      </c>
      <c r="G226" s="219" t="s">
        <v>1051</v>
      </c>
      <c r="H226" s="220">
        <v>14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2370</v>
      </c>
    </row>
    <row r="227" s="2" customFormat="1" ht="16.5" customHeight="1">
      <c r="A227" s="40"/>
      <c r="B227" s="41"/>
      <c r="C227" s="216" t="s">
        <v>534</v>
      </c>
      <c r="D227" s="216" t="s">
        <v>333</v>
      </c>
      <c r="E227" s="217" t="s">
        <v>4409</v>
      </c>
      <c r="F227" s="218" t="s">
        <v>4410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2385</v>
      </c>
    </row>
    <row r="228" s="2" customFormat="1" ht="16.5" customHeight="1">
      <c r="A228" s="40"/>
      <c r="B228" s="41"/>
      <c r="C228" s="216" t="s">
        <v>1667</v>
      </c>
      <c r="D228" s="216" t="s">
        <v>333</v>
      </c>
      <c r="E228" s="217" t="s">
        <v>4411</v>
      </c>
      <c r="F228" s="218" t="s">
        <v>4412</v>
      </c>
      <c r="G228" s="219" t="s">
        <v>1051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2395</v>
      </c>
    </row>
    <row r="229" s="2" customFormat="1" ht="16.5" customHeight="1">
      <c r="A229" s="40"/>
      <c r="B229" s="41"/>
      <c r="C229" s="216" t="s">
        <v>1672</v>
      </c>
      <c r="D229" s="216" t="s">
        <v>333</v>
      </c>
      <c r="E229" s="217" t="s">
        <v>4413</v>
      </c>
      <c r="F229" s="218" t="s">
        <v>4414</v>
      </c>
      <c r="G229" s="219" t="s">
        <v>1051</v>
      </c>
      <c r="H229" s="220">
        <v>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2407</v>
      </c>
    </row>
    <row r="230" s="2" customFormat="1" ht="16.5" customHeight="1">
      <c r="A230" s="40"/>
      <c r="B230" s="41"/>
      <c r="C230" s="216" t="s">
        <v>1679</v>
      </c>
      <c r="D230" s="216" t="s">
        <v>333</v>
      </c>
      <c r="E230" s="217" t="s">
        <v>4415</v>
      </c>
      <c r="F230" s="218" t="s">
        <v>4416</v>
      </c>
      <c r="G230" s="219" t="s">
        <v>1076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2418</v>
      </c>
    </row>
    <row r="231" s="2" customFormat="1" ht="16.5" customHeight="1">
      <c r="A231" s="40"/>
      <c r="B231" s="41"/>
      <c r="C231" s="216" t="s">
        <v>1688</v>
      </c>
      <c r="D231" s="216" t="s">
        <v>333</v>
      </c>
      <c r="E231" s="217" t="s">
        <v>4417</v>
      </c>
      <c r="F231" s="218" t="s">
        <v>4418</v>
      </c>
      <c r="G231" s="219" t="s">
        <v>1051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2431</v>
      </c>
    </row>
    <row r="232" s="2" customFormat="1" ht="16.5" customHeight="1">
      <c r="A232" s="40"/>
      <c r="B232" s="41"/>
      <c r="C232" s="216" t="s">
        <v>1694</v>
      </c>
      <c r="D232" s="216" t="s">
        <v>333</v>
      </c>
      <c r="E232" s="217" t="s">
        <v>4419</v>
      </c>
      <c r="F232" s="218" t="s">
        <v>4420</v>
      </c>
      <c r="G232" s="219" t="s">
        <v>1051</v>
      </c>
      <c r="H232" s="220">
        <v>1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2438</v>
      </c>
    </row>
    <row r="233" s="2" customFormat="1" ht="16.5" customHeight="1">
      <c r="A233" s="40"/>
      <c r="B233" s="41"/>
      <c r="C233" s="216" t="s">
        <v>1698</v>
      </c>
      <c r="D233" s="216" t="s">
        <v>333</v>
      </c>
      <c r="E233" s="217" t="s">
        <v>4421</v>
      </c>
      <c r="F233" s="218" t="s">
        <v>4422</v>
      </c>
      <c r="G233" s="219" t="s">
        <v>1051</v>
      </c>
      <c r="H233" s="220">
        <v>2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2449</v>
      </c>
    </row>
    <row r="234" s="2" customFormat="1" ht="16.5" customHeight="1">
      <c r="A234" s="40"/>
      <c r="B234" s="41"/>
      <c r="C234" s="216" t="s">
        <v>1328</v>
      </c>
      <c r="D234" s="216" t="s">
        <v>333</v>
      </c>
      <c r="E234" s="217" t="s">
        <v>4423</v>
      </c>
      <c r="F234" s="218" t="s">
        <v>4165</v>
      </c>
      <c r="G234" s="219" t="s">
        <v>1051</v>
      </c>
      <c r="H234" s="220">
        <v>1</v>
      </c>
      <c r="I234" s="221"/>
      <c r="J234" s="222">
        <f>ROUND(I234*H234,2)</f>
        <v>0</v>
      </c>
      <c r="K234" s="218" t="s">
        <v>19</v>
      </c>
      <c r="L234" s="46"/>
      <c r="M234" s="296" t="s">
        <v>19</v>
      </c>
      <c r="N234" s="297" t="s">
        <v>47</v>
      </c>
      <c r="O234" s="298"/>
      <c r="P234" s="299">
        <f>O234*H234</f>
        <v>0</v>
      </c>
      <c r="Q234" s="299">
        <v>0</v>
      </c>
      <c r="R234" s="299">
        <f>Q234*H234</f>
        <v>0</v>
      </c>
      <c r="S234" s="299">
        <v>0</v>
      </c>
      <c r="T234" s="30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2463</v>
      </c>
    </row>
    <row r="235" s="2" customFormat="1" ht="6.96" customHeight="1">
      <c r="A235" s="40"/>
      <c r="B235" s="61"/>
      <c r="C235" s="62"/>
      <c r="D235" s="62"/>
      <c r="E235" s="62"/>
      <c r="F235" s="62"/>
      <c r="G235" s="62"/>
      <c r="H235" s="62"/>
      <c r="I235" s="62"/>
      <c r="J235" s="62"/>
      <c r="K235" s="62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45d54T4sqB5Vfh4ymPO6T9ARfytXwM3AtbpWQGXQT5knL4xWVVO7vqtofYVysRjoINx5+/z9FYW9p72ghcYlCA==" hashValue="gZ8TCJ+ahIEVrVnS548jiESPy5RJrOsdklXsRRFBHoEGLQKPM8pcRJ/duUpFvX0JkWrHwnK2To08nymkmDsLjA==" algorithmName="SHA-512" password="CC35"/>
  <autoFilter ref="C98:K2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4424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ROUND((SUM(BE99:BE260)),  2)</f>
        <v>0</v>
      </c>
      <c r="G37" s="40"/>
      <c r="H37" s="40"/>
      <c r="I37" s="160">
        <v>0.20999999999999999</v>
      </c>
      <c r="J37" s="159">
        <f>ROUND(((SUM(BE99:BE260))*I37),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ROUND((SUM(BF99:BF260)),  2)</f>
        <v>0</v>
      </c>
      <c r="G38" s="40"/>
      <c r="H38" s="40"/>
      <c r="I38" s="160">
        <v>0.14999999999999999</v>
      </c>
      <c r="J38" s="159">
        <f>ROUND(((SUM(BF99:BF260))*I38),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ROUND((SUM(BG99:BG260)),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ROUND((SUM(BH99:BH260)),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ROUND((SUM(BI99:BI260)),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05.1.004 - D1.04.4 - elektroinstalace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4425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4426</v>
      </c>
      <c r="E69" s="181"/>
      <c r="F69" s="181"/>
      <c r="G69" s="181"/>
      <c r="H69" s="181"/>
      <c r="I69" s="181"/>
      <c r="J69" s="182">
        <f>J119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4427</v>
      </c>
      <c r="E70" s="181"/>
      <c r="F70" s="181"/>
      <c r="G70" s="181"/>
      <c r="H70" s="181"/>
      <c r="I70" s="181"/>
      <c r="J70" s="182">
        <f>J184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4428</v>
      </c>
      <c r="E71" s="181"/>
      <c r="F71" s="181"/>
      <c r="G71" s="181"/>
      <c r="H71" s="181"/>
      <c r="I71" s="181"/>
      <c r="J71" s="182">
        <f>J233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4429</v>
      </c>
      <c r="E72" s="181"/>
      <c r="F72" s="181"/>
      <c r="G72" s="181"/>
      <c r="H72" s="181"/>
      <c r="I72" s="181"/>
      <c r="J72" s="182">
        <f>J238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4430</v>
      </c>
      <c r="E73" s="181"/>
      <c r="F73" s="181"/>
      <c r="G73" s="181"/>
      <c r="H73" s="181"/>
      <c r="I73" s="181"/>
      <c r="J73" s="182">
        <f>J242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4431</v>
      </c>
      <c r="E74" s="181"/>
      <c r="F74" s="181"/>
      <c r="G74" s="181"/>
      <c r="H74" s="181"/>
      <c r="I74" s="181"/>
      <c r="J74" s="182">
        <f>J246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4432</v>
      </c>
      <c r="E75" s="181"/>
      <c r="F75" s="181"/>
      <c r="G75" s="181"/>
      <c r="H75" s="181"/>
      <c r="I75" s="181"/>
      <c r="J75" s="182">
        <f>J254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05.1.004 - D1.04.4 - elektroinstalace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P100+P119+P184+P233+P238+P242+P246+P254</f>
        <v>0</v>
      </c>
      <c r="Q99" s="98"/>
      <c r="R99" s="197">
        <f>R100+R119+R184+R233+R238+R242+R246+R254</f>
        <v>0</v>
      </c>
      <c r="S99" s="98"/>
      <c r="T99" s="198">
        <f>T100+T119+T184+T233+T238+T242+T246+T254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BK100+BK119+BK184+BK233+BK238+BK242+BK246+BK254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</v>
      </c>
      <c r="F100" s="203" t="s">
        <v>4433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SUM(P101:P118)</f>
        <v>0</v>
      </c>
      <c r="Q100" s="208"/>
      <c r="R100" s="209">
        <f>SUM(R101:R118)</f>
        <v>0</v>
      </c>
      <c r="S100" s="208"/>
      <c r="T100" s="210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SUM(BK101:BK118)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4434</v>
      </c>
      <c r="F101" s="218" t="s">
        <v>4435</v>
      </c>
      <c r="G101" s="219" t="s">
        <v>376</v>
      </c>
      <c r="H101" s="220">
        <v>296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4436</v>
      </c>
      <c r="F102" s="218" t="s">
        <v>4437</v>
      </c>
      <c r="G102" s="219" t="s">
        <v>376</v>
      </c>
      <c r="H102" s="220">
        <v>266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4438</v>
      </c>
      <c r="F103" s="218" t="s">
        <v>4439</v>
      </c>
      <c r="G103" s="219" t="s">
        <v>429</v>
      </c>
      <c r="H103" s="220">
        <v>9.3000000000000007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4440</v>
      </c>
      <c r="F104" s="218" t="s">
        <v>4441</v>
      </c>
      <c r="G104" s="219" t="s">
        <v>1051</v>
      </c>
      <c r="H104" s="220">
        <v>10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4442</v>
      </c>
      <c r="F105" s="218" t="s">
        <v>4443</v>
      </c>
      <c r="G105" s="219" t="s">
        <v>376</v>
      </c>
      <c r="H105" s="220">
        <v>84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2" customFormat="1" ht="16.5" customHeight="1">
      <c r="A106" s="40"/>
      <c r="B106" s="41"/>
      <c r="C106" s="216" t="s">
        <v>366</v>
      </c>
      <c r="D106" s="216" t="s">
        <v>333</v>
      </c>
      <c r="E106" s="217" t="s">
        <v>4444</v>
      </c>
      <c r="F106" s="218" t="s">
        <v>4445</v>
      </c>
      <c r="G106" s="219" t="s">
        <v>1051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185</v>
      </c>
    </row>
    <row r="107" s="2" customFormat="1" ht="16.5" customHeight="1">
      <c r="A107" s="40"/>
      <c r="B107" s="41"/>
      <c r="C107" s="216" t="s">
        <v>373</v>
      </c>
      <c r="D107" s="216" t="s">
        <v>333</v>
      </c>
      <c r="E107" s="217" t="s">
        <v>4446</v>
      </c>
      <c r="F107" s="218" t="s">
        <v>4447</v>
      </c>
      <c r="G107" s="219" t="s">
        <v>1051</v>
      </c>
      <c r="H107" s="220">
        <v>40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529</v>
      </c>
    </row>
    <row r="108" s="2" customFormat="1" ht="16.5" customHeight="1">
      <c r="A108" s="40"/>
      <c r="B108" s="41"/>
      <c r="C108" s="216" t="s">
        <v>381</v>
      </c>
      <c r="D108" s="216" t="s">
        <v>333</v>
      </c>
      <c r="E108" s="217" t="s">
        <v>4448</v>
      </c>
      <c r="F108" s="218" t="s">
        <v>4449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541</v>
      </c>
    </row>
    <row r="109" s="2" customFormat="1" ht="16.5" customHeight="1">
      <c r="A109" s="40"/>
      <c r="B109" s="41"/>
      <c r="C109" s="216" t="s">
        <v>387</v>
      </c>
      <c r="D109" s="216" t="s">
        <v>333</v>
      </c>
      <c r="E109" s="217" t="s">
        <v>4450</v>
      </c>
      <c r="F109" s="218" t="s">
        <v>4451</v>
      </c>
      <c r="G109" s="219" t="s">
        <v>376</v>
      </c>
      <c r="H109" s="220">
        <v>526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475</v>
      </c>
    </row>
    <row r="110" s="2" customFormat="1" ht="16.5" customHeight="1">
      <c r="A110" s="40"/>
      <c r="B110" s="41"/>
      <c r="C110" s="216" t="s">
        <v>393</v>
      </c>
      <c r="D110" s="216" t="s">
        <v>333</v>
      </c>
      <c r="E110" s="217" t="s">
        <v>4452</v>
      </c>
      <c r="F110" s="218" t="s">
        <v>4453</v>
      </c>
      <c r="G110" s="219" t="s">
        <v>1051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558</v>
      </c>
    </row>
    <row r="111" s="2" customFormat="1" ht="16.5" customHeight="1">
      <c r="A111" s="40"/>
      <c r="B111" s="41"/>
      <c r="C111" s="216" t="s">
        <v>182</v>
      </c>
      <c r="D111" s="216" t="s">
        <v>333</v>
      </c>
      <c r="E111" s="217" t="s">
        <v>4454</v>
      </c>
      <c r="F111" s="218" t="s">
        <v>4455</v>
      </c>
      <c r="G111" s="219" t="s">
        <v>1051</v>
      </c>
      <c r="H111" s="220">
        <v>257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4456</v>
      </c>
      <c r="F112" s="218" t="s">
        <v>4457</v>
      </c>
      <c r="G112" s="219" t="s">
        <v>1051</v>
      </c>
      <c r="H112" s="220">
        <v>426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4458</v>
      </c>
      <c r="F113" s="218" t="s">
        <v>4459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4460</v>
      </c>
      <c r="F114" s="218" t="s">
        <v>4461</v>
      </c>
      <c r="G114" s="219" t="s">
        <v>1051</v>
      </c>
      <c r="H114" s="220">
        <v>10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16.5" customHeight="1">
      <c r="A115" s="40"/>
      <c r="B115" s="41"/>
      <c r="C115" s="216" t="s">
        <v>8</v>
      </c>
      <c r="D115" s="216" t="s">
        <v>333</v>
      </c>
      <c r="E115" s="217" t="s">
        <v>4462</v>
      </c>
      <c r="F115" s="218" t="s">
        <v>4463</v>
      </c>
      <c r="G115" s="219" t="s">
        <v>1051</v>
      </c>
      <c r="H115" s="220">
        <v>420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4464</v>
      </c>
      <c r="F116" s="218" t="s">
        <v>4465</v>
      </c>
      <c r="G116" s="219" t="s">
        <v>1051</v>
      </c>
      <c r="H116" s="220">
        <v>10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4466</v>
      </c>
      <c r="F117" s="218" t="s">
        <v>4467</v>
      </c>
      <c r="G117" s="219" t="s">
        <v>376</v>
      </c>
      <c r="H117" s="220">
        <v>80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4468</v>
      </c>
      <c r="F118" s="218" t="s">
        <v>4469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190</v>
      </c>
      <c r="F119" s="203" t="s">
        <v>4470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SUM(P120:P183)</f>
        <v>0</v>
      </c>
      <c r="Q119" s="208"/>
      <c r="R119" s="209">
        <f>SUM(R120:R183)</f>
        <v>0</v>
      </c>
      <c r="S119" s="208"/>
      <c r="T119" s="210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SUM(BK120:BK183)</f>
        <v>0</v>
      </c>
    </row>
    <row r="120" s="2" customFormat="1" ht="16.5" customHeight="1">
      <c r="A120" s="40"/>
      <c r="B120" s="41"/>
      <c r="C120" s="216" t="s">
        <v>549</v>
      </c>
      <c r="D120" s="216" t="s">
        <v>333</v>
      </c>
      <c r="E120" s="217" t="s">
        <v>4471</v>
      </c>
      <c r="F120" s="218" t="s">
        <v>4472</v>
      </c>
      <c r="G120" s="219" t="s">
        <v>1051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4473</v>
      </c>
      <c r="F121" s="218" t="s">
        <v>4474</v>
      </c>
      <c r="G121" s="219" t="s">
        <v>376</v>
      </c>
      <c r="H121" s="220">
        <v>82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4475</v>
      </c>
      <c r="F122" s="218" t="s">
        <v>4476</v>
      </c>
      <c r="G122" s="219" t="s">
        <v>376</v>
      </c>
      <c r="H122" s="220">
        <v>18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4477</v>
      </c>
      <c r="F123" s="218" t="s">
        <v>4478</v>
      </c>
      <c r="G123" s="219" t="s">
        <v>376</v>
      </c>
      <c r="H123" s="220">
        <v>422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4479</v>
      </c>
      <c r="F124" s="218" t="s">
        <v>4480</v>
      </c>
      <c r="G124" s="219" t="s">
        <v>1051</v>
      </c>
      <c r="H124" s="220">
        <v>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4481</v>
      </c>
      <c r="F125" s="218" t="s">
        <v>4482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4483</v>
      </c>
      <c r="F126" s="218" t="s">
        <v>4484</v>
      </c>
      <c r="G126" s="219" t="s">
        <v>1051</v>
      </c>
      <c r="H126" s="220">
        <v>120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4485</v>
      </c>
      <c r="F127" s="218" t="s">
        <v>4486</v>
      </c>
      <c r="G127" s="219" t="s">
        <v>1051</v>
      </c>
      <c r="H127" s="220">
        <v>20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4487</v>
      </c>
      <c r="F128" s="218" t="s">
        <v>4488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4489</v>
      </c>
      <c r="F129" s="218" t="s">
        <v>4490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4491</v>
      </c>
      <c r="F130" s="218" t="s">
        <v>4492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4493</v>
      </c>
      <c r="F131" s="218" t="s">
        <v>4494</v>
      </c>
      <c r="G131" s="219" t="s">
        <v>376</v>
      </c>
      <c r="H131" s="220">
        <v>365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4495</v>
      </c>
      <c r="F132" s="218" t="s">
        <v>4496</v>
      </c>
      <c r="G132" s="219" t="s">
        <v>376</v>
      </c>
      <c r="H132" s="220">
        <v>1898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4497</v>
      </c>
      <c r="F133" s="218" t="s">
        <v>4498</v>
      </c>
      <c r="G133" s="219" t="s">
        <v>376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4499</v>
      </c>
      <c r="F134" s="218" t="s">
        <v>4500</v>
      </c>
      <c r="G134" s="219" t="s">
        <v>376</v>
      </c>
      <c r="H134" s="220">
        <v>109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4501</v>
      </c>
      <c r="F135" s="218" t="s">
        <v>4502</v>
      </c>
      <c r="G135" s="219" t="s">
        <v>376</v>
      </c>
      <c r="H135" s="220">
        <v>2130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1284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4503</v>
      </c>
      <c r="F136" s="218" t="s">
        <v>4504</v>
      </c>
      <c r="G136" s="219" t="s">
        <v>376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1310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4505</v>
      </c>
      <c r="F137" s="218" t="s">
        <v>4506</v>
      </c>
      <c r="G137" s="219" t="s">
        <v>376</v>
      </c>
      <c r="H137" s="220">
        <v>206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1333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4507</v>
      </c>
      <c r="F138" s="218" t="s">
        <v>4508</v>
      </c>
      <c r="G138" s="219" t="s">
        <v>376</v>
      </c>
      <c r="H138" s="220">
        <v>112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1348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4509</v>
      </c>
      <c r="F139" s="218" t="s">
        <v>4510</v>
      </c>
      <c r="G139" s="219" t="s">
        <v>376</v>
      </c>
      <c r="H139" s="220">
        <v>18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1366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4511</v>
      </c>
      <c r="F140" s="218" t="s">
        <v>4512</v>
      </c>
      <c r="G140" s="219" t="s">
        <v>376</v>
      </c>
      <c r="H140" s="220">
        <v>47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1380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4513</v>
      </c>
      <c r="F141" s="218" t="s">
        <v>4514</v>
      </c>
      <c r="G141" s="219" t="s">
        <v>376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1391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4515</v>
      </c>
      <c r="F142" s="218" t="s">
        <v>4516</v>
      </c>
      <c r="G142" s="219" t="s">
        <v>376</v>
      </c>
      <c r="H142" s="220">
        <v>32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1401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4517</v>
      </c>
      <c r="F143" s="218" t="s">
        <v>4518</v>
      </c>
      <c r="G143" s="219" t="s">
        <v>376</v>
      </c>
      <c r="H143" s="220">
        <v>4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1415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4519</v>
      </c>
      <c r="F144" s="218" t="s">
        <v>4520</v>
      </c>
      <c r="G144" s="219" t="s">
        <v>1051</v>
      </c>
      <c r="H144" s="220">
        <v>4100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4521</v>
      </c>
      <c r="F145" s="218" t="s">
        <v>4522</v>
      </c>
      <c r="G145" s="219" t="s">
        <v>1051</v>
      </c>
      <c r="H145" s="220">
        <v>30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1435</v>
      </c>
    </row>
    <row r="146" s="2" customFormat="1" ht="16.5" customHeight="1">
      <c r="A146" s="40"/>
      <c r="B146" s="41"/>
      <c r="C146" s="216" t="s">
        <v>546</v>
      </c>
      <c r="D146" s="216" t="s">
        <v>333</v>
      </c>
      <c r="E146" s="217" t="s">
        <v>4523</v>
      </c>
      <c r="F146" s="218" t="s">
        <v>4484</v>
      </c>
      <c r="G146" s="219" t="s">
        <v>1051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1450</v>
      </c>
    </row>
    <row r="147" s="2" customFormat="1" ht="16.5" customHeight="1">
      <c r="A147" s="40"/>
      <c r="B147" s="41"/>
      <c r="C147" s="216" t="s">
        <v>1078</v>
      </c>
      <c r="D147" s="216" t="s">
        <v>333</v>
      </c>
      <c r="E147" s="217" t="s">
        <v>4524</v>
      </c>
      <c r="F147" s="218" t="s">
        <v>4482</v>
      </c>
      <c r="G147" s="219" t="s">
        <v>1051</v>
      </c>
      <c r="H147" s="220">
        <v>10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1463</v>
      </c>
    </row>
    <row r="148" s="2" customFormat="1" ht="16.5" customHeight="1">
      <c r="A148" s="40"/>
      <c r="B148" s="41"/>
      <c r="C148" s="216" t="s">
        <v>1083</v>
      </c>
      <c r="D148" s="216" t="s">
        <v>333</v>
      </c>
      <c r="E148" s="217" t="s">
        <v>4525</v>
      </c>
      <c r="F148" s="218" t="s">
        <v>4526</v>
      </c>
      <c r="G148" s="219" t="s">
        <v>1051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1472</v>
      </c>
    </row>
    <row r="149" s="2" customFormat="1" ht="16.5" customHeight="1">
      <c r="A149" s="40"/>
      <c r="B149" s="41"/>
      <c r="C149" s="216" t="s">
        <v>1106</v>
      </c>
      <c r="D149" s="216" t="s">
        <v>333</v>
      </c>
      <c r="E149" s="217" t="s">
        <v>4527</v>
      </c>
      <c r="F149" s="218" t="s">
        <v>4528</v>
      </c>
      <c r="G149" s="219" t="s">
        <v>1051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467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4529</v>
      </c>
      <c r="F150" s="218" t="s">
        <v>4530</v>
      </c>
      <c r="G150" s="219" t="s">
        <v>1051</v>
      </c>
      <c r="H150" s="220">
        <v>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4531</v>
      </c>
      <c r="F151" s="218" t="s">
        <v>4532</v>
      </c>
      <c r="G151" s="219" t="s">
        <v>1051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1512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4533</v>
      </c>
      <c r="F152" s="218" t="s">
        <v>4534</v>
      </c>
      <c r="G152" s="219" t="s">
        <v>1051</v>
      </c>
      <c r="H152" s="220">
        <v>156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1523</v>
      </c>
    </row>
    <row r="153" s="2" customFormat="1" ht="16.5" customHeight="1">
      <c r="A153" s="40"/>
      <c r="B153" s="41"/>
      <c r="C153" s="216" t="s">
        <v>1132</v>
      </c>
      <c r="D153" s="216" t="s">
        <v>333</v>
      </c>
      <c r="E153" s="217" t="s">
        <v>4535</v>
      </c>
      <c r="F153" s="218" t="s">
        <v>4536</v>
      </c>
      <c r="G153" s="219" t="s">
        <v>1051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1538</v>
      </c>
    </row>
    <row r="154" s="2" customFormat="1" ht="16.5" customHeight="1">
      <c r="A154" s="40"/>
      <c r="B154" s="41"/>
      <c r="C154" s="216" t="s">
        <v>1139</v>
      </c>
      <c r="D154" s="216" t="s">
        <v>333</v>
      </c>
      <c r="E154" s="217" t="s">
        <v>4537</v>
      </c>
      <c r="F154" s="218" t="s">
        <v>4538</v>
      </c>
      <c r="G154" s="219" t="s">
        <v>376</v>
      </c>
      <c r="H154" s="220">
        <v>540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1550</v>
      </c>
    </row>
    <row r="155" s="2" customFormat="1" ht="16.5" customHeight="1">
      <c r="A155" s="40"/>
      <c r="B155" s="41"/>
      <c r="C155" s="216" t="s">
        <v>1144</v>
      </c>
      <c r="D155" s="216" t="s">
        <v>333</v>
      </c>
      <c r="E155" s="217" t="s">
        <v>4539</v>
      </c>
      <c r="F155" s="218" t="s">
        <v>4469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1558</v>
      </c>
    </row>
    <row r="156" s="2" customFormat="1" ht="16.5" customHeight="1">
      <c r="A156" s="40"/>
      <c r="B156" s="41"/>
      <c r="C156" s="216" t="s">
        <v>1154</v>
      </c>
      <c r="D156" s="216" t="s">
        <v>333</v>
      </c>
      <c r="E156" s="217" t="s">
        <v>4540</v>
      </c>
      <c r="F156" s="218" t="s">
        <v>4541</v>
      </c>
      <c r="G156" s="219" t="s">
        <v>376</v>
      </c>
      <c r="H156" s="220">
        <v>112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1572</v>
      </c>
    </row>
    <row r="157" s="2" customFormat="1" ht="16.5" customHeight="1">
      <c r="A157" s="40"/>
      <c r="B157" s="41"/>
      <c r="C157" s="216" t="s">
        <v>1189</v>
      </c>
      <c r="D157" s="216" t="s">
        <v>333</v>
      </c>
      <c r="E157" s="217" t="s">
        <v>4542</v>
      </c>
      <c r="F157" s="218" t="s">
        <v>4543</v>
      </c>
      <c r="G157" s="219" t="s">
        <v>376</v>
      </c>
      <c r="H157" s="220">
        <v>203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1592</v>
      </c>
    </row>
    <row r="158" s="2" customFormat="1" ht="16.5" customHeight="1">
      <c r="A158" s="40"/>
      <c r="B158" s="41"/>
      <c r="C158" s="216" t="s">
        <v>1196</v>
      </c>
      <c r="D158" s="216" t="s">
        <v>333</v>
      </c>
      <c r="E158" s="217" t="s">
        <v>4544</v>
      </c>
      <c r="F158" s="218" t="s">
        <v>4545</v>
      </c>
      <c r="G158" s="219" t="s">
        <v>376</v>
      </c>
      <c r="H158" s="220">
        <v>12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1607</v>
      </c>
    </row>
    <row r="159" s="2" customFormat="1" ht="16.5" customHeight="1">
      <c r="A159" s="40"/>
      <c r="B159" s="41"/>
      <c r="C159" s="216" t="s">
        <v>1201</v>
      </c>
      <c r="D159" s="216" t="s">
        <v>333</v>
      </c>
      <c r="E159" s="217" t="s">
        <v>4546</v>
      </c>
      <c r="F159" s="218" t="s">
        <v>4547</v>
      </c>
      <c r="G159" s="219" t="s">
        <v>1051</v>
      </c>
      <c r="H159" s="220">
        <v>9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1619</v>
      </c>
    </row>
    <row r="160" s="2" customFormat="1" ht="16.5" customHeight="1">
      <c r="A160" s="40"/>
      <c r="B160" s="41"/>
      <c r="C160" s="216" t="s">
        <v>1207</v>
      </c>
      <c r="D160" s="216" t="s">
        <v>333</v>
      </c>
      <c r="E160" s="217" t="s">
        <v>4548</v>
      </c>
      <c r="F160" s="218" t="s">
        <v>4549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1647</v>
      </c>
    </row>
    <row r="161" s="2" customFormat="1" ht="16.5" customHeight="1">
      <c r="A161" s="40"/>
      <c r="B161" s="41"/>
      <c r="C161" s="216" t="s">
        <v>1039</v>
      </c>
      <c r="D161" s="216" t="s">
        <v>333</v>
      </c>
      <c r="E161" s="217" t="s">
        <v>4550</v>
      </c>
      <c r="F161" s="218" t="s">
        <v>4551</v>
      </c>
      <c r="G161" s="219" t="s">
        <v>1051</v>
      </c>
      <c r="H161" s="220">
        <v>5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534</v>
      </c>
    </row>
    <row r="162" s="2" customFormat="1" ht="16.5" customHeight="1">
      <c r="A162" s="40"/>
      <c r="B162" s="41"/>
      <c r="C162" s="216" t="s">
        <v>1152</v>
      </c>
      <c r="D162" s="216" t="s">
        <v>333</v>
      </c>
      <c r="E162" s="217" t="s">
        <v>4552</v>
      </c>
      <c r="F162" s="218" t="s">
        <v>4553</v>
      </c>
      <c r="G162" s="219" t="s">
        <v>1051</v>
      </c>
      <c r="H162" s="220">
        <v>6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83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1672</v>
      </c>
    </row>
    <row r="163" s="2" customFormat="1" ht="16.5" customHeight="1">
      <c r="A163" s="40"/>
      <c r="B163" s="41"/>
      <c r="C163" s="216" t="s">
        <v>1243</v>
      </c>
      <c r="D163" s="216" t="s">
        <v>333</v>
      </c>
      <c r="E163" s="217" t="s">
        <v>4554</v>
      </c>
      <c r="F163" s="218" t="s">
        <v>4555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1688</v>
      </c>
    </row>
    <row r="164" s="2" customFormat="1" ht="16.5" customHeight="1">
      <c r="A164" s="40"/>
      <c r="B164" s="41"/>
      <c r="C164" s="216" t="s">
        <v>1249</v>
      </c>
      <c r="D164" s="216" t="s">
        <v>333</v>
      </c>
      <c r="E164" s="217" t="s">
        <v>4556</v>
      </c>
      <c r="F164" s="218" t="s">
        <v>4557</v>
      </c>
      <c r="G164" s="219" t="s">
        <v>1051</v>
      </c>
      <c r="H164" s="220">
        <v>3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1698</v>
      </c>
    </row>
    <row r="165" s="2" customFormat="1" ht="16.5" customHeight="1">
      <c r="A165" s="40"/>
      <c r="B165" s="41"/>
      <c r="C165" s="216" t="s">
        <v>1253</v>
      </c>
      <c r="D165" s="216" t="s">
        <v>333</v>
      </c>
      <c r="E165" s="217" t="s">
        <v>4558</v>
      </c>
      <c r="F165" s="218" t="s">
        <v>4559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1705</v>
      </c>
    </row>
    <row r="166" s="2" customFormat="1" ht="16.5" customHeight="1">
      <c r="A166" s="40"/>
      <c r="B166" s="41"/>
      <c r="C166" s="216" t="s">
        <v>1006</v>
      </c>
      <c r="D166" s="216" t="s">
        <v>333</v>
      </c>
      <c r="E166" s="217" t="s">
        <v>4560</v>
      </c>
      <c r="F166" s="218" t="s">
        <v>4561</v>
      </c>
      <c r="G166" s="219" t="s">
        <v>1051</v>
      </c>
      <c r="H166" s="220">
        <v>19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1713</v>
      </c>
    </row>
    <row r="167" s="2" customFormat="1" ht="16.5" customHeight="1">
      <c r="A167" s="40"/>
      <c r="B167" s="41"/>
      <c r="C167" s="216" t="s">
        <v>1266</v>
      </c>
      <c r="D167" s="216" t="s">
        <v>333</v>
      </c>
      <c r="E167" s="217" t="s">
        <v>4562</v>
      </c>
      <c r="F167" s="218" t="s">
        <v>4563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1721</v>
      </c>
    </row>
    <row r="168" s="2" customFormat="1" ht="16.5" customHeight="1">
      <c r="A168" s="40"/>
      <c r="B168" s="41"/>
      <c r="C168" s="216" t="s">
        <v>1271</v>
      </c>
      <c r="D168" s="216" t="s">
        <v>333</v>
      </c>
      <c r="E168" s="217" t="s">
        <v>4564</v>
      </c>
      <c r="F168" s="218" t="s">
        <v>4565</v>
      </c>
      <c r="G168" s="219" t="s">
        <v>1051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1729</v>
      </c>
    </row>
    <row r="169" s="2" customFormat="1" ht="16.5" customHeight="1">
      <c r="A169" s="40"/>
      <c r="B169" s="41"/>
      <c r="C169" s="216" t="s">
        <v>1284</v>
      </c>
      <c r="D169" s="216" t="s">
        <v>333</v>
      </c>
      <c r="E169" s="217" t="s">
        <v>4566</v>
      </c>
      <c r="F169" s="218" t="s">
        <v>4567</v>
      </c>
      <c r="G169" s="219" t="s">
        <v>1051</v>
      </c>
      <c r="H169" s="220">
        <v>83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1737</v>
      </c>
    </row>
    <row r="170" s="2" customFormat="1" ht="16.5" customHeight="1">
      <c r="A170" s="40"/>
      <c r="B170" s="41"/>
      <c r="C170" s="216" t="s">
        <v>1305</v>
      </c>
      <c r="D170" s="216" t="s">
        <v>333</v>
      </c>
      <c r="E170" s="217" t="s">
        <v>4568</v>
      </c>
      <c r="F170" s="218" t="s">
        <v>4569</v>
      </c>
      <c r="G170" s="219" t="s">
        <v>1051</v>
      </c>
      <c r="H170" s="220">
        <v>15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1745</v>
      </c>
    </row>
    <row r="171" s="2" customFormat="1" ht="16.5" customHeight="1">
      <c r="A171" s="40"/>
      <c r="B171" s="41"/>
      <c r="C171" s="216" t="s">
        <v>1310</v>
      </c>
      <c r="D171" s="216" t="s">
        <v>333</v>
      </c>
      <c r="E171" s="217" t="s">
        <v>4570</v>
      </c>
      <c r="F171" s="218" t="s">
        <v>4571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343</v>
      </c>
    </row>
    <row r="172" s="2" customFormat="1" ht="16.5" customHeight="1">
      <c r="A172" s="40"/>
      <c r="B172" s="41"/>
      <c r="C172" s="216" t="s">
        <v>1316</v>
      </c>
      <c r="D172" s="216" t="s">
        <v>333</v>
      </c>
      <c r="E172" s="217" t="s">
        <v>4572</v>
      </c>
      <c r="F172" s="218" t="s">
        <v>4573</v>
      </c>
      <c r="G172" s="219" t="s">
        <v>1051</v>
      </c>
      <c r="H172" s="220">
        <v>2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1760</v>
      </c>
    </row>
    <row r="173" s="2" customFormat="1" ht="16.5" customHeight="1">
      <c r="A173" s="40"/>
      <c r="B173" s="41"/>
      <c r="C173" s="216" t="s">
        <v>1333</v>
      </c>
      <c r="D173" s="216" t="s">
        <v>333</v>
      </c>
      <c r="E173" s="217" t="s">
        <v>4574</v>
      </c>
      <c r="F173" s="218" t="s">
        <v>4575</v>
      </c>
      <c r="G173" s="219" t="s">
        <v>1051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1768</v>
      </c>
    </row>
    <row r="174" s="2" customFormat="1" ht="16.5" customHeight="1">
      <c r="A174" s="40"/>
      <c r="B174" s="41"/>
      <c r="C174" s="216" t="s">
        <v>1343</v>
      </c>
      <c r="D174" s="216" t="s">
        <v>333</v>
      </c>
      <c r="E174" s="217" t="s">
        <v>4576</v>
      </c>
      <c r="F174" s="218" t="s">
        <v>4577</v>
      </c>
      <c r="G174" s="219" t="s">
        <v>1051</v>
      </c>
      <c r="H174" s="220">
        <v>124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1776</v>
      </c>
    </row>
    <row r="175" s="2" customFormat="1" ht="16.5" customHeight="1">
      <c r="A175" s="40"/>
      <c r="B175" s="41"/>
      <c r="C175" s="216" t="s">
        <v>1348</v>
      </c>
      <c r="D175" s="216" t="s">
        <v>333</v>
      </c>
      <c r="E175" s="217" t="s">
        <v>4578</v>
      </c>
      <c r="F175" s="218" t="s">
        <v>4579</v>
      </c>
      <c r="G175" s="219" t="s">
        <v>1051</v>
      </c>
      <c r="H175" s="220">
        <v>52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1784</v>
      </c>
    </row>
    <row r="176" s="2" customFormat="1" ht="16.5" customHeight="1">
      <c r="A176" s="40"/>
      <c r="B176" s="41"/>
      <c r="C176" s="216" t="s">
        <v>1359</v>
      </c>
      <c r="D176" s="216" t="s">
        <v>333</v>
      </c>
      <c r="E176" s="217" t="s">
        <v>4580</v>
      </c>
      <c r="F176" s="218" t="s">
        <v>4581</v>
      </c>
      <c r="G176" s="219" t="s">
        <v>1051</v>
      </c>
      <c r="H176" s="220">
        <v>2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1792</v>
      </c>
    </row>
    <row r="177" s="2" customFormat="1" ht="16.5" customHeight="1">
      <c r="A177" s="40"/>
      <c r="B177" s="41"/>
      <c r="C177" s="216" t="s">
        <v>1366</v>
      </c>
      <c r="D177" s="216" t="s">
        <v>333</v>
      </c>
      <c r="E177" s="217" t="s">
        <v>4582</v>
      </c>
      <c r="F177" s="218" t="s">
        <v>4469</v>
      </c>
      <c r="G177" s="219" t="s">
        <v>1051</v>
      </c>
      <c r="H177" s="220">
        <v>3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83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1800</v>
      </c>
    </row>
    <row r="178" s="2" customFormat="1" ht="16.5" customHeight="1">
      <c r="A178" s="40"/>
      <c r="B178" s="41"/>
      <c r="C178" s="216" t="s">
        <v>1373</v>
      </c>
      <c r="D178" s="216" t="s">
        <v>333</v>
      </c>
      <c r="E178" s="217" t="s">
        <v>4583</v>
      </c>
      <c r="F178" s="218" t="s">
        <v>4584</v>
      </c>
      <c r="G178" s="219" t="s">
        <v>1051</v>
      </c>
      <c r="H178" s="220">
        <v>800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1809</v>
      </c>
    </row>
    <row r="179" s="2" customFormat="1" ht="16.5" customHeight="1">
      <c r="A179" s="40"/>
      <c r="B179" s="41"/>
      <c r="C179" s="216" t="s">
        <v>1380</v>
      </c>
      <c r="D179" s="216" t="s">
        <v>333</v>
      </c>
      <c r="E179" s="217" t="s">
        <v>4585</v>
      </c>
      <c r="F179" s="218" t="s">
        <v>4586</v>
      </c>
      <c r="G179" s="219" t="s">
        <v>1051</v>
      </c>
      <c r="H179" s="220">
        <v>1200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1820</v>
      </c>
    </row>
    <row r="180" s="2" customFormat="1" ht="16.5" customHeight="1">
      <c r="A180" s="40"/>
      <c r="B180" s="41"/>
      <c r="C180" s="216" t="s">
        <v>1386</v>
      </c>
      <c r="D180" s="216" t="s">
        <v>333</v>
      </c>
      <c r="E180" s="217" t="s">
        <v>4587</v>
      </c>
      <c r="F180" s="218" t="s">
        <v>4588</v>
      </c>
      <c r="G180" s="219" t="s">
        <v>1051</v>
      </c>
      <c r="H180" s="220">
        <v>1600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1834</v>
      </c>
    </row>
    <row r="181" s="2" customFormat="1" ht="16.5" customHeight="1">
      <c r="A181" s="40"/>
      <c r="B181" s="41"/>
      <c r="C181" s="216" t="s">
        <v>1391</v>
      </c>
      <c r="D181" s="216" t="s">
        <v>333</v>
      </c>
      <c r="E181" s="217" t="s">
        <v>4589</v>
      </c>
      <c r="F181" s="218" t="s">
        <v>4590</v>
      </c>
      <c r="G181" s="219" t="s">
        <v>1051</v>
      </c>
      <c r="H181" s="220">
        <v>2000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1850</v>
      </c>
    </row>
    <row r="182" s="2" customFormat="1" ht="16.5" customHeight="1">
      <c r="A182" s="40"/>
      <c r="B182" s="41"/>
      <c r="C182" s="216" t="s">
        <v>1396</v>
      </c>
      <c r="D182" s="216" t="s">
        <v>333</v>
      </c>
      <c r="E182" s="217" t="s">
        <v>4591</v>
      </c>
      <c r="F182" s="218" t="s">
        <v>4592</v>
      </c>
      <c r="G182" s="219" t="s">
        <v>1051</v>
      </c>
      <c r="H182" s="220">
        <v>8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83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1863</v>
      </c>
    </row>
    <row r="183" s="2" customFormat="1" ht="16.5" customHeight="1">
      <c r="A183" s="40"/>
      <c r="B183" s="41"/>
      <c r="C183" s="216" t="s">
        <v>1401</v>
      </c>
      <c r="D183" s="216" t="s">
        <v>333</v>
      </c>
      <c r="E183" s="217" t="s">
        <v>4593</v>
      </c>
      <c r="F183" s="218" t="s">
        <v>4594</v>
      </c>
      <c r="G183" s="219" t="s">
        <v>1051</v>
      </c>
      <c r="H183" s="220">
        <v>6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1874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193</v>
      </c>
      <c r="F184" s="203" t="s">
        <v>4595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SUM(P185:P232)</f>
        <v>0</v>
      </c>
      <c r="Q184" s="208"/>
      <c r="R184" s="209">
        <f>SUM(R185:R232)</f>
        <v>0</v>
      </c>
      <c r="S184" s="208"/>
      <c r="T184" s="210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SUM(BK185:BK232)</f>
        <v>0</v>
      </c>
    </row>
    <row r="185" s="2" customFormat="1" ht="16.5" customHeight="1">
      <c r="A185" s="40"/>
      <c r="B185" s="41"/>
      <c r="C185" s="216" t="s">
        <v>1406</v>
      </c>
      <c r="D185" s="216" t="s">
        <v>333</v>
      </c>
      <c r="E185" s="217" t="s">
        <v>4596</v>
      </c>
      <c r="F185" s="218" t="s">
        <v>4597</v>
      </c>
      <c r="G185" s="219" t="s">
        <v>1051</v>
      </c>
      <c r="H185" s="220">
        <v>24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1885</v>
      </c>
    </row>
    <row r="186" s="2" customFormat="1" ht="16.5" customHeight="1">
      <c r="A186" s="40"/>
      <c r="B186" s="41"/>
      <c r="C186" s="216" t="s">
        <v>1415</v>
      </c>
      <c r="D186" s="216" t="s">
        <v>333</v>
      </c>
      <c r="E186" s="217" t="s">
        <v>4598</v>
      </c>
      <c r="F186" s="218" t="s">
        <v>4599</v>
      </c>
      <c r="G186" s="219" t="s">
        <v>1051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1896</v>
      </c>
    </row>
    <row r="187" s="2" customFormat="1" ht="16.5" customHeight="1">
      <c r="A187" s="40"/>
      <c r="B187" s="41"/>
      <c r="C187" s="216" t="s">
        <v>1420</v>
      </c>
      <c r="D187" s="216" t="s">
        <v>333</v>
      </c>
      <c r="E187" s="217" t="s">
        <v>4600</v>
      </c>
      <c r="F187" s="218" t="s">
        <v>4601</v>
      </c>
      <c r="G187" s="219" t="s">
        <v>1051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83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1937</v>
      </c>
    </row>
    <row r="188" s="2" customFormat="1" ht="16.5" customHeight="1">
      <c r="A188" s="40"/>
      <c r="B188" s="41"/>
      <c r="C188" s="216" t="s">
        <v>1424</v>
      </c>
      <c r="D188" s="216" t="s">
        <v>333</v>
      </c>
      <c r="E188" s="217" t="s">
        <v>4602</v>
      </c>
      <c r="F188" s="218" t="s">
        <v>4603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83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1957</v>
      </c>
    </row>
    <row r="189" s="2" customFormat="1" ht="16.5" customHeight="1">
      <c r="A189" s="40"/>
      <c r="B189" s="41"/>
      <c r="C189" s="216" t="s">
        <v>1428</v>
      </c>
      <c r="D189" s="216" t="s">
        <v>333</v>
      </c>
      <c r="E189" s="217" t="s">
        <v>4604</v>
      </c>
      <c r="F189" s="218" t="s">
        <v>4605</v>
      </c>
      <c r="G189" s="219" t="s">
        <v>1051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83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1969</v>
      </c>
    </row>
    <row r="190" s="2" customFormat="1" ht="16.5" customHeight="1">
      <c r="A190" s="40"/>
      <c r="B190" s="41"/>
      <c r="C190" s="216" t="s">
        <v>1435</v>
      </c>
      <c r="D190" s="216" t="s">
        <v>333</v>
      </c>
      <c r="E190" s="217" t="s">
        <v>4606</v>
      </c>
      <c r="F190" s="218" t="s">
        <v>4607</v>
      </c>
      <c r="G190" s="219" t="s">
        <v>1051</v>
      </c>
      <c r="H190" s="220">
        <v>6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83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1978</v>
      </c>
    </row>
    <row r="191" s="2" customFormat="1" ht="16.5" customHeight="1">
      <c r="A191" s="40"/>
      <c r="B191" s="41"/>
      <c r="C191" s="216" t="s">
        <v>1443</v>
      </c>
      <c r="D191" s="216" t="s">
        <v>333</v>
      </c>
      <c r="E191" s="217" t="s">
        <v>4608</v>
      </c>
      <c r="F191" s="218" t="s">
        <v>4609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83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1988</v>
      </c>
    </row>
    <row r="192" s="2" customFormat="1" ht="16.5" customHeight="1">
      <c r="A192" s="40"/>
      <c r="B192" s="41"/>
      <c r="C192" s="216" t="s">
        <v>1450</v>
      </c>
      <c r="D192" s="216" t="s">
        <v>333</v>
      </c>
      <c r="E192" s="217" t="s">
        <v>4610</v>
      </c>
      <c r="F192" s="218" t="s">
        <v>4611</v>
      </c>
      <c r="G192" s="219" t="s">
        <v>1051</v>
      </c>
      <c r="H192" s="220">
        <v>2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83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1998</v>
      </c>
    </row>
    <row r="193" s="2" customFormat="1" ht="16.5" customHeight="1">
      <c r="A193" s="40"/>
      <c r="B193" s="41"/>
      <c r="C193" s="216" t="s">
        <v>1460</v>
      </c>
      <c r="D193" s="216" t="s">
        <v>333</v>
      </c>
      <c r="E193" s="217" t="s">
        <v>4612</v>
      </c>
      <c r="F193" s="218" t="s">
        <v>4613</v>
      </c>
      <c r="G193" s="219" t="s">
        <v>1051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83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2007</v>
      </c>
    </row>
    <row r="194" s="2" customFormat="1" ht="16.5" customHeight="1">
      <c r="A194" s="40"/>
      <c r="B194" s="41"/>
      <c r="C194" s="216" t="s">
        <v>1463</v>
      </c>
      <c r="D194" s="216" t="s">
        <v>333</v>
      </c>
      <c r="E194" s="217" t="s">
        <v>4614</v>
      </c>
      <c r="F194" s="218" t="s">
        <v>4615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83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2017</v>
      </c>
    </row>
    <row r="195" s="2" customFormat="1" ht="16.5" customHeight="1">
      <c r="A195" s="40"/>
      <c r="B195" s="41"/>
      <c r="C195" s="216" t="s">
        <v>1469</v>
      </c>
      <c r="D195" s="216" t="s">
        <v>333</v>
      </c>
      <c r="E195" s="217" t="s">
        <v>4616</v>
      </c>
      <c r="F195" s="218" t="s">
        <v>4617</v>
      </c>
      <c r="G195" s="219" t="s">
        <v>1051</v>
      </c>
      <c r="H195" s="220">
        <v>2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83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2028</v>
      </c>
    </row>
    <row r="196" s="2" customFormat="1" ht="16.5" customHeight="1">
      <c r="A196" s="40"/>
      <c r="B196" s="41"/>
      <c r="C196" s="216" t="s">
        <v>1472</v>
      </c>
      <c r="D196" s="216" t="s">
        <v>333</v>
      </c>
      <c r="E196" s="217" t="s">
        <v>4618</v>
      </c>
      <c r="F196" s="218" t="s">
        <v>4619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83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2038</v>
      </c>
    </row>
    <row r="197" s="2" customFormat="1" ht="16.5" customHeight="1">
      <c r="A197" s="40"/>
      <c r="B197" s="41"/>
      <c r="C197" s="216" t="s">
        <v>1485</v>
      </c>
      <c r="D197" s="216" t="s">
        <v>333</v>
      </c>
      <c r="E197" s="217" t="s">
        <v>4620</v>
      </c>
      <c r="F197" s="218" t="s">
        <v>4621</v>
      </c>
      <c r="G197" s="219" t="s">
        <v>1051</v>
      </c>
      <c r="H197" s="220">
        <v>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83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2049</v>
      </c>
    </row>
    <row r="198" s="2" customFormat="1" ht="16.5" customHeight="1">
      <c r="A198" s="40"/>
      <c r="B198" s="41"/>
      <c r="C198" s="216" t="s">
        <v>467</v>
      </c>
      <c r="D198" s="216" t="s">
        <v>333</v>
      </c>
      <c r="E198" s="217" t="s">
        <v>4622</v>
      </c>
      <c r="F198" s="218" t="s">
        <v>4623</v>
      </c>
      <c r="G198" s="219" t="s">
        <v>1051</v>
      </c>
      <c r="H198" s="220">
        <v>2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83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2063</v>
      </c>
    </row>
    <row r="199" s="2" customFormat="1" ht="16.5" customHeight="1">
      <c r="A199" s="40"/>
      <c r="B199" s="41"/>
      <c r="C199" s="216" t="s">
        <v>1496</v>
      </c>
      <c r="D199" s="216" t="s">
        <v>333</v>
      </c>
      <c r="E199" s="217" t="s">
        <v>4624</v>
      </c>
      <c r="F199" s="218" t="s">
        <v>4625</v>
      </c>
      <c r="G199" s="219" t="s">
        <v>1051</v>
      </c>
      <c r="H199" s="220">
        <v>6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83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2077</v>
      </c>
    </row>
    <row r="200" s="2" customFormat="1" ht="16.5" customHeight="1">
      <c r="A200" s="40"/>
      <c r="B200" s="41"/>
      <c r="C200" s="216" t="s">
        <v>547</v>
      </c>
      <c r="D200" s="216" t="s">
        <v>333</v>
      </c>
      <c r="E200" s="217" t="s">
        <v>4626</v>
      </c>
      <c r="F200" s="218" t="s">
        <v>4627</v>
      </c>
      <c r="G200" s="219" t="s">
        <v>1051</v>
      </c>
      <c r="H200" s="220">
        <v>2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83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2087</v>
      </c>
    </row>
    <row r="201" s="2" customFormat="1" ht="16.5" customHeight="1">
      <c r="A201" s="40"/>
      <c r="B201" s="41"/>
      <c r="C201" s="216" t="s">
        <v>1507</v>
      </c>
      <c r="D201" s="216" t="s">
        <v>333</v>
      </c>
      <c r="E201" s="217" t="s">
        <v>4628</v>
      </c>
      <c r="F201" s="218" t="s">
        <v>4629</v>
      </c>
      <c r="G201" s="219" t="s">
        <v>1051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83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2096</v>
      </c>
    </row>
    <row r="202" s="2" customFormat="1" ht="16.5" customHeight="1">
      <c r="A202" s="40"/>
      <c r="B202" s="41"/>
      <c r="C202" s="216" t="s">
        <v>1512</v>
      </c>
      <c r="D202" s="216" t="s">
        <v>333</v>
      </c>
      <c r="E202" s="217" t="s">
        <v>4630</v>
      </c>
      <c r="F202" s="218" t="s">
        <v>4631</v>
      </c>
      <c r="G202" s="219" t="s">
        <v>1051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83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2108</v>
      </c>
    </row>
    <row r="203" s="2" customFormat="1" ht="16.5" customHeight="1">
      <c r="A203" s="40"/>
      <c r="B203" s="41"/>
      <c r="C203" s="216" t="s">
        <v>1518</v>
      </c>
      <c r="D203" s="216" t="s">
        <v>333</v>
      </c>
      <c r="E203" s="217" t="s">
        <v>4632</v>
      </c>
      <c r="F203" s="218" t="s">
        <v>4633</v>
      </c>
      <c r="G203" s="219" t="s">
        <v>1051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83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2122</v>
      </c>
    </row>
    <row r="204" s="2" customFormat="1" ht="16.5" customHeight="1">
      <c r="A204" s="40"/>
      <c r="B204" s="41"/>
      <c r="C204" s="216" t="s">
        <v>1523</v>
      </c>
      <c r="D204" s="216" t="s">
        <v>333</v>
      </c>
      <c r="E204" s="217" t="s">
        <v>4634</v>
      </c>
      <c r="F204" s="218" t="s">
        <v>4635</v>
      </c>
      <c r="G204" s="219" t="s">
        <v>1051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83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2144</v>
      </c>
    </row>
    <row r="205" s="2" customFormat="1" ht="16.5" customHeight="1">
      <c r="A205" s="40"/>
      <c r="B205" s="41"/>
      <c r="C205" s="216" t="s">
        <v>1531</v>
      </c>
      <c r="D205" s="216" t="s">
        <v>333</v>
      </c>
      <c r="E205" s="217" t="s">
        <v>4636</v>
      </c>
      <c r="F205" s="218" t="s">
        <v>4637</v>
      </c>
      <c r="G205" s="219" t="s">
        <v>1051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83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2155</v>
      </c>
    </row>
    <row r="206" s="2" customFormat="1" ht="16.5" customHeight="1">
      <c r="A206" s="40"/>
      <c r="B206" s="41"/>
      <c r="C206" s="216" t="s">
        <v>1538</v>
      </c>
      <c r="D206" s="216" t="s">
        <v>333</v>
      </c>
      <c r="E206" s="217" t="s">
        <v>4638</v>
      </c>
      <c r="F206" s="218" t="s">
        <v>4639</v>
      </c>
      <c r="G206" s="219" t="s">
        <v>1051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83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2166</v>
      </c>
    </row>
    <row r="207" s="2" customFormat="1" ht="16.5" customHeight="1">
      <c r="A207" s="40"/>
      <c r="B207" s="41"/>
      <c r="C207" s="216" t="s">
        <v>1544</v>
      </c>
      <c r="D207" s="216" t="s">
        <v>333</v>
      </c>
      <c r="E207" s="217" t="s">
        <v>4640</v>
      </c>
      <c r="F207" s="218" t="s">
        <v>4641</v>
      </c>
      <c r="G207" s="219" t="s">
        <v>1051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83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2175</v>
      </c>
    </row>
    <row r="208" s="2" customFormat="1" ht="16.5" customHeight="1">
      <c r="A208" s="40"/>
      <c r="B208" s="41"/>
      <c r="C208" s="216" t="s">
        <v>1550</v>
      </c>
      <c r="D208" s="216" t="s">
        <v>333</v>
      </c>
      <c r="E208" s="217" t="s">
        <v>4642</v>
      </c>
      <c r="F208" s="218" t="s">
        <v>4643</v>
      </c>
      <c r="G208" s="219" t="s">
        <v>1051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83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2187</v>
      </c>
    </row>
    <row r="209" s="2" customFormat="1" ht="16.5" customHeight="1">
      <c r="A209" s="40"/>
      <c r="B209" s="41"/>
      <c r="C209" s="216" t="s">
        <v>1554</v>
      </c>
      <c r="D209" s="216" t="s">
        <v>333</v>
      </c>
      <c r="E209" s="217" t="s">
        <v>4644</v>
      </c>
      <c r="F209" s="218" t="s">
        <v>4645</v>
      </c>
      <c r="G209" s="219" t="s">
        <v>1051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83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2197</v>
      </c>
    </row>
    <row r="210" s="2" customFormat="1" ht="16.5" customHeight="1">
      <c r="A210" s="40"/>
      <c r="B210" s="41"/>
      <c r="C210" s="216" t="s">
        <v>1558</v>
      </c>
      <c r="D210" s="216" t="s">
        <v>333</v>
      </c>
      <c r="E210" s="217" t="s">
        <v>4646</v>
      </c>
      <c r="F210" s="218" t="s">
        <v>4647</v>
      </c>
      <c r="G210" s="219" t="s">
        <v>1051</v>
      </c>
      <c r="H210" s="220">
        <v>6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83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2207</v>
      </c>
    </row>
    <row r="211" s="2" customFormat="1" ht="16.5" customHeight="1">
      <c r="A211" s="40"/>
      <c r="B211" s="41"/>
      <c r="C211" s="216" t="s">
        <v>1563</v>
      </c>
      <c r="D211" s="216" t="s">
        <v>333</v>
      </c>
      <c r="E211" s="217" t="s">
        <v>4648</v>
      </c>
      <c r="F211" s="218" t="s">
        <v>4649</v>
      </c>
      <c r="G211" s="219" t="s">
        <v>1051</v>
      </c>
      <c r="H211" s="220">
        <v>14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83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2217</v>
      </c>
    </row>
    <row r="212" s="2" customFormat="1" ht="16.5" customHeight="1">
      <c r="A212" s="40"/>
      <c r="B212" s="41"/>
      <c r="C212" s="216" t="s">
        <v>1572</v>
      </c>
      <c r="D212" s="216" t="s">
        <v>333</v>
      </c>
      <c r="E212" s="217" t="s">
        <v>4650</v>
      </c>
      <c r="F212" s="218" t="s">
        <v>4651</v>
      </c>
      <c r="G212" s="219" t="s">
        <v>1051</v>
      </c>
      <c r="H212" s="220">
        <v>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83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2230</v>
      </c>
    </row>
    <row r="213" s="2" customFormat="1" ht="16.5" customHeight="1">
      <c r="A213" s="40"/>
      <c r="B213" s="41"/>
      <c r="C213" s="216" t="s">
        <v>1587</v>
      </c>
      <c r="D213" s="216" t="s">
        <v>333</v>
      </c>
      <c r="E213" s="217" t="s">
        <v>4652</v>
      </c>
      <c r="F213" s="218" t="s">
        <v>4653</v>
      </c>
      <c r="G213" s="219" t="s">
        <v>1051</v>
      </c>
      <c r="H213" s="220">
        <v>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83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2240</v>
      </c>
    </row>
    <row r="214" s="2" customFormat="1" ht="16.5" customHeight="1">
      <c r="A214" s="40"/>
      <c r="B214" s="41"/>
      <c r="C214" s="216" t="s">
        <v>1592</v>
      </c>
      <c r="D214" s="216" t="s">
        <v>333</v>
      </c>
      <c r="E214" s="217" t="s">
        <v>4654</v>
      </c>
      <c r="F214" s="218" t="s">
        <v>4655</v>
      </c>
      <c r="G214" s="219" t="s">
        <v>1051</v>
      </c>
      <c r="H214" s="220">
        <v>2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83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2258</v>
      </c>
    </row>
    <row r="215" s="2" customFormat="1" ht="16.5" customHeight="1">
      <c r="A215" s="40"/>
      <c r="B215" s="41"/>
      <c r="C215" s="216" t="s">
        <v>1600</v>
      </c>
      <c r="D215" s="216" t="s">
        <v>333</v>
      </c>
      <c r="E215" s="217" t="s">
        <v>4656</v>
      </c>
      <c r="F215" s="218" t="s">
        <v>4657</v>
      </c>
      <c r="G215" s="219" t="s">
        <v>1051</v>
      </c>
      <c r="H215" s="220">
        <v>10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83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2268</v>
      </c>
    </row>
    <row r="216" s="2" customFormat="1" ht="16.5" customHeight="1">
      <c r="A216" s="40"/>
      <c r="B216" s="41"/>
      <c r="C216" s="216" t="s">
        <v>1607</v>
      </c>
      <c r="D216" s="216" t="s">
        <v>333</v>
      </c>
      <c r="E216" s="217" t="s">
        <v>4658</v>
      </c>
      <c r="F216" s="218" t="s">
        <v>4659</v>
      </c>
      <c r="G216" s="219" t="s">
        <v>1051</v>
      </c>
      <c r="H216" s="220">
        <v>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83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2288</v>
      </c>
    </row>
    <row r="217" s="2" customFormat="1" ht="16.5" customHeight="1">
      <c r="A217" s="40"/>
      <c r="B217" s="41"/>
      <c r="C217" s="216" t="s">
        <v>1613</v>
      </c>
      <c r="D217" s="216" t="s">
        <v>333</v>
      </c>
      <c r="E217" s="217" t="s">
        <v>4660</v>
      </c>
      <c r="F217" s="218" t="s">
        <v>4661</v>
      </c>
      <c r="G217" s="219" t="s">
        <v>1051</v>
      </c>
      <c r="H217" s="220">
        <v>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83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2307</v>
      </c>
    </row>
    <row r="218" s="2" customFormat="1" ht="16.5" customHeight="1">
      <c r="A218" s="40"/>
      <c r="B218" s="41"/>
      <c r="C218" s="216" t="s">
        <v>1619</v>
      </c>
      <c r="D218" s="216" t="s">
        <v>333</v>
      </c>
      <c r="E218" s="217" t="s">
        <v>4662</v>
      </c>
      <c r="F218" s="218" t="s">
        <v>4663</v>
      </c>
      <c r="G218" s="219" t="s">
        <v>1051</v>
      </c>
      <c r="H218" s="220">
        <v>1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83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2330</v>
      </c>
    </row>
    <row r="219" s="2" customFormat="1" ht="16.5" customHeight="1">
      <c r="A219" s="40"/>
      <c r="B219" s="41"/>
      <c r="C219" s="216" t="s">
        <v>1626</v>
      </c>
      <c r="D219" s="216" t="s">
        <v>333</v>
      </c>
      <c r="E219" s="217" t="s">
        <v>4664</v>
      </c>
      <c r="F219" s="218" t="s">
        <v>4665</v>
      </c>
      <c r="G219" s="219" t="s">
        <v>1051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83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2346</v>
      </c>
    </row>
    <row r="220" s="2" customFormat="1" ht="16.5" customHeight="1">
      <c r="A220" s="40"/>
      <c r="B220" s="41"/>
      <c r="C220" s="216" t="s">
        <v>1647</v>
      </c>
      <c r="D220" s="216" t="s">
        <v>333</v>
      </c>
      <c r="E220" s="217" t="s">
        <v>4666</v>
      </c>
      <c r="F220" s="218" t="s">
        <v>4667</v>
      </c>
      <c r="G220" s="219" t="s">
        <v>1051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83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2357</v>
      </c>
    </row>
    <row r="221" s="2" customFormat="1" ht="16.5" customHeight="1">
      <c r="A221" s="40"/>
      <c r="B221" s="41"/>
      <c r="C221" s="216" t="s">
        <v>1653</v>
      </c>
      <c r="D221" s="216" t="s">
        <v>333</v>
      </c>
      <c r="E221" s="217" t="s">
        <v>4668</v>
      </c>
      <c r="F221" s="218" t="s">
        <v>4669</v>
      </c>
      <c r="G221" s="219" t="s">
        <v>1051</v>
      </c>
      <c r="H221" s="220">
        <v>2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83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2370</v>
      </c>
    </row>
    <row r="222" s="2" customFormat="1" ht="16.5" customHeight="1">
      <c r="A222" s="40"/>
      <c r="B222" s="41"/>
      <c r="C222" s="216" t="s">
        <v>534</v>
      </c>
      <c r="D222" s="216" t="s">
        <v>333</v>
      </c>
      <c r="E222" s="217" t="s">
        <v>4670</v>
      </c>
      <c r="F222" s="218" t="s">
        <v>4671</v>
      </c>
      <c r="G222" s="219" t="s">
        <v>1051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83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2385</v>
      </c>
    </row>
    <row r="223" s="2" customFormat="1" ht="16.5" customHeight="1">
      <c r="A223" s="40"/>
      <c r="B223" s="41"/>
      <c r="C223" s="216" t="s">
        <v>1667</v>
      </c>
      <c r="D223" s="216" t="s">
        <v>333</v>
      </c>
      <c r="E223" s="217" t="s">
        <v>4672</v>
      </c>
      <c r="F223" s="218" t="s">
        <v>4673</v>
      </c>
      <c r="G223" s="219" t="s">
        <v>1051</v>
      </c>
      <c r="H223" s="220">
        <v>3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83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2395</v>
      </c>
    </row>
    <row r="224" s="2" customFormat="1" ht="16.5" customHeight="1">
      <c r="A224" s="40"/>
      <c r="B224" s="41"/>
      <c r="C224" s="216" t="s">
        <v>1672</v>
      </c>
      <c r="D224" s="216" t="s">
        <v>333</v>
      </c>
      <c r="E224" s="217" t="s">
        <v>4674</v>
      </c>
      <c r="F224" s="218" t="s">
        <v>4655</v>
      </c>
      <c r="G224" s="219" t="s">
        <v>1051</v>
      </c>
      <c r="H224" s="220">
        <v>2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83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2407</v>
      </c>
    </row>
    <row r="225" s="2" customFormat="1" ht="16.5" customHeight="1">
      <c r="A225" s="40"/>
      <c r="B225" s="41"/>
      <c r="C225" s="216" t="s">
        <v>1679</v>
      </c>
      <c r="D225" s="216" t="s">
        <v>333</v>
      </c>
      <c r="E225" s="217" t="s">
        <v>4675</v>
      </c>
      <c r="F225" s="218" t="s">
        <v>4676</v>
      </c>
      <c r="G225" s="219" t="s">
        <v>1051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83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2418</v>
      </c>
    </row>
    <row r="226" s="2" customFormat="1" ht="16.5" customHeight="1">
      <c r="A226" s="40"/>
      <c r="B226" s="41"/>
      <c r="C226" s="216" t="s">
        <v>1688</v>
      </c>
      <c r="D226" s="216" t="s">
        <v>333</v>
      </c>
      <c r="E226" s="217" t="s">
        <v>4677</v>
      </c>
      <c r="F226" s="218" t="s">
        <v>4678</v>
      </c>
      <c r="G226" s="219" t="s">
        <v>1051</v>
      </c>
      <c r="H226" s="220">
        <v>2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83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2431</v>
      </c>
    </row>
    <row r="227" s="2" customFormat="1" ht="16.5" customHeight="1">
      <c r="A227" s="40"/>
      <c r="B227" s="41"/>
      <c r="C227" s="216" t="s">
        <v>1694</v>
      </c>
      <c r="D227" s="216" t="s">
        <v>333</v>
      </c>
      <c r="E227" s="217" t="s">
        <v>4679</v>
      </c>
      <c r="F227" s="218" t="s">
        <v>4680</v>
      </c>
      <c r="G227" s="219" t="s">
        <v>1051</v>
      </c>
      <c r="H227" s="220">
        <v>1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83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2438</v>
      </c>
    </row>
    <row r="228" s="2" customFormat="1" ht="16.5" customHeight="1">
      <c r="A228" s="40"/>
      <c r="B228" s="41"/>
      <c r="C228" s="216" t="s">
        <v>1698</v>
      </c>
      <c r="D228" s="216" t="s">
        <v>333</v>
      </c>
      <c r="E228" s="217" t="s">
        <v>4681</v>
      </c>
      <c r="F228" s="218" t="s">
        <v>4682</v>
      </c>
      <c r="G228" s="219" t="s">
        <v>1051</v>
      </c>
      <c r="H228" s="220">
        <v>2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83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2449</v>
      </c>
    </row>
    <row r="229" s="2" customFormat="1" ht="16.5" customHeight="1">
      <c r="A229" s="40"/>
      <c r="B229" s="41"/>
      <c r="C229" s="216" t="s">
        <v>1328</v>
      </c>
      <c r="D229" s="216" t="s">
        <v>333</v>
      </c>
      <c r="E229" s="217" t="s">
        <v>4683</v>
      </c>
      <c r="F229" s="218" t="s">
        <v>4684</v>
      </c>
      <c r="G229" s="219" t="s">
        <v>1051</v>
      </c>
      <c r="H229" s="220">
        <v>13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83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2463</v>
      </c>
    </row>
    <row r="230" s="2" customFormat="1" ht="16.5" customHeight="1">
      <c r="A230" s="40"/>
      <c r="B230" s="41"/>
      <c r="C230" s="216" t="s">
        <v>1705</v>
      </c>
      <c r="D230" s="216" t="s">
        <v>333</v>
      </c>
      <c r="E230" s="217" t="s">
        <v>4685</v>
      </c>
      <c r="F230" s="218" t="s">
        <v>4686</v>
      </c>
      <c r="G230" s="219" t="s">
        <v>1051</v>
      </c>
      <c r="H230" s="220">
        <v>6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83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2486</v>
      </c>
    </row>
    <row r="231" s="2" customFormat="1" ht="16.5" customHeight="1">
      <c r="A231" s="40"/>
      <c r="B231" s="41"/>
      <c r="C231" s="216" t="s">
        <v>1709</v>
      </c>
      <c r="D231" s="216" t="s">
        <v>333</v>
      </c>
      <c r="E231" s="217" t="s">
        <v>4687</v>
      </c>
      <c r="F231" s="218" t="s">
        <v>4688</v>
      </c>
      <c r="G231" s="219" t="s">
        <v>1051</v>
      </c>
      <c r="H231" s="220">
        <v>3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83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2503</v>
      </c>
    </row>
    <row r="232" s="2" customFormat="1" ht="16.5" customHeight="1">
      <c r="A232" s="40"/>
      <c r="B232" s="41"/>
      <c r="C232" s="216" t="s">
        <v>1713</v>
      </c>
      <c r="D232" s="216" t="s">
        <v>333</v>
      </c>
      <c r="E232" s="217" t="s">
        <v>4689</v>
      </c>
      <c r="F232" s="218" t="s">
        <v>4690</v>
      </c>
      <c r="G232" s="219" t="s">
        <v>1051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83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681</v>
      </c>
    </row>
    <row r="233" s="12" customFormat="1" ht="25.92" customHeight="1">
      <c r="A233" s="12"/>
      <c r="B233" s="200"/>
      <c r="C233" s="201"/>
      <c r="D233" s="202" t="s">
        <v>75</v>
      </c>
      <c r="E233" s="203" t="s">
        <v>199</v>
      </c>
      <c r="F233" s="203" t="s">
        <v>4691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SUM(P234:P237)</f>
        <v>0</v>
      </c>
      <c r="Q233" s="208"/>
      <c r="R233" s="209">
        <f>SUM(R234:R237)</f>
        <v>0</v>
      </c>
      <c r="S233" s="208"/>
      <c r="T233" s="210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76</v>
      </c>
      <c r="AY233" s="211" t="s">
        <v>331</v>
      </c>
      <c r="BK233" s="213">
        <f>SUM(BK234:BK237)</f>
        <v>0</v>
      </c>
    </row>
    <row r="234" s="2" customFormat="1" ht="16.5" customHeight="1">
      <c r="A234" s="40"/>
      <c r="B234" s="41"/>
      <c r="C234" s="216" t="s">
        <v>1717</v>
      </c>
      <c r="D234" s="216" t="s">
        <v>333</v>
      </c>
      <c r="E234" s="217" t="s">
        <v>4692</v>
      </c>
      <c r="F234" s="218" t="s">
        <v>4693</v>
      </c>
      <c r="G234" s="219" t="s">
        <v>376</v>
      </c>
      <c r="H234" s="220">
        <v>17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83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2294</v>
      </c>
    </row>
    <row r="235" s="2" customFormat="1" ht="16.5" customHeight="1">
      <c r="A235" s="40"/>
      <c r="B235" s="41"/>
      <c r="C235" s="216" t="s">
        <v>1721</v>
      </c>
      <c r="D235" s="216" t="s">
        <v>333</v>
      </c>
      <c r="E235" s="217" t="s">
        <v>4694</v>
      </c>
      <c r="F235" s="218" t="s">
        <v>4695</v>
      </c>
      <c r="G235" s="219" t="s">
        <v>429</v>
      </c>
      <c r="H235" s="220">
        <v>1.7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83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2545</v>
      </c>
    </row>
    <row r="236" s="2" customFormat="1" ht="16.5" customHeight="1">
      <c r="A236" s="40"/>
      <c r="B236" s="41"/>
      <c r="C236" s="216" t="s">
        <v>1725</v>
      </c>
      <c r="D236" s="216" t="s">
        <v>333</v>
      </c>
      <c r="E236" s="217" t="s">
        <v>4696</v>
      </c>
      <c r="F236" s="218" t="s">
        <v>4697</v>
      </c>
      <c r="G236" s="219" t="s">
        <v>376</v>
      </c>
      <c r="H236" s="220">
        <v>38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83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2556</v>
      </c>
    </row>
    <row r="237" s="2" customFormat="1" ht="16.5" customHeight="1">
      <c r="A237" s="40"/>
      <c r="B237" s="41"/>
      <c r="C237" s="216" t="s">
        <v>1729</v>
      </c>
      <c r="D237" s="216" t="s">
        <v>333</v>
      </c>
      <c r="E237" s="217" t="s">
        <v>4698</v>
      </c>
      <c r="F237" s="218" t="s">
        <v>4699</v>
      </c>
      <c r="G237" s="219" t="s">
        <v>1051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83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2574</v>
      </c>
    </row>
    <row r="238" s="12" customFormat="1" ht="25.92" customHeight="1">
      <c r="A238" s="12"/>
      <c r="B238" s="200"/>
      <c r="C238" s="201"/>
      <c r="D238" s="202" t="s">
        <v>75</v>
      </c>
      <c r="E238" s="203" t="s">
        <v>599</v>
      </c>
      <c r="F238" s="203" t="s">
        <v>4700</v>
      </c>
      <c r="G238" s="201"/>
      <c r="H238" s="201"/>
      <c r="I238" s="204"/>
      <c r="J238" s="20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76</v>
      </c>
      <c r="AY238" s="211" t="s">
        <v>331</v>
      </c>
      <c r="BK238" s="213">
        <f>SUM(BK239:BK241)</f>
        <v>0</v>
      </c>
    </row>
    <row r="239" s="2" customFormat="1" ht="16.5" customHeight="1">
      <c r="A239" s="40"/>
      <c r="B239" s="41"/>
      <c r="C239" s="216" t="s">
        <v>1733</v>
      </c>
      <c r="D239" s="216" t="s">
        <v>333</v>
      </c>
      <c r="E239" s="217" t="s">
        <v>4701</v>
      </c>
      <c r="F239" s="218" t="s">
        <v>4702</v>
      </c>
      <c r="G239" s="219" t="s">
        <v>1051</v>
      </c>
      <c r="H239" s="220">
        <v>1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83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2589</v>
      </c>
    </row>
    <row r="240" s="2" customFormat="1" ht="16.5" customHeight="1">
      <c r="A240" s="40"/>
      <c r="B240" s="41"/>
      <c r="C240" s="216" t="s">
        <v>1737</v>
      </c>
      <c r="D240" s="216" t="s">
        <v>333</v>
      </c>
      <c r="E240" s="217" t="s">
        <v>4703</v>
      </c>
      <c r="F240" s="218" t="s">
        <v>4704</v>
      </c>
      <c r="G240" s="219" t="s">
        <v>1051</v>
      </c>
      <c r="H240" s="220">
        <v>1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83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2604</v>
      </c>
    </row>
    <row r="241" s="2" customFormat="1" ht="16.5" customHeight="1">
      <c r="A241" s="40"/>
      <c r="B241" s="41"/>
      <c r="C241" s="216" t="s">
        <v>1741</v>
      </c>
      <c r="D241" s="216" t="s">
        <v>333</v>
      </c>
      <c r="E241" s="217" t="s">
        <v>4705</v>
      </c>
      <c r="F241" s="218" t="s">
        <v>4706</v>
      </c>
      <c r="G241" s="219" t="s">
        <v>1051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83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2615</v>
      </c>
    </row>
    <row r="242" s="12" customFormat="1" ht="25.92" customHeight="1">
      <c r="A242" s="12"/>
      <c r="B242" s="200"/>
      <c r="C242" s="201"/>
      <c r="D242" s="202" t="s">
        <v>75</v>
      </c>
      <c r="E242" s="203" t="s">
        <v>587</v>
      </c>
      <c r="F242" s="203" t="s">
        <v>4707</v>
      </c>
      <c r="G242" s="201"/>
      <c r="H242" s="201"/>
      <c r="I242" s="204"/>
      <c r="J242" s="205">
        <f>BK242</f>
        <v>0</v>
      </c>
      <c r="K242" s="201"/>
      <c r="L242" s="206"/>
      <c r="M242" s="207"/>
      <c r="N242" s="208"/>
      <c r="O242" s="208"/>
      <c r="P242" s="209">
        <f>SUM(P243:P245)</f>
        <v>0</v>
      </c>
      <c r="Q242" s="208"/>
      <c r="R242" s="209">
        <f>SUM(R243:R245)</f>
        <v>0</v>
      </c>
      <c r="S242" s="208"/>
      <c r="T242" s="210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83</v>
      </c>
      <c r="AT242" s="212" t="s">
        <v>75</v>
      </c>
      <c r="AU242" s="212" t="s">
        <v>76</v>
      </c>
      <c r="AY242" s="211" t="s">
        <v>331</v>
      </c>
      <c r="BK242" s="213">
        <f>SUM(BK243:BK245)</f>
        <v>0</v>
      </c>
    </row>
    <row r="243" s="2" customFormat="1" ht="16.5" customHeight="1">
      <c r="A243" s="40"/>
      <c r="B243" s="41"/>
      <c r="C243" s="216" t="s">
        <v>1745</v>
      </c>
      <c r="D243" s="216" t="s">
        <v>333</v>
      </c>
      <c r="E243" s="217" t="s">
        <v>4708</v>
      </c>
      <c r="F243" s="218" t="s">
        <v>4709</v>
      </c>
      <c r="G243" s="219" t="s">
        <v>1076</v>
      </c>
      <c r="H243" s="220">
        <v>10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83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2624</v>
      </c>
    </row>
    <row r="244" s="2" customFormat="1" ht="16.5" customHeight="1">
      <c r="A244" s="40"/>
      <c r="B244" s="41"/>
      <c r="C244" s="216" t="s">
        <v>1749</v>
      </c>
      <c r="D244" s="216" t="s">
        <v>333</v>
      </c>
      <c r="E244" s="217" t="s">
        <v>4710</v>
      </c>
      <c r="F244" s="218" t="s">
        <v>4711</v>
      </c>
      <c r="G244" s="219" t="s">
        <v>1076</v>
      </c>
      <c r="H244" s="220">
        <v>3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83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2635</v>
      </c>
    </row>
    <row r="245" s="2" customFormat="1" ht="16.5" customHeight="1">
      <c r="A245" s="40"/>
      <c r="B245" s="41"/>
      <c r="C245" s="216" t="s">
        <v>343</v>
      </c>
      <c r="D245" s="216" t="s">
        <v>333</v>
      </c>
      <c r="E245" s="217" t="s">
        <v>4712</v>
      </c>
      <c r="F245" s="218" t="s">
        <v>4713</v>
      </c>
      <c r="G245" s="219" t="s">
        <v>1076</v>
      </c>
      <c r="H245" s="220">
        <v>4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83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2646</v>
      </c>
    </row>
    <row r="246" s="12" customFormat="1" ht="25.92" customHeight="1">
      <c r="A246" s="12"/>
      <c r="B246" s="200"/>
      <c r="C246" s="201"/>
      <c r="D246" s="202" t="s">
        <v>75</v>
      </c>
      <c r="E246" s="203" t="s">
        <v>644</v>
      </c>
      <c r="F246" s="203" t="s">
        <v>4714</v>
      </c>
      <c r="G246" s="201"/>
      <c r="H246" s="201"/>
      <c r="I246" s="204"/>
      <c r="J246" s="205">
        <f>BK246</f>
        <v>0</v>
      </c>
      <c r="K246" s="201"/>
      <c r="L246" s="206"/>
      <c r="M246" s="207"/>
      <c r="N246" s="208"/>
      <c r="O246" s="208"/>
      <c r="P246" s="209">
        <f>SUM(P247:P253)</f>
        <v>0</v>
      </c>
      <c r="Q246" s="208"/>
      <c r="R246" s="209">
        <f>SUM(R247:R253)</f>
        <v>0</v>
      </c>
      <c r="S246" s="208"/>
      <c r="T246" s="210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83</v>
      </c>
      <c r="AT246" s="212" t="s">
        <v>75</v>
      </c>
      <c r="AU246" s="212" t="s">
        <v>76</v>
      </c>
      <c r="AY246" s="211" t="s">
        <v>331</v>
      </c>
      <c r="BK246" s="213">
        <f>SUM(BK247:BK253)</f>
        <v>0</v>
      </c>
    </row>
    <row r="247" s="2" customFormat="1" ht="16.5" customHeight="1">
      <c r="A247" s="40"/>
      <c r="B247" s="41"/>
      <c r="C247" s="216" t="s">
        <v>1756</v>
      </c>
      <c r="D247" s="216" t="s">
        <v>333</v>
      </c>
      <c r="E247" s="217" t="s">
        <v>4715</v>
      </c>
      <c r="F247" s="218" t="s">
        <v>4716</v>
      </c>
      <c r="G247" s="219" t="s">
        <v>336</v>
      </c>
      <c r="H247" s="220">
        <v>0.5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83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2657</v>
      </c>
    </row>
    <row r="248" s="2" customFormat="1" ht="16.5" customHeight="1">
      <c r="A248" s="40"/>
      <c r="B248" s="41"/>
      <c r="C248" s="216" t="s">
        <v>1760</v>
      </c>
      <c r="D248" s="216" t="s">
        <v>333</v>
      </c>
      <c r="E248" s="217" t="s">
        <v>4717</v>
      </c>
      <c r="F248" s="218" t="s">
        <v>4718</v>
      </c>
      <c r="G248" s="219" t="s">
        <v>336</v>
      </c>
      <c r="H248" s="220">
        <v>0.5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83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2665</v>
      </c>
    </row>
    <row r="249" s="2" customFormat="1" ht="16.5" customHeight="1">
      <c r="A249" s="40"/>
      <c r="B249" s="41"/>
      <c r="C249" s="216" t="s">
        <v>1764</v>
      </c>
      <c r="D249" s="216" t="s">
        <v>333</v>
      </c>
      <c r="E249" s="217" t="s">
        <v>4719</v>
      </c>
      <c r="F249" s="218" t="s">
        <v>4720</v>
      </c>
      <c r="G249" s="219" t="s">
        <v>336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83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2673</v>
      </c>
    </row>
    <row r="250" s="2" customFormat="1" ht="16.5" customHeight="1">
      <c r="A250" s="40"/>
      <c r="B250" s="41"/>
      <c r="C250" s="216" t="s">
        <v>1768</v>
      </c>
      <c r="D250" s="216" t="s">
        <v>333</v>
      </c>
      <c r="E250" s="217" t="s">
        <v>4721</v>
      </c>
      <c r="F250" s="218" t="s">
        <v>4722</v>
      </c>
      <c r="G250" s="219" t="s">
        <v>1051</v>
      </c>
      <c r="H250" s="220">
        <v>4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83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2681</v>
      </c>
    </row>
    <row r="251" s="2" customFormat="1" ht="16.5" customHeight="1">
      <c r="A251" s="40"/>
      <c r="B251" s="41"/>
      <c r="C251" s="216" t="s">
        <v>1772</v>
      </c>
      <c r="D251" s="216" t="s">
        <v>333</v>
      </c>
      <c r="E251" s="217" t="s">
        <v>4723</v>
      </c>
      <c r="F251" s="218" t="s">
        <v>4724</v>
      </c>
      <c r="G251" s="219" t="s">
        <v>1081</v>
      </c>
      <c r="H251" s="220">
        <v>1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83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2689</v>
      </c>
    </row>
    <row r="252" s="2" customFormat="1" ht="16.5" customHeight="1">
      <c r="A252" s="40"/>
      <c r="B252" s="41"/>
      <c r="C252" s="216" t="s">
        <v>1776</v>
      </c>
      <c r="D252" s="216" t="s">
        <v>333</v>
      </c>
      <c r="E252" s="217" t="s">
        <v>4725</v>
      </c>
      <c r="F252" s="218" t="s">
        <v>4726</v>
      </c>
      <c r="G252" s="219" t="s">
        <v>1051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83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2697</v>
      </c>
    </row>
    <row r="253" s="2" customFormat="1" ht="16.5" customHeight="1">
      <c r="A253" s="40"/>
      <c r="B253" s="41"/>
      <c r="C253" s="216" t="s">
        <v>1780</v>
      </c>
      <c r="D253" s="216" t="s">
        <v>333</v>
      </c>
      <c r="E253" s="217" t="s">
        <v>4727</v>
      </c>
      <c r="F253" s="218" t="s">
        <v>4728</v>
      </c>
      <c r="G253" s="219" t="s">
        <v>1051</v>
      </c>
      <c r="H253" s="220">
        <v>1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83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2705</v>
      </c>
    </row>
    <row r="254" s="12" customFormat="1" ht="25.92" customHeight="1">
      <c r="A254" s="12"/>
      <c r="B254" s="200"/>
      <c r="C254" s="201"/>
      <c r="D254" s="202" t="s">
        <v>75</v>
      </c>
      <c r="E254" s="203" t="s">
        <v>650</v>
      </c>
      <c r="F254" s="203" t="s">
        <v>4729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SUM(P255:P260)</f>
        <v>0</v>
      </c>
      <c r="Q254" s="208"/>
      <c r="R254" s="209">
        <f>SUM(R255:R260)</f>
        <v>0</v>
      </c>
      <c r="S254" s="208"/>
      <c r="T254" s="210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83</v>
      </c>
      <c r="AT254" s="212" t="s">
        <v>75</v>
      </c>
      <c r="AU254" s="212" t="s">
        <v>76</v>
      </c>
      <c r="AY254" s="211" t="s">
        <v>331</v>
      </c>
      <c r="BK254" s="213">
        <f>SUM(BK255:BK260)</f>
        <v>0</v>
      </c>
    </row>
    <row r="255" s="2" customFormat="1" ht="16.5" customHeight="1">
      <c r="A255" s="40"/>
      <c r="B255" s="41"/>
      <c r="C255" s="216" t="s">
        <v>1784</v>
      </c>
      <c r="D255" s="216" t="s">
        <v>333</v>
      </c>
      <c r="E255" s="217" t="s">
        <v>4730</v>
      </c>
      <c r="F255" s="218" t="s">
        <v>4731</v>
      </c>
      <c r="G255" s="219" t="s">
        <v>1076</v>
      </c>
      <c r="H255" s="220">
        <v>52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83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2713</v>
      </c>
    </row>
    <row r="256" s="2" customFormat="1" ht="16.5" customHeight="1">
      <c r="A256" s="40"/>
      <c r="B256" s="41"/>
      <c r="C256" s="216" t="s">
        <v>1788</v>
      </c>
      <c r="D256" s="216" t="s">
        <v>333</v>
      </c>
      <c r="E256" s="217" t="s">
        <v>4732</v>
      </c>
      <c r="F256" s="218" t="s">
        <v>4733</v>
      </c>
      <c r="G256" s="219" t="s">
        <v>1076</v>
      </c>
      <c r="H256" s="220">
        <v>8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83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2721</v>
      </c>
    </row>
    <row r="257" s="2" customFormat="1" ht="16.5" customHeight="1">
      <c r="A257" s="40"/>
      <c r="B257" s="41"/>
      <c r="C257" s="216" t="s">
        <v>1792</v>
      </c>
      <c r="D257" s="216" t="s">
        <v>333</v>
      </c>
      <c r="E257" s="217" t="s">
        <v>4734</v>
      </c>
      <c r="F257" s="218" t="s">
        <v>4735</v>
      </c>
      <c r="G257" s="219" t="s">
        <v>1076</v>
      </c>
      <c r="H257" s="220">
        <v>3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83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2730</v>
      </c>
    </row>
    <row r="258" s="2" customFormat="1" ht="16.5" customHeight="1">
      <c r="A258" s="40"/>
      <c r="B258" s="41"/>
      <c r="C258" s="216" t="s">
        <v>1796</v>
      </c>
      <c r="D258" s="216" t="s">
        <v>333</v>
      </c>
      <c r="E258" s="217" t="s">
        <v>4736</v>
      </c>
      <c r="F258" s="218" t="s">
        <v>4737</v>
      </c>
      <c r="G258" s="219" t="s">
        <v>1076</v>
      </c>
      <c r="H258" s="220">
        <v>15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83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2738</v>
      </c>
    </row>
    <row r="259" s="2" customFormat="1" ht="16.5" customHeight="1">
      <c r="A259" s="40"/>
      <c r="B259" s="41"/>
      <c r="C259" s="216" t="s">
        <v>1800</v>
      </c>
      <c r="D259" s="216" t="s">
        <v>333</v>
      </c>
      <c r="E259" s="217" t="s">
        <v>4738</v>
      </c>
      <c r="F259" s="218" t="s">
        <v>4739</v>
      </c>
      <c r="G259" s="219" t="s">
        <v>1076</v>
      </c>
      <c r="H259" s="220">
        <v>8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83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2749</v>
      </c>
    </row>
    <row r="260" s="2" customFormat="1" ht="16.5" customHeight="1">
      <c r="A260" s="40"/>
      <c r="B260" s="41"/>
      <c r="C260" s="216" t="s">
        <v>1804</v>
      </c>
      <c r="D260" s="216" t="s">
        <v>333</v>
      </c>
      <c r="E260" s="217" t="s">
        <v>4740</v>
      </c>
      <c r="F260" s="218" t="s">
        <v>4741</v>
      </c>
      <c r="G260" s="219" t="s">
        <v>1076</v>
      </c>
      <c r="H260" s="220">
        <v>6</v>
      </c>
      <c r="I260" s="221"/>
      <c r="J260" s="222">
        <f>ROUND(I260*H260,2)</f>
        <v>0</v>
      </c>
      <c r="K260" s="218" t="s">
        <v>19</v>
      </c>
      <c r="L260" s="46"/>
      <c r="M260" s="296" t="s">
        <v>19</v>
      </c>
      <c r="N260" s="297" t="s">
        <v>47</v>
      </c>
      <c r="O260" s="298"/>
      <c r="P260" s="299">
        <f>O260*H260</f>
        <v>0</v>
      </c>
      <c r="Q260" s="299">
        <v>0</v>
      </c>
      <c r="R260" s="299">
        <f>Q260*H260</f>
        <v>0</v>
      </c>
      <c r="S260" s="299">
        <v>0</v>
      </c>
      <c r="T260" s="30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83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2760</v>
      </c>
    </row>
    <row r="261" s="2" customFormat="1" ht="6.96" customHeight="1">
      <c r="A261" s="40"/>
      <c r="B261" s="61"/>
      <c r="C261" s="62"/>
      <c r="D261" s="62"/>
      <c r="E261" s="62"/>
      <c r="F261" s="62"/>
      <c r="G261" s="62"/>
      <c r="H261" s="62"/>
      <c r="I261" s="62"/>
      <c r="J261" s="62"/>
      <c r="K261" s="62"/>
      <c r="L261" s="46"/>
      <c r="M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</sheetData>
  <sheetProtection sheet="1" autoFilter="0" formatColumns="0" formatRows="0" objects="1" scenarios="1" spinCount="100000" saltValue="RFWWnWBS0GI3Z6JErntu6aYa/ddauxBmzmBdARj4LatM4BFUhYObL/byeYlgbQvYj8Q6DFzE8D7DtQlfCg7U8A==" hashValue="8o4B/J/ih+LCiMdNP+iVv0MMnqCMbVFPnA4ob3RyIaCx4oUEWDtDO2v+asOpUtw2IGbv71LoBRtIXVrjKgiyJw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4743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ROUND((SUM(BE95:BE155)),  2)</f>
        <v>0</v>
      </c>
      <c r="G37" s="40"/>
      <c r="H37" s="40"/>
      <c r="I37" s="160">
        <v>0.20999999999999999</v>
      </c>
      <c r="J37" s="159">
        <f>ROUND(((SUM(BE95:BE155))*I37),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ROUND((SUM(BF95:BF155)),  2)</f>
        <v>0</v>
      </c>
      <c r="G38" s="40"/>
      <c r="H38" s="40"/>
      <c r="I38" s="160">
        <v>0.14999999999999999</v>
      </c>
      <c r="J38" s="159">
        <f>ROUND(((SUM(BF95:BF155))*I38),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ROUND((SUM(BG95:BG155)),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ROUND((SUM(BH95:BH155)),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ROUND((SUM(BI95:BI155)),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4744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4745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4746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4747</v>
      </c>
      <c r="E71" s="181"/>
      <c r="F71" s="181"/>
      <c r="G71" s="181"/>
      <c r="H71" s="181"/>
      <c r="I71" s="181"/>
      <c r="J71" s="182">
        <f>J144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4742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005.01 -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P96+P116+P122+P144</f>
        <v>0</v>
      </c>
      <c r="Q95" s="98"/>
      <c r="R95" s="197">
        <f>R96+R116+R122+R144</f>
        <v>0</v>
      </c>
      <c r="S95" s="98"/>
      <c r="T95" s="198">
        <f>T96+T116+T122+T144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BK96+BK116+BK122+BK144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1518</v>
      </c>
      <c r="F96" s="203" t="s">
        <v>4748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SUM(BK97:BK115)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4749</v>
      </c>
      <c r="G97" s="219" t="s">
        <v>376</v>
      </c>
      <c r="H97" s="220">
        <v>35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4750</v>
      </c>
      <c r="G98" s="219" t="s">
        <v>376</v>
      </c>
      <c r="H98" s="220">
        <v>80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4751</v>
      </c>
      <c r="G99" s="219" t="s">
        <v>376</v>
      </c>
      <c r="H99" s="220">
        <v>140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126</v>
      </c>
      <c r="F100" s="218" t="s">
        <v>4752</v>
      </c>
      <c r="G100" s="219" t="s">
        <v>376</v>
      </c>
      <c r="H100" s="220">
        <v>10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361</v>
      </c>
      <c r="F101" s="218" t="s">
        <v>4753</v>
      </c>
      <c r="G101" s="219" t="s">
        <v>376</v>
      </c>
      <c r="H101" s="220">
        <v>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366</v>
      </c>
      <c r="F102" s="218" t="s">
        <v>4754</v>
      </c>
      <c r="G102" s="219" t="s">
        <v>376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373</v>
      </c>
      <c r="F103" s="218" t="s">
        <v>4755</v>
      </c>
      <c r="G103" s="219" t="s">
        <v>376</v>
      </c>
      <c r="H103" s="220">
        <v>295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381</v>
      </c>
      <c r="F104" s="218" t="s">
        <v>4756</v>
      </c>
      <c r="G104" s="219" t="s">
        <v>1051</v>
      </c>
      <c r="H104" s="220">
        <v>16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387</v>
      </c>
      <c r="F105" s="218" t="s">
        <v>4757</v>
      </c>
      <c r="G105" s="219" t="s">
        <v>1051</v>
      </c>
      <c r="H105" s="220">
        <v>16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393</v>
      </c>
      <c r="F106" s="218" t="s">
        <v>4758</v>
      </c>
      <c r="G106" s="219" t="s">
        <v>1051</v>
      </c>
      <c r="H106" s="220">
        <v>32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182</v>
      </c>
      <c r="F107" s="218" t="s">
        <v>4759</v>
      </c>
      <c r="G107" s="219" t="s">
        <v>4760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2" customFormat="1" ht="16.5" customHeight="1">
      <c r="A108" s="40"/>
      <c r="B108" s="41"/>
      <c r="C108" s="216" t="s">
        <v>185</v>
      </c>
      <c r="D108" s="216" t="s">
        <v>333</v>
      </c>
      <c r="E108" s="217" t="s">
        <v>185</v>
      </c>
      <c r="F108" s="218" t="s">
        <v>4761</v>
      </c>
      <c r="G108" s="219" t="s">
        <v>4760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199</v>
      </c>
    </row>
    <row r="109" s="2" customFormat="1" ht="16.5" customHeight="1">
      <c r="A109" s="40"/>
      <c r="B109" s="41"/>
      <c r="C109" s="216" t="s">
        <v>524</v>
      </c>
      <c r="D109" s="216" t="s">
        <v>333</v>
      </c>
      <c r="E109" s="217" t="s">
        <v>524</v>
      </c>
      <c r="F109" s="218" t="s">
        <v>4762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587</v>
      </c>
    </row>
    <row r="110" s="2" customFormat="1" ht="16.5" customHeight="1">
      <c r="A110" s="40"/>
      <c r="B110" s="41"/>
      <c r="C110" s="216" t="s">
        <v>529</v>
      </c>
      <c r="D110" s="216" t="s">
        <v>333</v>
      </c>
      <c r="E110" s="217" t="s">
        <v>529</v>
      </c>
      <c r="F110" s="218" t="s">
        <v>4763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650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4764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4765</v>
      </c>
      <c r="G112" s="219" t="s">
        <v>4760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4761</v>
      </c>
      <c r="G113" s="219" t="s">
        <v>4760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4766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4767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1523</v>
      </c>
      <c r="F116" s="203" t="s">
        <v>4768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558</v>
      </c>
      <c r="D117" s="216" t="s">
        <v>333</v>
      </c>
      <c r="E117" s="217" t="s">
        <v>558</v>
      </c>
      <c r="F117" s="218" t="s">
        <v>4769</v>
      </c>
      <c r="G117" s="219" t="s">
        <v>376</v>
      </c>
      <c r="H117" s="220">
        <v>3000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1048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4770</v>
      </c>
      <c r="G118" s="219" t="s">
        <v>376</v>
      </c>
      <c r="H118" s="220">
        <v>1000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4771</v>
      </c>
      <c r="G119" s="219" t="s">
        <v>376</v>
      </c>
      <c r="H119" s="220">
        <v>4000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4772</v>
      </c>
      <c r="G120" s="219" t="s">
        <v>1051</v>
      </c>
      <c r="H120" s="220">
        <v>36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4773</v>
      </c>
      <c r="G121" s="219" t="s">
        <v>376</v>
      </c>
      <c r="H121" s="220">
        <v>36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1531</v>
      </c>
      <c r="F122" s="203" t="s">
        <v>4774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SUM(P123:P143)</f>
        <v>0</v>
      </c>
      <c r="Q122" s="208"/>
      <c r="R122" s="209">
        <f>SUM(R123:R143)</f>
        <v>0</v>
      </c>
      <c r="S122" s="208"/>
      <c r="T122" s="210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SUM(BK123:BK143)</f>
        <v>0</v>
      </c>
    </row>
    <row r="123" s="2" customFormat="1" ht="24.15" customHeight="1">
      <c r="A123" s="40"/>
      <c r="B123" s="41"/>
      <c r="C123" s="216" t="s">
        <v>599</v>
      </c>
      <c r="D123" s="216" t="s">
        <v>333</v>
      </c>
      <c r="E123" s="217" t="s">
        <v>599</v>
      </c>
      <c r="F123" s="218" t="s">
        <v>4775</v>
      </c>
      <c r="G123" s="219" t="s">
        <v>1051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587</v>
      </c>
      <c r="F124" s="218" t="s">
        <v>4776</v>
      </c>
      <c r="G124" s="219" t="s">
        <v>1051</v>
      </c>
      <c r="H124" s="220">
        <v>40</v>
      </c>
      <c r="I124" s="221"/>
      <c r="J124" s="222">
        <f>ROUND(I124*H124,2)</f>
        <v>0</v>
      </c>
      <c r="K124" s="218" t="s">
        <v>4777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644</v>
      </c>
      <c r="F125" s="218" t="s">
        <v>4778</v>
      </c>
      <c r="G125" s="219" t="s">
        <v>1051</v>
      </c>
      <c r="H125" s="220">
        <v>12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21.75" customHeight="1">
      <c r="A126" s="40"/>
      <c r="B126" s="41"/>
      <c r="C126" s="216" t="s">
        <v>650</v>
      </c>
      <c r="D126" s="216" t="s">
        <v>333</v>
      </c>
      <c r="E126" s="217" t="s">
        <v>650</v>
      </c>
      <c r="F126" s="218" t="s">
        <v>4779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656</v>
      </c>
      <c r="F127" s="218" t="s">
        <v>4780</v>
      </c>
      <c r="G127" s="219" t="s">
        <v>1051</v>
      </c>
      <c r="H127" s="220">
        <v>74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631</v>
      </c>
      <c r="F128" s="218" t="s">
        <v>4781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618</v>
      </c>
      <c r="F129" s="218" t="s">
        <v>4782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624</v>
      </c>
      <c r="F130" s="218" t="s">
        <v>4783</v>
      </c>
      <c r="G130" s="219" t="s">
        <v>1051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612</v>
      </c>
      <c r="F131" s="218" t="s">
        <v>4784</v>
      </c>
      <c r="G131" s="219" t="s">
        <v>1051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638</v>
      </c>
      <c r="F132" s="218" t="s">
        <v>4785</v>
      </c>
      <c r="G132" s="219" t="s">
        <v>1051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1284</v>
      </c>
    </row>
    <row r="133" s="2" customFormat="1" ht="16.5" customHeight="1">
      <c r="A133" s="40"/>
      <c r="B133" s="41"/>
      <c r="C133" s="216" t="s">
        <v>605</v>
      </c>
      <c r="D133" s="216" t="s">
        <v>333</v>
      </c>
      <c r="E133" s="217" t="s">
        <v>605</v>
      </c>
      <c r="F133" s="218" t="s">
        <v>4786</v>
      </c>
      <c r="G133" s="219" t="s">
        <v>1051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1310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666</v>
      </c>
      <c r="F134" s="218" t="s">
        <v>4787</v>
      </c>
      <c r="G134" s="219" t="s">
        <v>1051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1333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675</v>
      </c>
      <c r="F135" s="218" t="s">
        <v>4788</v>
      </c>
      <c r="G135" s="219" t="s">
        <v>1051</v>
      </c>
      <c r="H135" s="220">
        <v>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1348</v>
      </c>
    </row>
    <row r="136" s="2" customFormat="1" ht="16.5" customHeight="1">
      <c r="A136" s="40"/>
      <c r="B136" s="41"/>
      <c r="C136" s="216" t="s">
        <v>683</v>
      </c>
      <c r="D136" s="216" t="s">
        <v>333</v>
      </c>
      <c r="E136" s="217" t="s">
        <v>683</v>
      </c>
      <c r="F136" s="218" t="s">
        <v>4789</v>
      </c>
      <c r="G136" s="219" t="s">
        <v>1051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1366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1044</v>
      </c>
      <c r="F137" s="218" t="s">
        <v>4790</v>
      </c>
      <c r="G137" s="219" t="s">
        <v>1051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1380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1048</v>
      </c>
      <c r="F138" s="218" t="s">
        <v>4791</v>
      </c>
      <c r="G138" s="219" t="s">
        <v>1051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1391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1053</v>
      </c>
      <c r="F139" s="218" t="s">
        <v>4792</v>
      </c>
      <c r="G139" s="219" t="s">
        <v>1051</v>
      </c>
      <c r="H139" s="220">
        <v>11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1401</v>
      </c>
    </row>
    <row r="140" s="2" customFormat="1" ht="16.5" customHeight="1">
      <c r="A140" s="40"/>
      <c r="B140" s="41"/>
      <c r="C140" s="216" t="s">
        <v>1058</v>
      </c>
      <c r="D140" s="216" t="s">
        <v>333</v>
      </c>
      <c r="E140" s="217" t="s">
        <v>1058</v>
      </c>
      <c r="F140" s="218" t="s">
        <v>4793</v>
      </c>
      <c r="G140" s="219" t="s">
        <v>1051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1415</v>
      </c>
    </row>
    <row r="141" s="2" customFormat="1" ht="24.15" customHeight="1">
      <c r="A141" s="40"/>
      <c r="B141" s="41"/>
      <c r="C141" s="216" t="s">
        <v>1066</v>
      </c>
      <c r="D141" s="216" t="s">
        <v>333</v>
      </c>
      <c r="E141" s="217" t="s">
        <v>1066</v>
      </c>
      <c r="F141" s="218" t="s">
        <v>4794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1424</v>
      </c>
    </row>
    <row r="142" s="2" customFormat="1" ht="16.5" customHeight="1">
      <c r="A142" s="40"/>
      <c r="B142" s="41"/>
      <c r="C142" s="216" t="s">
        <v>1070</v>
      </c>
      <c r="D142" s="216" t="s">
        <v>333</v>
      </c>
      <c r="E142" s="217" t="s">
        <v>1070</v>
      </c>
      <c r="F142" s="218" t="s">
        <v>4795</v>
      </c>
      <c r="G142" s="219" t="s">
        <v>4760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1435</v>
      </c>
    </row>
    <row r="143" s="2" customFormat="1" ht="16.5" customHeight="1">
      <c r="A143" s="40"/>
      <c r="B143" s="41"/>
      <c r="C143" s="216" t="s">
        <v>546</v>
      </c>
      <c r="D143" s="216" t="s">
        <v>333</v>
      </c>
      <c r="E143" s="217" t="s">
        <v>546</v>
      </c>
      <c r="F143" s="218" t="s">
        <v>4761</v>
      </c>
      <c r="G143" s="219" t="s">
        <v>4760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1450</v>
      </c>
    </row>
    <row r="144" s="12" customFormat="1" ht="25.92" customHeight="1">
      <c r="A144" s="12"/>
      <c r="B144" s="200"/>
      <c r="C144" s="201"/>
      <c r="D144" s="202" t="s">
        <v>75</v>
      </c>
      <c r="E144" s="203" t="s">
        <v>1538</v>
      </c>
      <c r="F144" s="203" t="s">
        <v>4796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76</v>
      </c>
      <c r="AY144" s="211" t="s">
        <v>331</v>
      </c>
      <c r="BK144" s="213">
        <f>SUM(BK145:BK155)</f>
        <v>0</v>
      </c>
    </row>
    <row r="145" s="2" customFormat="1" ht="16.5" customHeight="1">
      <c r="A145" s="40"/>
      <c r="B145" s="41"/>
      <c r="C145" s="216" t="s">
        <v>1078</v>
      </c>
      <c r="D145" s="216" t="s">
        <v>333</v>
      </c>
      <c r="E145" s="217" t="s">
        <v>1078</v>
      </c>
      <c r="F145" s="218" t="s">
        <v>4797</v>
      </c>
      <c r="G145" s="219" t="s">
        <v>1076</v>
      </c>
      <c r="H145" s="220">
        <v>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1463</v>
      </c>
    </row>
    <row r="146" s="2" customFormat="1" ht="16.5" customHeight="1">
      <c r="A146" s="40"/>
      <c r="B146" s="41"/>
      <c r="C146" s="216" t="s">
        <v>1083</v>
      </c>
      <c r="D146" s="216" t="s">
        <v>333</v>
      </c>
      <c r="E146" s="217" t="s">
        <v>1083</v>
      </c>
      <c r="F146" s="218" t="s">
        <v>4798</v>
      </c>
      <c r="G146" s="219" t="s">
        <v>1076</v>
      </c>
      <c r="H146" s="220">
        <v>24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1472</v>
      </c>
    </row>
    <row r="147" s="2" customFormat="1" ht="16.5" customHeight="1">
      <c r="A147" s="40"/>
      <c r="B147" s="41"/>
      <c r="C147" s="216" t="s">
        <v>1106</v>
      </c>
      <c r="D147" s="216" t="s">
        <v>333</v>
      </c>
      <c r="E147" s="217" t="s">
        <v>1106</v>
      </c>
      <c r="F147" s="218" t="s">
        <v>4799</v>
      </c>
      <c r="G147" s="219" t="s">
        <v>4760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467</v>
      </c>
    </row>
    <row r="148" s="2" customFormat="1" ht="16.5" customHeight="1">
      <c r="A148" s="40"/>
      <c r="B148" s="41"/>
      <c r="C148" s="216" t="s">
        <v>1111</v>
      </c>
      <c r="D148" s="216" t="s">
        <v>333</v>
      </c>
      <c r="E148" s="217" t="s">
        <v>1111</v>
      </c>
      <c r="F148" s="218" t="s">
        <v>4800</v>
      </c>
      <c r="G148" s="219" t="s">
        <v>1076</v>
      </c>
      <c r="H148" s="220">
        <v>8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547</v>
      </c>
    </row>
    <row r="149" s="2" customFormat="1" ht="16.5" customHeight="1">
      <c r="A149" s="40"/>
      <c r="B149" s="41"/>
      <c r="C149" s="216" t="s">
        <v>495</v>
      </c>
      <c r="D149" s="216" t="s">
        <v>333</v>
      </c>
      <c r="E149" s="217" t="s">
        <v>495</v>
      </c>
      <c r="F149" s="218" t="s">
        <v>4801</v>
      </c>
      <c r="G149" s="219" t="s">
        <v>1051</v>
      </c>
      <c r="H149" s="220">
        <v>36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1512</v>
      </c>
    </row>
    <row r="150" s="2" customFormat="1" ht="16.5" customHeight="1">
      <c r="A150" s="40"/>
      <c r="B150" s="41"/>
      <c r="C150" s="216" t="s">
        <v>1127</v>
      </c>
      <c r="D150" s="216" t="s">
        <v>333</v>
      </c>
      <c r="E150" s="217" t="s">
        <v>1127</v>
      </c>
      <c r="F150" s="218" t="s">
        <v>4802</v>
      </c>
      <c r="G150" s="219" t="s">
        <v>1051</v>
      </c>
      <c r="H150" s="220">
        <v>52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1523</v>
      </c>
    </row>
    <row r="151" s="2" customFormat="1" ht="16.5" customHeight="1">
      <c r="A151" s="40"/>
      <c r="B151" s="41"/>
      <c r="C151" s="216" t="s">
        <v>1132</v>
      </c>
      <c r="D151" s="216" t="s">
        <v>333</v>
      </c>
      <c r="E151" s="217" t="s">
        <v>1132</v>
      </c>
      <c r="F151" s="218" t="s">
        <v>4803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1538</v>
      </c>
    </row>
    <row r="152" s="2" customFormat="1" ht="16.5" customHeight="1">
      <c r="A152" s="40"/>
      <c r="B152" s="41"/>
      <c r="C152" s="216" t="s">
        <v>1139</v>
      </c>
      <c r="D152" s="216" t="s">
        <v>333</v>
      </c>
      <c r="E152" s="217" t="s">
        <v>1139</v>
      </c>
      <c r="F152" s="218" t="s">
        <v>4804</v>
      </c>
      <c r="G152" s="219" t="s">
        <v>1076</v>
      </c>
      <c r="H152" s="220">
        <v>8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1550</v>
      </c>
    </row>
    <row r="153" s="2" customFormat="1" ht="16.5" customHeight="1">
      <c r="A153" s="40"/>
      <c r="B153" s="41"/>
      <c r="C153" s="216" t="s">
        <v>1144</v>
      </c>
      <c r="D153" s="216" t="s">
        <v>333</v>
      </c>
      <c r="E153" s="217" t="s">
        <v>1144</v>
      </c>
      <c r="F153" s="218" t="s">
        <v>4805</v>
      </c>
      <c r="G153" s="219" t="s">
        <v>1076</v>
      </c>
      <c r="H153" s="220">
        <v>16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1558</v>
      </c>
    </row>
    <row r="154" s="2" customFormat="1" ht="16.5" customHeight="1">
      <c r="A154" s="40"/>
      <c r="B154" s="41"/>
      <c r="C154" s="216" t="s">
        <v>1154</v>
      </c>
      <c r="D154" s="216" t="s">
        <v>333</v>
      </c>
      <c r="E154" s="217" t="s">
        <v>1154</v>
      </c>
      <c r="F154" s="218" t="s">
        <v>4806</v>
      </c>
      <c r="G154" s="219" t="s">
        <v>4760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1572</v>
      </c>
    </row>
    <row r="155" s="2" customFormat="1" ht="16.5" customHeight="1">
      <c r="A155" s="40"/>
      <c r="B155" s="41"/>
      <c r="C155" s="216" t="s">
        <v>1189</v>
      </c>
      <c r="D155" s="216" t="s">
        <v>333</v>
      </c>
      <c r="E155" s="217" t="s">
        <v>1189</v>
      </c>
      <c r="F155" s="218" t="s">
        <v>4807</v>
      </c>
      <c r="G155" s="219" t="s">
        <v>4760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96" t="s">
        <v>19</v>
      </c>
      <c r="N155" s="297" t="s">
        <v>47</v>
      </c>
      <c r="O155" s="298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1592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Lkb8nIFqWScf9MH8FxJm47YczPjTXywlGAsz0TnjhyPfj+5FjuBrAysNywfue2Vtjvf4Mj0mjT8z80fiMl6ohg==" hashValue="CMMdcvf+Wo0GKE6/QC/2pbOGHQLymTW/6NU8CEnQEt9VK6/Xcn0LM1edUyDL0VkjojHfmKYs3fYdPR+z1OG2nw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4808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ROUND((SUM(BE96:BE130)),  2)</f>
        <v>0</v>
      </c>
      <c r="G37" s="40"/>
      <c r="H37" s="40"/>
      <c r="I37" s="160">
        <v>0.20999999999999999</v>
      </c>
      <c r="J37" s="159">
        <f>ROUND(((SUM(BE96:BE130))*I37),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ROUND((SUM(BF96:BF130)),  2)</f>
        <v>0</v>
      </c>
      <c r="G38" s="40"/>
      <c r="H38" s="40"/>
      <c r="I38" s="160">
        <v>0.14999999999999999</v>
      </c>
      <c r="J38" s="159">
        <f>ROUND(((SUM(BF96:BF130))*I38),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4809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4810</v>
      </c>
      <c r="E69" s="181"/>
      <c r="F69" s="181"/>
      <c r="G69" s="181"/>
      <c r="H69" s="181"/>
      <c r="I69" s="181"/>
      <c r="J69" s="182">
        <f>J102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4811</v>
      </c>
      <c r="E70" s="181"/>
      <c r="F70" s="181"/>
      <c r="G70" s="181"/>
      <c r="H70" s="181"/>
      <c r="I70" s="181"/>
      <c r="J70" s="182">
        <f>J112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4812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4813</v>
      </c>
      <c r="E72" s="181"/>
      <c r="F72" s="181"/>
      <c r="G72" s="181"/>
      <c r="H72" s="181"/>
      <c r="I72" s="181"/>
      <c r="J72" s="182">
        <f>J120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4742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005.2 - CCTV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P97+P102+P112+P118+P120</f>
        <v>0</v>
      </c>
      <c r="Q96" s="98"/>
      <c r="R96" s="197">
        <f>R97+R102+R112+R118+R120</f>
        <v>0</v>
      </c>
      <c r="S96" s="98"/>
      <c r="T96" s="198">
        <f>T97+T102+T112+T118+T120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BK97+BK102+BK112+BK118+BK120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1518</v>
      </c>
      <c r="F97" s="203" t="s">
        <v>4768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SUM(P98:P101)</f>
        <v>0</v>
      </c>
      <c r="Q97" s="208"/>
      <c r="R97" s="209">
        <f>SUM(R98:R101)</f>
        <v>0</v>
      </c>
      <c r="S97" s="208"/>
      <c r="T97" s="210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SUM(BK98:BK101)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4814</v>
      </c>
      <c r="G98" s="219" t="s">
        <v>376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4815</v>
      </c>
      <c r="G99" s="219" t="s">
        <v>1051</v>
      </c>
      <c r="H99" s="220">
        <v>12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4816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4771</v>
      </c>
      <c r="G101" s="219" t="s">
        <v>376</v>
      </c>
      <c r="H101" s="220">
        <v>64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1523</v>
      </c>
      <c r="F102" s="203" t="s">
        <v>4817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SUM(P103:P111)</f>
        <v>0</v>
      </c>
      <c r="Q102" s="208"/>
      <c r="R102" s="209">
        <f>SUM(R103:R111)</f>
        <v>0</v>
      </c>
      <c r="S102" s="208"/>
      <c r="T102" s="21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SUM(BK103:BK111)</f>
        <v>0</v>
      </c>
    </row>
    <row r="103" s="2" customFormat="1" ht="37.8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4818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4819</v>
      </c>
      <c r="G104" s="219" t="s">
        <v>1051</v>
      </c>
      <c r="H104" s="220">
        <v>3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4820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4821</v>
      </c>
      <c r="G106" s="219" t="s">
        <v>1051</v>
      </c>
      <c r="H106" s="220">
        <v>8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4822</v>
      </c>
      <c r="G107" s="219" t="s">
        <v>1051</v>
      </c>
      <c r="H107" s="220">
        <v>11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4793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24.1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4794</v>
      </c>
      <c r="G109" s="219" t="s">
        <v>1051</v>
      </c>
      <c r="H109" s="220">
        <v>8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4795</v>
      </c>
      <c r="G110" s="219" t="s">
        <v>4760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4823</v>
      </c>
      <c r="G111" s="219" t="s">
        <v>4760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12" customFormat="1" ht="25.92" customHeight="1">
      <c r="A112" s="12"/>
      <c r="B112" s="200"/>
      <c r="C112" s="201"/>
      <c r="D112" s="202" t="s">
        <v>75</v>
      </c>
      <c r="E112" s="203" t="s">
        <v>1531</v>
      </c>
      <c r="F112" s="203" t="s">
        <v>4824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76</v>
      </c>
      <c r="AY112" s="211" t="s">
        <v>331</v>
      </c>
      <c r="BK112" s="213">
        <f>SUM(BK113:BK117)</f>
        <v>0</v>
      </c>
    </row>
    <row r="113" s="2" customFormat="1" ht="44.25" customHeight="1">
      <c r="A113" s="40"/>
      <c r="B113" s="41"/>
      <c r="C113" s="216" t="s">
        <v>529</v>
      </c>
      <c r="D113" s="216" t="s">
        <v>333</v>
      </c>
      <c r="E113" s="217" t="s">
        <v>529</v>
      </c>
      <c r="F113" s="218" t="s">
        <v>4825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650</v>
      </c>
    </row>
    <row r="114" s="2" customFormat="1" ht="24.1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4826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4827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4828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4795</v>
      </c>
      <c r="G116" s="219" t="s">
        <v>4760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4761</v>
      </c>
      <c r="G117" s="219" t="s">
        <v>4760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1538</v>
      </c>
      <c r="F118" s="203" t="s">
        <v>4829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P119</f>
        <v>0</v>
      </c>
      <c r="Q118" s="208"/>
      <c r="R118" s="209">
        <f>R119</f>
        <v>0</v>
      </c>
      <c r="S118" s="208"/>
      <c r="T118" s="210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BK119</f>
        <v>0</v>
      </c>
    </row>
    <row r="119" s="2" customFormat="1" ht="16.5" customHeight="1">
      <c r="A119" s="40"/>
      <c r="B119" s="41"/>
      <c r="C119" s="216" t="s">
        <v>549</v>
      </c>
      <c r="D119" s="216" t="s">
        <v>333</v>
      </c>
      <c r="E119" s="217" t="s">
        <v>549</v>
      </c>
      <c r="F119" s="218" t="s">
        <v>4830</v>
      </c>
      <c r="G119" s="219" t="s">
        <v>1051</v>
      </c>
      <c r="H119" s="220">
        <v>11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683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1544</v>
      </c>
      <c r="F120" s="203" t="s">
        <v>4796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SUM(BK121:BK130)</f>
        <v>0</v>
      </c>
    </row>
    <row r="121" s="2" customFormat="1" ht="16.5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4831</v>
      </c>
      <c r="G121" s="219" t="s">
        <v>1076</v>
      </c>
      <c r="H121" s="220">
        <v>8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16.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4832</v>
      </c>
      <c r="G122" s="219" t="s">
        <v>1076</v>
      </c>
      <c r="H122" s="220">
        <v>16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16.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4833</v>
      </c>
      <c r="G123" s="219" t="s">
        <v>1076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16.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4834</v>
      </c>
      <c r="G124" s="219" t="s">
        <v>1076</v>
      </c>
      <c r="H124" s="220">
        <v>16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4835</v>
      </c>
      <c r="G125" s="219" t="s">
        <v>1076</v>
      </c>
      <c r="H125" s="220">
        <v>8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4836</v>
      </c>
      <c r="G126" s="219" t="s">
        <v>1076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16.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4837</v>
      </c>
      <c r="G127" s="219" t="s">
        <v>1076</v>
      </c>
      <c r="H127" s="220">
        <v>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4165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4806</v>
      </c>
      <c r="G129" s="219" t="s">
        <v>4760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4807</v>
      </c>
      <c r="G130" s="219" t="s">
        <v>4760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NRaaOeLLX7uWVHna+g20Vhy73XnGIe37h/G8qJuPK30fiI5o6rPleMPnC6/3tSWLidaGf4/StiLCCeNl11+d9A==" hashValue="QFiq8MXe6ghi6yF6uoYuubKy3rutOvdCFhdmjUXKk4GF/0hlQKR1Yp52URMl5PqguiTs7KBBKg2PRFuRdaxjLA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4838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005.3 - Poplachový zabezpečovací a tísňový systém (PZTS), nouzová signalizace ZTP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4744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4745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4839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4840</v>
      </c>
      <c r="E71" s="181"/>
      <c r="F71" s="181"/>
      <c r="G71" s="181"/>
      <c r="H71" s="181"/>
      <c r="I71" s="181"/>
      <c r="J71" s="182">
        <f>J131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4841</v>
      </c>
      <c r="E72" s="181"/>
      <c r="F72" s="181"/>
      <c r="G72" s="181"/>
      <c r="H72" s="181"/>
      <c r="I72" s="181"/>
      <c r="J72" s="182">
        <f>J146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4842</v>
      </c>
      <c r="E73" s="181"/>
      <c r="F73" s="181"/>
      <c r="G73" s="181"/>
      <c r="H73" s="181"/>
      <c r="I73" s="181"/>
      <c r="J73" s="182">
        <f>J150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4742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005.3 - Poplachový zabezpečovací a tísňový systém (PZTS), nouzová signalizace ZTP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P98+P116+P124+P131+P146+P150</f>
        <v>0</v>
      </c>
      <c r="Q97" s="98"/>
      <c r="R97" s="197">
        <f>R98+R116+R124+R131+R146+R150</f>
        <v>0</v>
      </c>
      <c r="S97" s="98"/>
      <c r="T97" s="198">
        <f>T98+T116+T124+T131+T146+T150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BK98+BK116+BK124+BK131+BK146+BK150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1518</v>
      </c>
      <c r="F98" s="203" t="s">
        <v>4748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SUM(P99:P115)</f>
        <v>0</v>
      </c>
      <c r="Q98" s="208"/>
      <c r="R98" s="209">
        <f>SUM(R99:R115)</f>
        <v>0</v>
      </c>
      <c r="S98" s="208"/>
      <c r="T98" s="21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SUM(BK99:BK115)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4749</v>
      </c>
      <c r="G99" s="219" t="s">
        <v>376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4750</v>
      </c>
      <c r="G100" s="219" t="s">
        <v>376</v>
      </c>
      <c r="H100" s="220">
        <v>80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4751</v>
      </c>
      <c r="G101" s="219" t="s">
        <v>376</v>
      </c>
      <c r="H101" s="220">
        <v>110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4752</v>
      </c>
      <c r="G102" s="219" t="s">
        <v>376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4753</v>
      </c>
      <c r="G103" s="219" t="s">
        <v>376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2" customFormat="1" ht="16.5" customHeight="1">
      <c r="A104" s="40"/>
      <c r="B104" s="41"/>
      <c r="C104" s="216" t="s">
        <v>366</v>
      </c>
      <c r="D104" s="216" t="s">
        <v>333</v>
      </c>
      <c r="E104" s="217" t="s">
        <v>366</v>
      </c>
      <c r="F104" s="218" t="s">
        <v>4755</v>
      </c>
      <c r="G104" s="219" t="s">
        <v>376</v>
      </c>
      <c r="H104" s="220">
        <v>245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185</v>
      </c>
    </row>
    <row r="105" s="2" customFormat="1" ht="24.15" customHeight="1">
      <c r="A105" s="40"/>
      <c r="B105" s="41"/>
      <c r="C105" s="216" t="s">
        <v>373</v>
      </c>
      <c r="D105" s="216" t="s">
        <v>333</v>
      </c>
      <c r="E105" s="217" t="s">
        <v>373</v>
      </c>
      <c r="F105" s="218" t="s">
        <v>4843</v>
      </c>
      <c r="G105" s="219" t="s">
        <v>1051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529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4758</v>
      </c>
      <c r="G106" s="219" t="s">
        <v>1051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4759</v>
      </c>
      <c r="G107" s="219" t="s">
        <v>4760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4761</v>
      </c>
      <c r="G108" s="219" t="s">
        <v>4760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4762</v>
      </c>
      <c r="G109" s="219" t="s">
        <v>1076</v>
      </c>
      <c r="H109" s="220">
        <v>24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4763</v>
      </c>
      <c r="G110" s="219" t="s">
        <v>1051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4764</v>
      </c>
      <c r="G111" s="219" t="s">
        <v>1051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4765</v>
      </c>
      <c r="G112" s="219" t="s">
        <v>4760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4761</v>
      </c>
      <c r="G113" s="219" t="s">
        <v>4760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4766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4767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1523</v>
      </c>
      <c r="F116" s="203" t="s">
        <v>4768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SUM(P117:P123)</f>
        <v>0</v>
      </c>
      <c r="Q116" s="208"/>
      <c r="R116" s="209">
        <f>SUM(R117:R123)</f>
        <v>0</v>
      </c>
      <c r="S116" s="208"/>
      <c r="T116" s="21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76</v>
      </c>
      <c r="AY116" s="211" t="s">
        <v>331</v>
      </c>
      <c r="BK116" s="213">
        <f>SUM(BK117:BK123)</f>
        <v>0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4844</v>
      </c>
      <c r="G117" s="219" t="s">
        <v>376</v>
      </c>
      <c r="H117" s="220">
        <v>500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4845</v>
      </c>
      <c r="G118" s="219" t="s">
        <v>376</v>
      </c>
      <c r="H118" s="220">
        <v>100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4846</v>
      </c>
      <c r="G119" s="219" t="s">
        <v>376</v>
      </c>
      <c r="H119" s="220">
        <v>100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4847</v>
      </c>
      <c r="G120" s="219" t="s">
        <v>376</v>
      </c>
      <c r="H120" s="220">
        <v>2000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4848</v>
      </c>
      <c r="G121" s="219" t="s">
        <v>376</v>
      </c>
      <c r="H121" s="220">
        <v>50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4814</v>
      </c>
      <c r="G122" s="219" t="s">
        <v>376</v>
      </c>
      <c r="H122" s="220">
        <v>50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4771</v>
      </c>
      <c r="G123" s="219" t="s">
        <v>376</v>
      </c>
      <c r="H123" s="220">
        <v>2250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12" customFormat="1" ht="25.92" customHeight="1">
      <c r="A124" s="12"/>
      <c r="B124" s="200"/>
      <c r="C124" s="201"/>
      <c r="D124" s="202" t="s">
        <v>75</v>
      </c>
      <c r="E124" s="203" t="s">
        <v>1531</v>
      </c>
      <c r="F124" s="203" t="s">
        <v>4849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76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4850</v>
      </c>
      <c r="G125" s="219" t="s">
        <v>1051</v>
      </c>
      <c r="H125" s="220">
        <v>2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4851</v>
      </c>
      <c r="G126" s="219" t="s">
        <v>1051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4793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1.7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4852</v>
      </c>
      <c r="G128" s="219" t="s">
        <v>1051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4795</v>
      </c>
      <c r="G129" s="219" t="s">
        <v>4760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4823</v>
      </c>
      <c r="G130" s="219" t="s">
        <v>4760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12" customFormat="1" ht="25.92" customHeight="1">
      <c r="A131" s="12"/>
      <c r="B131" s="200"/>
      <c r="C131" s="201"/>
      <c r="D131" s="202" t="s">
        <v>75</v>
      </c>
      <c r="E131" s="203" t="s">
        <v>1538</v>
      </c>
      <c r="F131" s="203" t="s">
        <v>4853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SUM(P132:P145)</f>
        <v>0</v>
      </c>
      <c r="Q131" s="208"/>
      <c r="R131" s="209">
        <f>SUM(R132:R145)</f>
        <v>0</v>
      </c>
      <c r="S131" s="208"/>
      <c r="T131" s="21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76</v>
      </c>
      <c r="AY131" s="211" t="s">
        <v>331</v>
      </c>
      <c r="BK131" s="213">
        <f>SUM(BK132:BK145)</f>
        <v>0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618</v>
      </c>
      <c r="F132" s="218" t="s">
        <v>4854</v>
      </c>
      <c r="G132" s="219" t="s">
        <v>1051</v>
      </c>
      <c r="H132" s="220">
        <v>6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1243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624</v>
      </c>
      <c r="F133" s="218" t="s">
        <v>4855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1253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612</v>
      </c>
      <c r="F134" s="218" t="s">
        <v>4856</v>
      </c>
      <c r="G134" s="219" t="s">
        <v>1051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1266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4857</v>
      </c>
      <c r="G135" s="219" t="s">
        <v>1051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1284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4858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1310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4859</v>
      </c>
      <c r="G137" s="219" t="s">
        <v>1051</v>
      </c>
      <c r="H137" s="220">
        <v>10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1333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4860</v>
      </c>
      <c r="G138" s="219" t="s">
        <v>1051</v>
      </c>
      <c r="H138" s="220">
        <v>16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1348</v>
      </c>
    </row>
    <row r="139" s="2" customFormat="1" ht="24.1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4861</v>
      </c>
      <c r="G139" s="219" t="s">
        <v>1051</v>
      </c>
      <c r="H139" s="220">
        <v>13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1366</v>
      </c>
    </row>
    <row r="140" s="2" customFormat="1" ht="24.1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4862</v>
      </c>
      <c r="G140" s="219" t="s">
        <v>1051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1380</v>
      </c>
    </row>
    <row r="141" s="2" customFormat="1" ht="24.1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4863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1391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4864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1401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4865</v>
      </c>
      <c r="G143" s="219" t="s">
        <v>4760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1415</v>
      </c>
    </row>
    <row r="144" s="2" customFormat="1" ht="16.5" customHeight="1">
      <c r="A144" s="40"/>
      <c r="B144" s="41"/>
      <c r="C144" s="216" t="s">
        <v>1066</v>
      </c>
      <c r="D144" s="216" t="s">
        <v>333</v>
      </c>
      <c r="E144" s="217" t="s">
        <v>1066</v>
      </c>
      <c r="F144" s="218" t="s">
        <v>4795</v>
      </c>
      <c r="G144" s="219" t="s">
        <v>4760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1424</v>
      </c>
    </row>
    <row r="145" s="2" customFormat="1" ht="16.5" customHeight="1">
      <c r="A145" s="40"/>
      <c r="B145" s="41"/>
      <c r="C145" s="216" t="s">
        <v>1070</v>
      </c>
      <c r="D145" s="216" t="s">
        <v>333</v>
      </c>
      <c r="E145" s="217" t="s">
        <v>1070</v>
      </c>
      <c r="F145" s="218" t="s">
        <v>4761</v>
      </c>
      <c r="G145" s="219" t="s">
        <v>4760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1435</v>
      </c>
    </row>
    <row r="146" s="12" customFormat="1" ht="25.92" customHeight="1">
      <c r="A146" s="12"/>
      <c r="B146" s="200"/>
      <c r="C146" s="201"/>
      <c r="D146" s="202" t="s">
        <v>75</v>
      </c>
      <c r="E146" s="203" t="s">
        <v>1544</v>
      </c>
      <c r="F146" s="203" t="s">
        <v>4866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76</v>
      </c>
      <c r="AY146" s="211" t="s">
        <v>331</v>
      </c>
      <c r="BK146" s="213">
        <f>SUM(BK147:BK149)</f>
        <v>0</v>
      </c>
    </row>
    <row r="147" s="2" customFormat="1" ht="24.15" customHeight="1">
      <c r="A147" s="40"/>
      <c r="B147" s="41"/>
      <c r="C147" s="216" t="s">
        <v>546</v>
      </c>
      <c r="D147" s="216" t="s">
        <v>333</v>
      </c>
      <c r="E147" s="217" t="s">
        <v>546</v>
      </c>
      <c r="F147" s="218" t="s">
        <v>4867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1450</v>
      </c>
    </row>
    <row r="148" s="2" customFormat="1" ht="16.5" customHeight="1">
      <c r="A148" s="40"/>
      <c r="B148" s="41"/>
      <c r="C148" s="216" t="s">
        <v>1078</v>
      </c>
      <c r="D148" s="216" t="s">
        <v>333</v>
      </c>
      <c r="E148" s="217" t="s">
        <v>1078</v>
      </c>
      <c r="F148" s="218" t="s">
        <v>4795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1463</v>
      </c>
    </row>
    <row r="149" s="2" customFormat="1" ht="16.5" customHeight="1">
      <c r="A149" s="40"/>
      <c r="B149" s="41"/>
      <c r="C149" s="216" t="s">
        <v>1083</v>
      </c>
      <c r="D149" s="216" t="s">
        <v>333</v>
      </c>
      <c r="E149" s="217" t="s">
        <v>1083</v>
      </c>
      <c r="F149" s="218" t="s">
        <v>4868</v>
      </c>
      <c r="G149" s="219" t="s">
        <v>1051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83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4869</v>
      </c>
    </row>
    <row r="150" s="12" customFormat="1" ht="25.92" customHeight="1">
      <c r="A150" s="12"/>
      <c r="B150" s="200"/>
      <c r="C150" s="201"/>
      <c r="D150" s="202" t="s">
        <v>75</v>
      </c>
      <c r="E150" s="203" t="s">
        <v>1550</v>
      </c>
      <c r="F150" s="203" t="s">
        <v>4796</v>
      </c>
      <c r="G150" s="201"/>
      <c r="H150" s="201"/>
      <c r="I150" s="204"/>
      <c r="J150" s="205">
        <f>BK150</f>
        <v>0</v>
      </c>
      <c r="K150" s="201"/>
      <c r="L150" s="206"/>
      <c r="M150" s="207"/>
      <c r="N150" s="208"/>
      <c r="O150" s="208"/>
      <c r="P150" s="209">
        <f>SUM(P151:P161)</f>
        <v>0</v>
      </c>
      <c r="Q150" s="208"/>
      <c r="R150" s="209">
        <f>SUM(R151:R161)</f>
        <v>0</v>
      </c>
      <c r="S150" s="208"/>
      <c r="T150" s="21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76</v>
      </c>
      <c r="AY150" s="211" t="s">
        <v>331</v>
      </c>
      <c r="BK150" s="213">
        <f>SUM(BK151:BK161)</f>
        <v>0</v>
      </c>
    </row>
    <row r="151" s="2" customFormat="1" ht="16.5" customHeight="1">
      <c r="A151" s="40"/>
      <c r="B151" s="41"/>
      <c r="C151" s="216" t="s">
        <v>1106</v>
      </c>
      <c r="D151" s="216" t="s">
        <v>333</v>
      </c>
      <c r="E151" s="217" t="s">
        <v>1106</v>
      </c>
      <c r="F151" s="218" t="s">
        <v>4797</v>
      </c>
      <c r="G151" s="219" t="s">
        <v>1076</v>
      </c>
      <c r="H151" s="220">
        <v>8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1472</v>
      </c>
    </row>
    <row r="152" s="2" customFormat="1" ht="16.5" customHeight="1">
      <c r="A152" s="40"/>
      <c r="B152" s="41"/>
      <c r="C152" s="216" t="s">
        <v>1111</v>
      </c>
      <c r="D152" s="216" t="s">
        <v>333</v>
      </c>
      <c r="E152" s="217" t="s">
        <v>1111</v>
      </c>
      <c r="F152" s="218" t="s">
        <v>4798</v>
      </c>
      <c r="G152" s="219" t="s">
        <v>1076</v>
      </c>
      <c r="H152" s="220">
        <v>16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467</v>
      </c>
    </row>
    <row r="153" s="2" customFormat="1" ht="16.5" customHeight="1">
      <c r="A153" s="40"/>
      <c r="B153" s="41"/>
      <c r="C153" s="216" t="s">
        <v>495</v>
      </c>
      <c r="D153" s="216" t="s">
        <v>333</v>
      </c>
      <c r="E153" s="217" t="s">
        <v>495</v>
      </c>
      <c r="F153" s="218" t="s">
        <v>4799</v>
      </c>
      <c r="G153" s="219" t="s">
        <v>4760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547</v>
      </c>
    </row>
    <row r="154" s="2" customFormat="1" ht="16.5" customHeight="1">
      <c r="A154" s="40"/>
      <c r="B154" s="41"/>
      <c r="C154" s="216" t="s">
        <v>1127</v>
      </c>
      <c r="D154" s="216" t="s">
        <v>333</v>
      </c>
      <c r="E154" s="217" t="s">
        <v>1127</v>
      </c>
      <c r="F154" s="218" t="s">
        <v>4800</v>
      </c>
      <c r="G154" s="219" t="s">
        <v>1076</v>
      </c>
      <c r="H154" s="220">
        <v>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1512</v>
      </c>
    </row>
    <row r="155" s="2" customFormat="1" ht="16.5" customHeight="1">
      <c r="A155" s="40"/>
      <c r="B155" s="41"/>
      <c r="C155" s="216" t="s">
        <v>1132</v>
      </c>
      <c r="D155" s="216" t="s">
        <v>333</v>
      </c>
      <c r="E155" s="217" t="s">
        <v>1132</v>
      </c>
      <c r="F155" s="218" t="s">
        <v>4832</v>
      </c>
      <c r="G155" s="219" t="s">
        <v>1076</v>
      </c>
      <c r="H155" s="220">
        <v>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1523</v>
      </c>
    </row>
    <row r="156" s="2" customFormat="1" ht="16.5" customHeight="1">
      <c r="A156" s="40"/>
      <c r="B156" s="41"/>
      <c r="C156" s="216" t="s">
        <v>1139</v>
      </c>
      <c r="D156" s="216" t="s">
        <v>333</v>
      </c>
      <c r="E156" s="217" t="s">
        <v>1139</v>
      </c>
      <c r="F156" s="218" t="s">
        <v>4870</v>
      </c>
      <c r="G156" s="219" t="s">
        <v>1076</v>
      </c>
      <c r="H156" s="220">
        <v>16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1538</v>
      </c>
    </row>
    <row r="157" s="2" customFormat="1" ht="16.5" customHeight="1">
      <c r="A157" s="40"/>
      <c r="B157" s="41"/>
      <c r="C157" s="216" t="s">
        <v>1144</v>
      </c>
      <c r="D157" s="216" t="s">
        <v>333</v>
      </c>
      <c r="E157" s="217" t="s">
        <v>1144</v>
      </c>
      <c r="F157" s="218" t="s">
        <v>4836</v>
      </c>
      <c r="G157" s="219" t="s">
        <v>1076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1550</v>
      </c>
    </row>
    <row r="158" s="2" customFormat="1" ht="16.5" customHeight="1">
      <c r="A158" s="40"/>
      <c r="B158" s="41"/>
      <c r="C158" s="216" t="s">
        <v>1154</v>
      </c>
      <c r="D158" s="216" t="s">
        <v>333</v>
      </c>
      <c r="E158" s="217" t="s">
        <v>1154</v>
      </c>
      <c r="F158" s="218" t="s">
        <v>4837</v>
      </c>
      <c r="G158" s="219" t="s">
        <v>1076</v>
      </c>
      <c r="H158" s="220">
        <v>8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1558</v>
      </c>
    </row>
    <row r="159" s="2" customFormat="1" ht="16.5" customHeight="1">
      <c r="A159" s="40"/>
      <c r="B159" s="41"/>
      <c r="C159" s="216" t="s">
        <v>1189</v>
      </c>
      <c r="D159" s="216" t="s">
        <v>333</v>
      </c>
      <c r="E159" s="217" t="s">
        <v>1189</v>
      </c>
      <c r="F159" s="218" t="s">
        <v>4165</v>
      </c>
      <c r="G159" s="219" t="s">
        <v>1076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1572</v>
      </c>
    </row>
    <row r="160" s="2" customFormat="1" ht="16.5" customHeight="1">
      <c r="A160" s="40"/>
      <c r="B160" s="41"/>
      <c r="C160" s="216" t="s">
        <v>1196</v>
      </c>
      <c r="D160" s="216" t="s">
        <v>333</v>
      </c>
      <c r="E160" s="217" t="s">
        <v>1196</v>
      </c>
      <c r="F160" s="218" t="s">
        <v>4806</v>
      </c>
      <c r="G160" s="219" t="s">
        <v>4760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1592</v>
      </c>
    </row>
    <row r="161" s="2" customFormat="1" ht="16.5" customHeight="1">
      <c r="A161" s="40"/>
      <c r="B161" s="41"/>
      <c r="C161" s="216" t="s">
        <v>1201</v>
      </c>
      <c r="D161" s="216" t="s">
        <v>333</v>
      </c>
      <c r="E161" s="217" t="s">
        <v>1201</v>
      </c>
      <c r="F161" s="218" t="s">
        <v>4807</v>
      </c>
      <c r="G161" s="219" t="s">
        <v>4760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96" t="s">
        <v>19</v>
      </c>
      <c r="N161" s="297" t="s">
        <v>47</v>
      </c>
      <c r="O161" s="298"/>
      <c r="P161" s="299">
        <f>O161*H161</f>
        <v>0</v>
      </c>
      <c r="Q161" s="299">
        <v>0</v>
      </c>
      <c r="R161" s="299">
        <f>Q161*H161</f>
        <v>0</v>
      </c>
      <c r="S161" s="299">
        <v>0</v>
      </c>
      <c r="T161" s="30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1607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dIkFCCA1FvJ09PCOx3trXx3Dnrv+YaO1F9wdBqOFXHRqm1jJKZZEQ7UuDNyXy29t0AdDIhOhoGDdNWdEXTIyQA==" hashValue="e+UhYHq2tG/tNGrvHcB41+FD64Om0+uD43ISxPgPhH90jxmItcsbXntF7FGblXc3Qk2tinnqfk+vqwnRYX6E3w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4871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ROUND((SUM(BE96:BE138)),  2)</f>
        <v>0</v>
      </c>
      <c r="G37" s="40"/>
      <c r="H37" s="40"/>
      <c r="I37" s="160">
        <v>0.20999999999999999</v>
      </c>
      <c r="J37" s="159">
        <f>ROUND(((SUM(BE96:BE138))*I37),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ROUND((SUM(BF96:BF138)),  2)</f>
        <v>0</v>
      </c>
      <c r="G38" s="40"/>
      <c r="H38" s="40"/>
      <c r="I38" s="160">
        <v>0.14999999999999999</v>
      </c>
      <c r="J38" s="159">
        <f>ROUND(((SUM(BF96:BF138))*I38),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005.4 - EKV - přístupový systém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4744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4745</v>
      </c>
      <c r="E69" s="181"/>
      <c r="F69" s="181"/>
      <c r="G69" s="181"/>
      <c r="H69" s="181"/>
      <c r="I69" s="181"/>
      <c r="J69" s="182">
        <f>J109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4872</v>
      </c>
      <c r="E70" s="181"/>
      <c r="F70" s="181"/>
      <c r="G70" s="181"/>
      <c r="H70" s="181"/>
      <c r="I70" s="181"/>
      <c r="J70" s="182">
        <f>J114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4812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4813</v>
      </c>
      <c r="E72" s="181"/>
      <c r="F72" s="181"/>
      <c r="G72" s="181"/>
      <c r="H72" s="181"/>
      <c r="I72" s="181"/>
      <c r="J72" s="182">
        <f>J127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751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4742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005.4 - EKV - přístupový systém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P97+P109+P114+P125+P127</f>
        <v>0</v>
      </c>
      <c r="Q96" s="98"/>
      <c r="R96" s="197">
        <f>R97+R109+R114+R125+R127</f>
        <v>0</v>
      </c>
      <c r="S96" s="98"/>
      <c r="T96" s="198">
        <f>T97+T109+T114+T125+T127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BK97+BK109+BK114+BK125+BK127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1518</v>
      </c>
      <c r="F97" s="203" t="s">
        <v>4748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SUM(P98:P108)</f>
        <v>0</v>
      </c>
      <c r="Q97" s="208"/>
      <c r="R97" s="209">
        <f>SUM(R98:R108)</f>
        <v>0</v>
      </c>
      <c r="S97" s="208"/>
      <c r="T97" s="210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SUM(BK98:BK108)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4749</v>
      </c>
      <c r="G98" s="219" t="s">
        <v>376</v>
      </c>
      <c r="H98" s="220">
        <v>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4750</v>
      </c>
      <c r="G99" s="219" t="s">
        <v>376</v>
      </c>
      <c r="H99" s="220">
        <v>100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4755</v>
      </c>
      <c r="G100" s="219" t="s">
        <v>376</v>
      </c>
      <c r="H100" s="220">
        <v>120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4873</v>
      </c>
      <c r="G101" s="219" t="s">
        <v>1051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4758</v>
      </c>
      <c r="G102" s="219" t="s">
        <v>1051</v>
      </c>
      <c r="H102" s="220">
        <v>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4759</v>
      </c>
      <c r="G103" s="219" t="s">
        <v>4760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4761</v>
      </c>
      <c r="G104" s="219" t="s">
        <v>4760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4762</v>
      </c>
      <c r="G105" s="219" t="s">
        <v>1076</v>
      </c>
      <c r="H105" s="220">
        <v>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4764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393</v>
      </c>
      <c r="F107" s="218" t="s">
        <v>4765</v>
      </c>
      <c r="G107" s="219" t="s">
        <v>4760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182</v>
      </c>
      <c r="F108" s="218" t="s">
        <v>4761</v>
      </c>
      <c r="G108" s="219" t="s">
        <v>4760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12" customFormat="1" ht="25.92" customHeight="1">
      <c r="A109" s="12"/>
      <c r="B109" s="200"/>
      <c r="C109" s="201"/>
      <c r="D109" s="202" t="s">
        <v>75</v>
      </c>
      <c r="E109" s="203" t="s">
        <v>1523</v>
      </c>
      <c r="F109" s="203" t="s">
        <v>4768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76</v>
      </c>
      <c r="AY109" s="211" t="s">
        <v>331</v>
      </c>
      <c r="BK109" s="213">
        <f>SUM(BK110:BK113)</f>
        <v>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4815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4845</v>
      </c>
      <c r="G111" s="219" t="s">
        <v>376</v>
      </c>
      <c r="H111" s="220">
        <v>200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4846</v>
      </c>
      <c r="G112" s="219" t="s">
        <v>376</v>
      </c>
      <c r="H112" s="220">
        <v>150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4771</v>
      </c>
      <c r="G113" s="219" t="s">
        <v>376</v>
      </c>
      <c r="H113" s="220">
        <v>351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12" customFormat="1" ht="25.92" customHeight="1">
      <c r="A114" s="12"/>
      <c r="B114" s="200"/>
      <c r="C114" s="201"/>
      <c r="D114" s="202" t="s">
        <v>75</v>
      </c>
      <c r="E114" s="203" t="s">
        <v>1531</v>
      </c>
      <c r="F114" s="203" t="s">
        <v>4874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76</v>
      </c>
      <c r="AY114" s="211" t="s">
        <v>331</v>
      </c>
      <c r="BK114" s="213">
        <f>SUM(BK115:BK124)</f>
        <v>0</v>
      </c>
    </row>
    <row r="115" s="2" customFormat="1" ht="44.2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4875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44.2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4876</v>
      </c>
      <c r="G116" s="219" t="s">
        <v>1051</v>
      </c>
      <c r="H116" s="220">
        <v>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4877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4878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4879</v>
      </c>
      <c r="G119" s="219" t="s">
        <v>1051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4880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4881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4882</v>
      </c>
      <c r="G122" s="219" t="s">
        <v>4760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4795</v>
      </c>
      <c r="G123" s="219" t="s">
        <v>4760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4761</v>
      </c>
      <c r="G124" s="219" t="s">
        <v>4760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1538</v>
      </c>
      <c r="F125" s="203" t="s">
        <v>4829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76</v>
      </c>
      <c r="AY125" s="211" t="s">
        <v>331</v>
      </c>
      <c r="BK125" s="213">
        <f>BK126</f>
        <v>0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644</v>
      </c>
      <c r="F126" s="218" t="s">
        <v>4883</v>
      </c>
      <c r="G126" s="219" t="s">
        <v>1051</v>
      </c>
      <c r="H126" s="220">
        <v>100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1544</v>
      </c>
      <c r="F127" s="203" t="s">
        <v>4796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SUM(P128:P138)</f>
        <v>0</v>
      </c>
      <c r="Q127" s="208"/>
      <c r="R127" s="209">
        <f>SUM(R128:R138)</f>
        <v>0</v>
      </c>
      <c r="S127" s="208"/>
      <c r="T127" s="210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SUM(BK128:BK138)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650</v>
      </c>
      <c r="F128" s="218" t="s">
        <v>4797</v>
      </c>
      <c r="G128" s="219" t="s">
        <v>1076</v>
      </c>
      <c r="H128" s="220">
        <v>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656</v>
      </c>
      <c r="F129" s="218" t="s">
        <v>4798</v>
      </c>
      <c r="G129" s="219" t="s">
        <v>1076</v>
      </c>
      <c r="H129" s="220">
        <v>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631</v>
      </c>
      <c r="F130" s="218" t="s">
        <v>4799</v>
      </c>
      <c r="G130" s="219" t="s">
        <v>4760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618</v>
      </c>
      <c r="F131" s="218" t="s">
        <v>4800</v>
      </c>
      <c r="G131" s="219" t="s">
        <v>1076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618</v>
      </c>
      <c r="D132" s="216" t="s">
        <v>333</v>
      </c>
      <c r="E132" s="217" t="s">
        <v>624</v>
      </c>
      <c r="F132" s="218" t="s">
        <v>4832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624</v>
      </c>
      <c r="D133" s="216" t="s">
        <v>333</v>
      </c>
      <c r="E133" s="217" t="s">
        <v>612</v>
      </c>
      <c r="F133" s="218" t="s">
        <v>4870</v>
      </c>
      <c r="G133" s="219" t="s">
        <v>1076</v>
      </c>
      <c r="H133" s="220">
        <v>8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2" customFormat="1" ht="16.5" customHeight="1">
      <c r="A134" s="40"/>
      <c r="B134" s="41"/>
      <c r="C134" s="216" t="s">
        <v>612</v>
      </c>
      <c r="D134" s="216" t="s">
        <v>333</v>
      </c>
      <c r="E134" s="217" t="s">
        <v>638</v>
      </c>
      <c r="F134" s="218" t="s">
        <v>4836</v>
      </c>
      <c r="G134" s="219" t="s">
        <v>1076</v>
      </c>
      <c r="H134" s="220">
        <v>8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1284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605</v>
      </c>
      <c r="F135" s="218" t="s">
        <v>4837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1310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666</v>
      </c>
      <c r="F136" s="218" t="s">
        <v>4165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1333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675</v>
      </c>
      <c r="F137" s="218" t="s">
        <v>4806</v>
      </c>
      <c r="G137" s="219" t="s">
        <v>4760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1348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683</v>
      </c>
      <c r="F138" s="218" t="s">
        <v>4807</v>
      </c>
      <c r="G138" s="219" t="s">
        <v>4760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1366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/BtmHRBjJr4CdlXTk+vKdQk6VHu11o/1pzApgfQU29bJxggJK7gyw/bvIujla4GvTvE4DzplHHoxoSh/K0o1PA==" hashValue="kiCc8g5I25FNHoe88kCVxy/b8+5LKD1oECRNZzneduk5zirbPqwK3Peno0kWKVzf29YKnBlyYcIr3ixq5568qg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4742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4884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ROUND((SUM(BE93:BE114)),  2)</f>
        <v>0</v>
      </c>
      <c r="G37" s="40"/>
      <c r="H37" s="40"/>
      <c r="I37" s="160">
        <v>0.20999999999999999</v>
      </c>
      <c r="J37" s="159">
        <f>ROUND(((SUM(BE93:BE114))*I37),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ROUND((SUM(BF93:BF114)),  2)</f>
        <v>0</v>
      </c>
      <c r="G38" s="40"/>
      <c r="H38" s="40"/>
      <c r="I38" s="160">
        <v>0.14999999999999999</v>
      </c>
      <c r="J38" s="159">
        <f>ROUND(((SUM(BF93:BF114))*I38),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ROUND((SUM(BG93:BG114)),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ROUND((SUM(BH93:BH114)),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ROUND((SUM(BI93:BI114)),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4742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005.5 -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4885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4886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5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303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304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751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4742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005.5 - TRASY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Statutární město Brno</v>
      </c>
      <c r="G89" s="42"/>
      <c r="H89" s="42"/>
      <c r="I89" s="34" t="s">
        <v>31</v>
      </c>
      <c r="J89" s="38" t="str">
        <f>E25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36</v>
      </c>
      <c r="J90" s="38" t="str">
        <f>E28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P94+P110</f>
        <v>0</v>
      </c>
      <c r="Q93" s="98"/>
      <c r="R93" s="197">
        <f>R94+R110</f>
        <v>0</v>
      </c>
      <c r="S93" s="98"/>
      <c r="T93" s="198">
        <f>T94+T110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BK94+BK110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1518</v>
      </c>
      <c r="F94" s="203" t="s">
        <v>4887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0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SUM(BK95:BK109)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83</v>
      </c>
      <c r="F95" s="218" t="s">
        <v>4888</v>
      </c>
      <c r="G95" s="219" t="s">
        <v>1051</v>
      </c>
      <c r="H95" s="220">
        <v>40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85</v>
      </c>
    </row>
    <row r="96" s="2" customFormat="1" ht="16.5" customHeight="1">
      <c r="A96" s="40"/>
      <c r="B96" s="41"/>
      <c r="C96" s="216" t="s">
        <v>85</v>
      </c>
      <c r="D96" s="216" t="s">
        <v>333</v>
      </c>
      <c r="E96" s="217" t="s">
        <v>85</v>
      </c>
      <c r="F96" s="218" t="s">
        <v>4889</v>
      </c>
      <c r="G96" s="219" t="s">
        <v>1051</v>
      </c>
      <c r="H96" s="220">
        <v>4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126</v>
      </c>
    </row>
    <row r="97" s="2" customFormat="1" ht="16.5" customHeight="1">
      <c r="A97" s="40"/>
      <c r="B97" s="41"/>
      <c r="C97" s="216" t="s">
        <v>92</v>
      </c>
      <c r="D97" s="216" t="s">
        <v>333</v>
      </c>
      <c r="E97" s="217" t="s">
        <v>92</v>
      </c>
      <c r="F97" s="218" t="s">
        <v>4890</v>
      </c>
      <c r="G97" s="219" t="s">
        <v>1051</v>
      </c>
      <c r="H97" s="220">
        <v>80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366</v>
      </c>
    </row>
    <row r="98" s="2" customFormat="1" ht="16.5" customHeight="1">
      <c r="A98" s="40"/>
      <c r="B98" s="41"/>
      <c r="C98" s="216" t="s">
        <v>126</v>
      </c>
      <c r="D98" s="216" t="s">
        <v>333</v>
      </c>
      <c r="E98" s="217" t="s">
        <v>126</v>
      </c>
      <c r="F98" s="218" t="s">
        <v>4891</v>
      </c>
      <c r="G98" s="219" t="s">
        <v>1051</v>
      </c>
      <c r="H98" s="220">
        <v>22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381</v>
      </c>
    </row>
    <row r="99" s="2" customFormat="1" ht="16.5" customHeight="1">
      <c r="A99" s="40"/>
      <c r="B99" s="41"/>
      <c r="C99" s="216" t="s">
        <v>361</v>
      </c>
      <c r="D99" s="216" t="s">
        <v>333</v>
      </c>
      <c r="E99" s="217" t="s">
        <v>361</v>
      </c>
      <c r="F99" s="218" t="s">
        <v>4892</v>
      </c>
      <c r="G99" s="219" t="s">
        <v>1051</v>
      </c>
      <c r="H99" s="220">
        <v>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393</v>
      </c>
    </row>
    <row r="100" s="2" customFormat="1" ht="16.5" customHeight="1">
      <c r="A100" s="40"/>
      <c r="B100" s="41"/>
      <c r="C100" s="216" t="s">
        <v>366</v>
      </c>
      <c r="D100" s="216" t="s">
        <v>333</v>
      </c>
      <c r="E100" s="217" t="s">
        <v>366</v>
      </c>
      <c r="F100" s="218" t="s">
        <v>4893</v>
      </c>
      <c r="G100" s="219" t="s">
        <v>1051</v>
      </c>
      <c r="H100" s="220">
        <v>44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185</v>
      </c>
    </row>
    <row r="101" s="2" customFormat="1" ht="16.5" customHeight="1">
      <c r="A101" s="40"/>
      <c r="B101" s="41"/>
      <c r="C101" s="216" t="s">
        <v>373</v>
      </c>
      <c r="D101" s="216" t="s">
        <v>333</v>
      </c>
      <c r="E101" s="217" t="s">
        <v>373</v>
      </c>
      <c r="F101" s="218" t="s">
        <v>4894</v>
      </c>
      <c r="G101" s="219" t="s">
        <v>376</v>
      </c>
      <c r="H101" s="220">
        <v>124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529</v>
      </c>
    </row>
    <row r="102" s="2" customFormat="1" ht="16.5" customHeight="1">
      <c r="A102" s="40"/>
      <c r="B102" s="41"/>
      <c r="C102" s="216" t="s">
        <v>381</v>
      </c>
      <c r="D102" s="216" t="s">
        <v>333</v>
      </c>
      <c r="E102" s="217" t="s">
        <v>381</v>
      </c>
      <c r="F102" s="218" t="s">
        <v>4895</v>
      </c>
      <c r="G102" s="219" t="s">
        <v>4760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541</v>
      </c>
    </row>
    <row r="103" s="2" customFormat="1" ht="16.5" customHeight="1">
      <c r="A103" s="40"/>
      <c r="B103" s="41"/>
      <c r="C103" s="216" t="s">
        <v>387</v>
      </c>
      <c r="D103" s="216" t="s">
        <v>333</v>
      </c>
      <c r="E103" s="217" t="s">
        <v>387</v>
      </c>
      <c r="F103" s="218" t="s">
        <v>4759</v>
      </c>
      <c r="G103" s="219" t="s">
        <v>4760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475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393</v>
      </c>
      <c r="F104" s="218" t="s">
        <v>4761</v>
      </c>
      <c r="G104" s="219" t="s">
        <v>4760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558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182</v>
      </c>
      <c r="F105" s="218" t="s">
        <v>4764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190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185</v>
      </c>
      <c r="F106" s="218" t="s">
        <v>4765</v>
      </c>
      <c r="G106" s="219" t="s">
        <v>4760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524</v>
      </c>
      <c r="F107" s="218" t="s">
        <v>4761</v>
      </c>
      <c r="G107" s="219" t="s">
        <v>4760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529</v>
      </c>
      <c r="D108" s="216" t="s">
        <v>333</v>
      </c>
      <c r="E108" s="217" t="s">
        <v>529</v>
      </c>
      <c r="F108" s="218" t="s">
        <v>4896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8</v>
      </c>
      <c r="D109" s="216" t="s">
        <v>333</v>
      </c>
      <c r="E109" s="217" t="s">
        <v>8</v>
      </c>
      <c r="F109" s="218" t="s">
        <v>4767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1523</v>
      </c>
      <c r="F110" s="203" t="s">
        <v>4796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SUM(P111:P114)</f>
        <v>0</v>
      </c>
      <c r="Q110" s="208"/>
      <c r="R110" s="209">
        <f>SUM(R111:R114)</f>
        <v>0</v>
      </c>
      <c r="S110" s="208"/>
      <c r="T110" s="21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SUM(BK111:BK114)</f>
        <v>0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541</v>
      </c>
      <c r="F111" s="218" t="s">
        <v>4797</v>
      </c>
      <c r="G111" s="219" t="s">
        <v>1076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624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469</v>
      </c>
      <c r="F112" s="218" t="s">
        <v>4800</v>
      </c>
      <c r="G112" s="219" t="s">
        <v>1076</v>
      </c>
      <c r="H112" s="220">
        <v>4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638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475</v>
      </c>
      <c r="F113" s="218" t="s">
        <v>4799</v>
      </c>
      <c r="G113" s="219" t="s">
        <v>4760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666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549</v>
      </c>
      <c r="F114" s="218" t="s">
        <v>4806</v>
      </c>
      <c r="G114" s="219" t="s">
        <v>4760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96" t="s">
        <v>19</v>
      </c>
      <c r="N114" s="297" t="s">
        <v>47</v>
      </c>
      <c r="O114" s="298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683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TM111tdwv1q88V1JfIlO528OosflgHgB4ODYiAGUaZ59FmYgYbFeqLLKLjxpx2/EnnkCgqqQ7YsmRBRqqRL7jA==" hashValue="k4e+Wy0JEBx+ccVSodWGRl/fgu78drg7EiqrlBKhN2mEA+eiHTC5PPBi+vPnaufoy3EZOlpYQQNp3BwuMEpqyg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4897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ROUND(J101,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ROUND((SUM(BE101:BE186)),  2)</f>
        <v>0</v>
      </c>
      <c r="G37" s="40"/>
      <c r="H37" s="40"/>
      <c r="I37" s="160">
        <v>0.20999999999999999</v>
      </c>
      <c r="J37" s="159">
        <f>ROUND(((SUM(BE101:BE186))*I37),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ROUND((SUM(BF101:BF186)),  2)</f>
        <v>0</v>
      </c>
      <c r="G38" s="40"/>
      <c r="H38" s="40"/>
      <c r="I38" s="160">
        <v>0.14999999999999999</v>
      </c>
      <c r="J38" s="159">
        <f>ROUND(((SUM(BF101:BF186))*I38),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ROUND((SUM(BG101:BG186)),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ROUND((SUM(BH101:BH186)),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ROUND((SUM(BI101:BI186)),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 xml:space="preserve">05.1.006 -  D.1.4.6.003  MaR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J101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4898</v>
      </c>
      <c r="E68" s="181"/>
      <c r="F68" s="181"/>
      <c r="G68" s="181"/>
      <c r="H68" s="181"/>
      <c r="I68" s="181"/>
      <c r="J68" s="182">
        <f>J102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4899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4900</v>
      </c>
      <c r="E70" s="181"/>
      <c r="F70" s="181"/>
      <c r="G70" s="181"/>
      <c r="H70" s="181"/>
      <c r="I70" s="181"/>
      <c r="J70" s="182">
        <f>J127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4901</v>
      </c>
      <c r="E71" s="181"/>
      <c r="F71" s="181"/>
      <c r="G71" s="181"/>
      <c r="H71" s="181"/>
      <c r="I71" s="181"/>
      <c r="J71" s="182">
        <f>J134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4902</v>
      </c>
      <c r="E72" s="181"/>
      <c r="F72" s="181"/>
      <c r="G72" s="181"/>
      <c r="H72" s="181"/>
      <c r="I72" s="181"/>
      <c r="J72" s="182">
        <f>J143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4903</v>
      </c>
      <c r="E73" s="181"/>
      <c r="F73" s="181"/>
      <c r="G73" s="181"/>
      <c r="H73" s="181"/>
      <c r="I73" s="181"/>
      <c r="J73" s="182">
        <f>J149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4904</v>
      </c>
      <c r="E74" s="181"/>
      <c r="F74" s="181"/>
      <c r="G74" s="181"/>
      <c r="H74" s="181"/>
      <c r="I74" s="181"/>
      <c r="J74" s="182">
        <f>J162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4905</v>
      </c>
      <c r="E75" s="181"/>
      <c r="F75" s="181"/>
      <c r="G75" s="181"/>
      <c r="H75" s="181"/>
      <c r="I75" s="181"/>
      <c r="J75" s="182">
        <f>J177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4906</v>
      </c>
      <c r="E76" s="181"/>
      <c r="F76" s="181"/>
      <c r="G76" s="181"/>
      <c r="H76" s="181"/>
      <c r="I76" s="181"/>
      <c r="J76" s="182">
        <f>J182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4907</v>
      </c>
      <c r="E77" s="181"/>
      <c r="F77" s="181"/>
      <c r="G77" s="181"/>
      <c r="H77" s="181"/>
      <c r="I77" s="181"/>
      <c r="J77" s="182">
        <f>J184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72" t="s">
        <v>303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4" t="s">
        <v>304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3" t="s">
        <v>751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E13</f>
        <v xml:space="preserve">05.1.006 -  D.1.4.6.003  MaR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F16</f>
        <v xml:space="preserve"> </v>
      </c>
      <c r="G95" s="42"/>
      <c r="H95" s="42"/>
      <c r="I95" s="34" t="s">
        <v>23</v>
      </c>
      <c r="J95" s="74" t="str">
        <f>IF(J16="","",J16)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E19</f>
        <v>Statutární město Brno</v>
      </c>
      <c r="G97" s="42"/>
      <c r="H97" s="42"/>
      <c r="I97" s="34" t="s">
        <v>31</v>
      </c>
      <c r="J97" s="38" t="str">
        <f>E25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IF(E22="","",E22)</f>
        <v>Vyplň údaj</v>
      </c>
      <c r="G98" s="42"/>
      <c r="H98" s="42"/>
      <c r="I98" s="34" t="s">
        <v>36</v>
      </c>
      <c r="J98" s="38" t="str">
        <f>E28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P102+P104+P127+P134+P143+P149+P162+P177+P182+P184</f>
        <v>0</v>
      </c>
      <c r="Q101" s="98"/>
      <c r="R101" s="197">
        <f>R102+R104+R127+R134+R143+R149+R162+R177+R182+R184</f>
        <v>0</v>
      </c>
      <c r="S101" s="98"/>
      <c r="T101" s="198">
        <f>T102+T104+T127+T134+T143+T149+T162+T177+T182+T184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BK102+BK104+BK127+BK134+BK143+BK149+BK162+BK177+BK182+BK184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4908</v>
      </c>
      <c r="F102" s="203" t="s">
        <v>4909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4910</v>
      </c>
      <c r="F103" s="218" t="s">
        <v>4911</v>
      </c>
      <c r="G103" s="219" t="s">
        <v>3507</v>
      </c>
      <c r="H103" s="220">
        <v>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4912</v>
      </c>
      <c r="F104" s="203" t="s">
        <v>4913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SUM(P105:P126)</f>
        <v>0</v>
      </c>
      <c r="Q104" s="208"/>
      <c r="R104" s="209">
        <f>SUM(R105:R126)</f>
        <v>0</v>
      </c>
      <c r="S104" s="208"/>
      <c r="T104" s="210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SUM(BK105:BK126)</f>
        <v>0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4914</v>
      </c>
      <c r="F105" s="218" t="s">
        <v>4915</v>
      </c>
      <c r="G105" s="219" t="s">
        <v>336</v>
      </c>
      <c r="H105" s="220">
        <v>0.5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4916</v>
      </c>
      <c r="F106" s="218" t="s">
        <v>4917</v>
      </c>
      <c r="G106" s="219" t="s">
        <v>425</v>
      </c>
      <c r="H106" s="220">
        <v>95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2" customFormat="1" ht="16.5" customHeight="1">
      <c r="A107" s="40"/>
      <c r="B107" s="41"/>
      <c r="C107" s="216" t="s">
        <v>126</v>
      </c>
      <c r="D107" s="216" t="s">
        <v>333</v>
      </c>
      <c r="E107" s="217" t="s">
        <v>4918</v>
      </c>
      <c r="F107" s="218" t="s">
        <v>4919</v>
      </c>
      <c r="G107" s="219" t="s">
        <v>425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381</v>
      </c>
    </row>
    <row r="108" s="2" customFormat="1" ht="16.5" customHeight="1">
      <c r="A108" s="40"/>
      <c r="B108" s="41"/>
      <c r="C108" s="216" t="s">
        <v>361</v>
      </c>
      <c r="D108" s="216" t="s">
        <v>333</v>
      </c>
      <c r="E108" s="217" t="s">
        <v>4920</v>
      </c>
      <c r="F108" s="218" t="s">
        <v>4921</v>
      </c>
      <c r="G108" s="219" t="s">
        <v>376</v>
      </c>
      <c r="H108" s="220">
        <v>650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393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4922</v>
      </c>
      <c r="F109" s="218" t="s">
        <v>4923</v>
      </c>
      <c r="G109" s="219" t="s">
        <v>376</v>
      </c>
      <c r="H109" s="220">
        <v>630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4924</v>
      </c>
      <c r="F110" s="218" t="s">
        <v>4925</v>
      </c>
      <c r="G110" s="219" t="s">
        <v>376</v>
      </c>
      <c r="H110" s="220">
        <v>450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4926</v>
      </c>
      <c r="F111" s="218" t="s">
        <v>4927</v>
      </c>
      <c r="G111" s="219" t="s">
        <v>376</v>
      </c>
      <c r="H111" s="220">
        <v>350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16" t="s">
        <v>387</v>
      </c>
      <c r="D112" s="216" t="s">
        <v>333</v>
      </c>
      <c r="E112" s="217" t="s">
        <v>4928</v>
      </c>
      <c r="F112" s="218" t="s">
        <v>4929</v>
      </c>
      <c r="G112" s="219" t="s">
        <v>376</v>
      </c>
      <c r="H112" s="220">
        <v>1860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2" customFormat="1" ht="16.5" customHeight="1">
      <c r="A113" s="40"/>
      <c r="B113" s="41"/>
      <c r="C113" s="216" t="s">
        <v>393</v>
      </c>
      <c r="D113" s="216" t="s">
        <v>333</v>
      </c>
      <c r="E113" s="217" t="s">
        <v>4930</v>
      </c>
      <c r="F113" s="218" t="s">
        <v>4931</v>
      </c>
      <c r="G113" s="219" t="s">
        <v>425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558</v>
      </c>
    </row>
    <row r="114" s="2" customFormat="1" ht="24.15" customHeight="1">
      <c r="A114" s="40"/>
      <c r="B114" s="41"/>
      <c r="C114" s="216" t="s">
        <v>182</v>
      </c>
      <c r="D114" s="216" t="s">
        <v>333</v>
      </c>
      <c r="E114" s="217" t="s">
        <v>4932</v>
      </c>
      <c r="F114" s="218" t="s">
        <v>4933</v>
      </c>
      <c r="G114" s="219" t="s">
        <v>425</v>
      </c>
      <c r="H114" s="220">
        <v>320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190</v>
      </c>
    </row>
    <row r="115" s="2" customFormat="1" ht="16.5" customHeight="1">
      <c r="A115" s="40"/>
      <c r="B115" s="41"/>
      <c r="C115" s="216" t="s">
        <v>185</v>
      </c>
      <c r="D115" s="216" t="s">
        <v>333</v>
      </c>
      <c r="E115" s="217" t="s">
        <v>4934</v>
      </c>
      <c r="F115" s="218" t="s">
        <v>4935</v>
      </c>
      <c r="G115" s="219" t="s">
        <v>376</v>
      </c>
      <c r="H115" s="220">
        <v>160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199</v>
      </c>
    </row>
    <row r="116" s="2" customFormat="1" ht="16.5" customHeight="1">
      <c r="A116" s="40"/>
      <c r="B116" s="41"/>
      <c r="C116" s="216" t="s">
        <v>524</v>
      </c>
      <c r="D116" s="216" t="s">
        <v>333</v>
      </c>
      <c r="E116" s="217" t="s">
        <v>4936</v>
      </c>
      <c r="F116" s="218" t="s">
        <v>4937</v>
      </c>
      <c r="G116" s="219" t="s">
        <v>376</v>
      </c>
      <c r="H116" s="220">
        <v>260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587</v>
      </c>
    </row>
    <row r="117" s="2" customFormat="1" ht="16.5" customHeight="1">
      <c r="A117" s="40"/>
      <c r="B117" s="41"/>
      <c r="C117" s="216" t="s">
        <v>529</v>
      </c>
      <c r="D117" s="216" t="s">
        <v>333</v>
      </c>
      <c r="E117" s="217" t="s">
        <v>4938</v>
      </c>
      <c r="F117" s="218" t="s">
        <v>4939</v>
      </c>
      <c r="G117" s="219" t="s">
        <v>376</v>
      </c>
      <c r="H117" s="220">
        <v>360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650</v>
      </c>
    </row>
    <row r="118" s="2" customFormat="1" ht="16.5" customHeight="1">
      <c r="A118" s="40"/>
      <c r="B118" s="41"/>
      <c r="C118" s="216" t="s">
        <v>8</v>
      </c>
      <c r="D118" s="216" t="s">
        <v>333</v>
      </c>
      <c r="E118" s="217" t="s">
        <v>4940</v>
      </c>
      <c r="F118" s="218" t="s">
        <v>4941</v>
      </c>
      <c r="G118" s="219" t="s">
        <v>376</v>
      </c>
      <c r="H118" s="220">
        <v>530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631</v>
      </c>
    </row>
    <row r="119" s="2" customFormat="1" ht="16.5" customHeight="1">
      <c r="A119" s="40"/>
      <c r="B119" s="41"/>
      <c r="C119" s="216" t="s">
        <v>541</v>
      </c>
      <c r="D119" s="216" t="s">
        <v>333</v>
      </c>
      <c r="E119" s="217" t="s">
        <v>4942</v>
      </c>
      <c r="F119" s="218" t="s">
        <v>4943</v>
      </c>
      <c r="G119" s="219" t="s">
        <v>425</v>
      </c>
      <c r="H119" s="220">
        <v>350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624</v>
      </c>
    </row>
    <row r="120" s="2" customFormat="1" ht="16.5" customHeight="1">
      <c r="A120" s="40"/>
      <c r="B120" s="41"/>
      <c r="C120" s="216" t="s">
        <v>469</v>
      </c>
      <c r="D120" s="216" t="s">
        <v>333</v>
      </c>
      <c r="E120" s="217" t="s">
        <v>4944</v>
      </c>
      <c r="F120" s="218" t="s">
        <v>4945</v>
      </c>
      <c r="G120" s="219" t="s">
        <v>376</v>
      </c>
      <c r="H120" s="220">
        <v>35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638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4946</v>
      </c>
      <c r="F121" s="218" t="s">
        <v>4947</v>
      </c>
      <c r="G121" s="219" t="s">
        <v>376</v>
      </c>
      <c r="H121" s="220">
        <v>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666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4948</v>
      </c>
      <c r="F122" s="218" t="s">
        <v>4949</v>
      </c>
      <c r="G122" s="219" t="s">
        <v>376</v>
      </c>
      <c r="H122" s="220">
        <v>35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683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4950</v>
      </c>
      <c r="F123" s="218" t="s">
        <v>4951</v>
      </c>
      <c r="G123" s="219" t="s">
        <v>425</v>
      </c>
      <c r="H123" s="220">
        <v>25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1048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4952</v>
      </c>
      <c r="F124" s="218" t="s">
        <v>4953</v>
      </c>
      <c r="G124" s="219" t="s">
        <v>425</v>
      </c>
      <c r="H124" s="220">
        <v>35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1058</v>
      </c>
    </row>
    <row r="125" s="2" customFormat="1" ht="16.5" customHeight="1">
      <c r="A125" s="40"/>
      <c r="B125" s="41"/>
      <c r="C125" s="216" t="s">
        <v>190</v>
      </c>
      <c r="D125" s="216" t="s">
        <v>333</v>
      </c>
      <c r="E125" s="217" t="s">
        <v>4954</v>
      </c>
      <c r="F125" s="218" t="s">
        <v>4955</v>
      </c>
      <c r="G125" s="219" t="s">
        <v>3938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1070</v>
      </c>
    </row>
    <row r="126" s="2" customFormat="1" ht="16.5" customHeight="1">
      <c r="A126" s="40"/>
      <c r="B126" s="41"/>
      <c r="C126" s="216" t="s">
        <v>193</v>
      </c>
      <c r="D126" s="216" t="s">
        <v>333</v>
      </c>
      <c r="E126" s="217" t="s">
        <v>4956</v>
      </c>
      <c r="F126" s="218" t="s">
        <v>4957</v>
      </c>
      <c r="G126" s="219" t="s">
        <v>2802</v>
      </c>
      <c r="H126" s="295"/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1078</v>
      </c>
    </row>
    <row r="127" s="12" customFormat="1" ht="25.92" customHeight="1">
      <c r="A127" s="12"/>
      <c r="B127" s="200"/>
      <c r="C127" s="201"/>
      <c r="D127" s="202" t="s">
        <v>75</v>
      </c>
      <c r="E127" s="203" t="s">
        <v>4958</v>
      </c>
      <c r="F127" s="203" t="s">
        <v>4959</v>
      </c>
      <c r="G127" s="201"/>
      <c r="H127" s="201"/>
      <c r="I127" s="204"/>
      <c r="J127" s="20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76</v>
      </c>
      <c r="AY127" s="211" t="s">
        <v>331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199</v>
      </c>
      <c r="D128" s="216" t="s">
        <v>333</v>
      </c>
      <c r="E128" s="217" t="s">
        <v>4960</v>
      </c>
      <c r="F128" s="218" t="s">
        <v>4961</v>
      </c>
      <c r="G128" s="219" t="s">
        <v>384</v>
      </c>
      <c r="H128" s="220">
        <v>0.10000000000000001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1106</v>
      </c>
    </row>
    <row r="129" s="2" customFormat="1" ht="16.5" customHeight="1">
      <c r="A129" s="40"/>
      <c r="B129" s="41"/>
      <c r="C129" s="216" t="s">
        <v>599</v>
      </c>
      <c r="D129" s="216" t="s">
        <v>333</v>
      </c>
      <c r="E129" s="217" t="s">
        <v>4962</v>
      </c>
      <c r="F129" s="218" t="s">
        <v>4963</v>
      </c>
      <c r="G129" s="219" t="s">
        <v>384</v>
      </c>
      <c r="H129" s="220">
        <v>0.10000000000000001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495</v>
      </c>
    </row>
    <row r="130" s="2" customFormat="1" ht="16.5" customHeight="1">
      <c r="A130" s="40"/>
      <c r="B130" s="41"/>
      <c r="C130" s="216" t="s">
        <v>587</v>
      </c>
      <c r="D130" s="216" t="s">
        <v>333</v>
      </c>
      <c r="E130" s="217" t="s">
        <v>4964</v>
      </c>
      <c r="F130" s="218" t="s">
        <v>4965</v>
      </c>
      <c r="G130" s="219" t="s">
        <v>425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1132</v>
      </c>
    </row>
    <row r="131" s="2" customFormat="1" ht="16.5" customHeight="1">
      <c r="A131" s="40"/>
      <c r="B131" s="41"/>
      <c r="C131" s="216" t="s">
        <v>644</v>
      </c>
      <c r="D131" s="216" t="s">
        <v>333</v>
      </c>
      <c r="E131" s="217" t="s">
        <v>4966</v>
      </c>
      <c r="F131" s="218" t="s">
        <v>4967</v>
      </c>
      <c r="G131" s="219" t="s">
        <v>425</v>
      </c>
      <c r="H131" s="220">
        <v>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1144</v>
      </c>
    </row>
    <row r="132" s="2" customFormat="1" ht="16.5" customHeight="1">
      <c r="A132" s="40"/>
      <c r="B132" s="41"/>
      <c r="C132" s="216" t="s">
        <v>650</v>
      </c>
      <c r="D132" s="216" t="s">
        <v>333</v>
      </c>
      <c r="E132" s="217" t="s">
        <v>4968</v>
      </c>
      <c r="F132" s="218" t="s">
        <v>4969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1189</v>
      </c>
    </row>
    <row r="133" s="2" customFormat="1" ht="16.5" customHeight="1">
      <c r="A133" s="40"/>
      <c r="B133" s="41"/>
      <c r="C133" s="216" t="s">
        <v>656</v>
      </c>
      <c r="D133" s="216" t="s">
        <v>333</v>
      </c>
      <c r="E133" s="217" t="s">
        <v>4970</v>
      </c>
      <c r="F133" s="218" t="s">
        <v>4971</v>
      </c>
      <c r="G133" s="219" t="s">
        <v>678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1201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4972</v>
      </c>
      <c r="F134" s="203" t="s">
        <v>4973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</v>
      </c>
      <c r="S134" s="208"/>
      <c r="T134" s="210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SUM(BK135:BK142)</f>
        <v>0</v>
      </c>
    </row>
    <row r="135" s="2" customFormat="1" ht="16.5" customHeight="1">
      <c r="A135" s="40"/>
      <c r="B135" s="41"/>
      <c r="C135" s="216" t="s">
        <v>631</v>
      </c>
      <c r="D135" s="216" t="s">
        <v>333</v>
      </c>
      <c r="E135" s="217" t="s">
        <v>4974</v>
      </c>
      <c r="F135" s="218" t="s">
        <v>4975</v>
      </c>
      <c r="G135" s="219" t="s">
        <v>376</v>
      </c>
      <c r="H135" s="220">
        <v>310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1039</v>
      </c>
    </row>
    <row r="136" s="2" customFormat="1" ht="16.5" customHeight="1">
      <c r="A136" s="40"/>
      <c r="B136" s="41"/>
      <c r="C136" s="216" t="s">
        <v>618</v>
      </c>
      <c r="D136" s="216" t="s">
        <v>333</v>
      </c>
      <c r="E136" s="217" t="s">
        <v>4976</v>
      </c>
      <c r="F136" s="218" t="s">
        <v>4977</v>
      </c>
      <c r="G136" s="219" t="s">
        <v>376</v>
      </c>
      <c r="H136" s="220">
        <v>320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1243</v>
      </c>
    </row>
    <row r="137" s="2" customFormat="1" ht="16.5" customHeight="1">
      <c r="A137" s="40"/>
      <c r="B137" s="41"/>
      <c r="C137" s="216" t="s">
        <v>624</v>
      </c>
      <c r="D137" s="216" t="s">
        <v>333</v>
      </c>
      <c r="E137" s="217" t="s">
        <v>4978</v>
      </c>
      <c r="F137" s="218" t="s">
        <v>4979</v>
      </c>
      <c r="G137" s="219" t="s">
        <v>4980</v>
      </c>
      <c r="H137" s="220">
        <v>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1253</v>
      </c>
    </row>
    <row r="138" s="2" customFormat="1" ht="16.5" customHeight="1">
      <c r="A138" s="40"/>
      <c r="B138" s="41"/>
      <c r="C138" s="216" t="s">
        <v>612</v>
      </c>
      <c r="D138" s="216" t="s">
        <v>333</v>
      </c>
      <c r="E138" s="217" t="s">
        <v>4981</v>
      </c>
      <c r="F138" s="218" t="s">
        <v>4982</v>
      </c>
      <c r="G138" s="219" t="s">
        <v>1051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1266</v>
      </c>
    </row>
    <row r="139" s="2" customFormat="1" ht="16.5" customHeight="1">
      <c r="A139" s="40"/>
      <c r="B139" s="41"/>
      <c r="C139" s="216" t="s">
        <v>638</v>
      </c>
      <c r="D139" s="216" t="s">
        <v>333</v>
      </c>
      <c r="E139" s="217" t="s">
        <v>4983</v>
      </c>
      <c r="F139" s="218" t="s">
        <v>4984</v>
      </c>
      <c r="G139" s="219" t="s">
        <v>4985</v>
      </c>
      <c r="H139" s="220">
        <v>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1284</v>
      </c>
    </row>
    <row r="140" s="2" customFormat="1" ht="24.15" customHeight="1">
      <c r="A140" s="40"/>
      <c r="B140" s="41"/>
      <c r="C140" s="216" t="s">
        <v>605</v>
      </c>
      <c r="D140" s="216" t="s">
        <v>333</v>
      </c>
      <c r="E140" s="217" t="s">
        <v>4986</v>
      </c>
      <c r="F140" s="218" t="s">
        <v>4987</v>
      </c>
      <c r="G140" s="219" t="s">
        <v>3938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1310</v>
      </c>
    </row>
    <row r="141" s="2" customFormat="1" ht="16.5" customHeight="1">
      <c r="A141" s="40"/>
      <c r="B141" s="41"/>
      <c r="C141" s="216" t="s">
        <v>666</v>
      </c>
      <c r="D141" s="216" t="s">
        <v>333</v>
      </c>
      <c r="E141" s="217" t="s">
        <v>4988</v>
      </c>
      <c r="F141" s="218" t="s">
        <v>4989</v>
      </c>
      <c r="G141" s="219" t="s">
        <v>1051</v>
      </c>
      <c r="H141" s="220">
        <v>3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1333</v>
      </c>
    </row>
    <row r="142" s="2" customFormat="1" ht="16.5" customHeight="1">
      <c r="A142" s="40"/>
      <c r="B142" s="41"/>
      <c r="C142" s="216" t="s">
        <v>675</v>
      </c>
      <c r="D142" s="216" t="s">
        <v>333</v>
      </c>
      <c r="E142" s="217" t="s">
        <v>4990</v>
      </c>
      <c r="F142" s="218" t="s">
        <v>4991</v>
      </c>
      <c r="G142" s="219" t="s">
        <v>1051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1348</v>
      </c>
    </row>
    <row r="143" s="12" customFormat="1" ht="25.92" customHeight="1">
      <c r="A143" s="12"/>
      <c r="B143" s="200"/>
      <c r="C143" s="201"/>
      <c r="D143" s="202" t="s">
        <v>75</v>
      </c>
      <c r="E143" s="203" t="s">
        <v>4992</v>
      </c>
      <c r="F143" s="203" t="s">
        <v>4993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SUM(P144:P148)</f>
        <v>0</v>
      </c>
      <c r="Q143" s="208"/>
      <c r="R143" s="209">
        <f>SUM(R144:R148)</f>
        <v>0</v>
      </c>
      <c r="S143" s="208"/>
      <c r="T143" s="210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76</v>
      </c>
      <c r="AY143" s="211" t="s">
        <v>331</v>
      </c>
      <c r="BK143" s="213">
        <f>SUM(BK144:BK148)</f>
        <v>0</v>
      </c>
    </row>
    <row r="144" s="2" customFormat="1" ht="16.5" customHeight="1">
      <c r="A144" s="40"/>
      <c r="B144" s="41"/>
      <c r="C144" s="216" t="s">
        <v>683</v>
      </c>
      <c r="D144" s="216" t="s">
        <v>333</v>
      </c>
      <c r="E144" s="217" t="s">
        <v>4994</v>
      </c>
      <c r="F144" s="218" t="s">
        <v>4995</v>
      </c>
      <c r="G144" s="219" t="s">
        <v>425</v>
      </c>
      <c r="H144" s="220">
        <v>3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83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1366</v>
      </c>
    </row>
    <row r="145" s="2" customFormat="1" ht="16.5" customHeight="1">
      <c r="A145" s="40"/>
      <c r="B145" s="41"/>
      <c r="C145" s="216" t="s">
        <v>1044</v>
      </c>
      <c r="D145" s="216" t="s">
        <v>333</v>
      </c>
      <c r="E145" s="217" t="s">
        <v>4996</v>
      </c>
      <c r="F145" s="218" t="s">
        <v>4997</v>
      </c>
      <c r="G145" s="219" t="s">
        <v>425</v>
      </c>
      <c r="H145" s="220">
        <v>20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83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1380</v>
      </c>
    </row>
    <row r="146" s="2" customFormat="1" ht="16.5" customHeight="1">
      <c r="A146" s="40"/>
      <c r="B146" s="41"/>
      <c r="C146" s="216" t="s">
        <v>1048</v>
      </c>
      <c r="D146" s="216" t="s">
        <v>333</v>
      </c>
      <c r="E146" s="217" t="s">
        <v>4998</v>
      </c>
      <c r="F146" s="218" t="s">
        <v>4999</v>
      </c>
      <c r="G146" s="219" t="s">
        <v>376</v>
      </c>
      <c r="H146" s="220">
        <v>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83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1391</v>
      </c>
    </row>
    <row r="147" s="2" customFormat="1" ht="16.5" customHeight="1">
      <c r="A147" s="40"/>
      <c r="B147" s="41"/>
      <c r="C147" s="216" t="s">
        <v>1053</v>
      </c>
      <c r="D147" s="216" t="s">
        <v>333</v>
      </c>
      <c r="E147" s="217" t="s">
        <v>5000</v>
      </c>
      <c r="F147" s="218" t="s">
        <v>5001</v>
      </c>
      <c r="G147" s="219" t="s">
        <v>425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83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1401</v>
      </c>
    </row>
    <row r="148" s="2" customFormat="1" ht="16.5" customHeight="1">
      <c r="A148" s="40"/>
      <c r="B148" s="41"/>
      <c r="C148" s="216" t="s">
        <v>1058</v>
      </c>
      <c r="D148" s="216" t="s">
        <v>333</v>
      </c>
      <c r="E148" s="217" t="s">
        <v>5002</v>
      </c>
      <c r="F148" s="218" t="s">
        <v>5003</v>
      </c>
      <c r="G148" s="219" t="s">
        <v>1051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83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1415</v>
      </c>
    </row>
    <row r="149" s="12" customFormat="1" ht="25.92" customHeight="1">
      <c r="A149" s="12"/>
      <c r="B149" s="200"/>
      <c r="C149" s="201"/>
      <c r="D149" s="202" t="s">
        <v>75</v>
      </c>
      <c r="E149" s="203" t="s">
        <v>5004</v>
      </c>
      <c r="F149" s="203" t="s">
        <v>5005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SUM(P150:P161)</f>
        <v>0</v>
      </c>
      <c r="Q149" s="208"/>
      <c r="R149" s="209">
        <f>SUM(R150:R161)</f>
        <v>0</v>
      </c>
      <c r="S149" s="208"/>
      <c r="T149" s="21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76</v>
      </c>
      <c r="AY149" s="211" t="s">
        <v>331</v>
      </c>
      <c r="BK149" s="213">
        <f>SUM(BK150:BK161)</f>
        <v>0</v>
      </c>
    </row>
    <row r="150" s="2" customFormat="1" ht="16.5" customHeight="1">
      <c r="A150" s="40"/>
      <c r="B150" s="41"/>
      <c r="C150" s="216" t="s">
        <v>1066</v>
      </c>
      <c r="D150" s="216" t="s">
        <v>333</v>
      </c>
      <c r="E150" s="217" t="s">
        <v>5006</v>
      </c>
      <c r="F150" s="218" t="s">
        <v>5007</v>
      </c>
      <c r="G150" s="219" t="s">
        <v>425</v>
      </c>
      <c r="H150" s="220">
        <v>29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83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1424</v>
      </c>
    </row>
    <row r="151" s="2" customFormat="1" ht="16.5" customHeight="1">
      <c r="A151" s="40"/>
      <c r="B151" s="41"/>
      <c r="C151" s="216" t="s">
        <v>1070</v>
      </c>
      <c r="D151" s="216" t="s">
        <v>333</v>
      </c>
      <c r="E151" s="217" t="s">
        <v>5008</v>
      </c>
      <c r="F151" s="218" t="s">
        <v>5009</v>
      </c>
      <c r="G151" s="219" t="s">
        <v>4985</v>
      </c>
      <c r="H151" s="220">
        <v>135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83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1435</v>
      </c>
    </row>
    <row r="152" s="2" customFormat="1" ht="16.5" customHeight="1">
      <c r="A152" s="40"/>
      <c r="B152" s="41"/>
      <c r="C152" s="216" t="s">
        <v>546</v>
      </c>
      <c r="D152" s="216" t="s">
        <v>333</v>
      </c>
      <c r="E152" s="217" t="s">
        <v>5010</v>
      </c>
      <c r="F152" s="218" t="s">
        <v>5011</v>
      </c>
      <c r="G152" s="219" t="s">
        <v>4985</v>
      </c>
      <c r="H152" s="220">
        <v>135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83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1450</v>
      </c>
    </row>
    <row r="153" s="2" customFormat="1" ht="16.5" customHeight="1">
      <c r="A153" s="40"/>
      <c r="B153" s="41"/>
      <c r="C153" s="216" t="s">
        <v>1078</v>
      </c>
      <c r="D153" s="216" t="s">
        <v>333</v>
      </c>
      <c r="E153" s="217" t="s">
        <v>5012</v>
      </c>
      <c r="F153" s="218" t="s">
        <v>5013</v>
      </c>
      <c r="G153" s="219" t="s">
        <v>4985</v>
      </c>
      <c r="H153" s="220">
        <v>135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1463</v>
      </c>
    </row>
    <row r="154" s="2" customFormat="1" ht="16.5" customHeight="1">
      <c r="A154" s="40"/>
      <c r="B154" s="41"/>
      <c r="C154" s="216" t="s">
        <v>1083</v>
      </c>
      <c r="D154" s="216" t="s">
        <v>333</v>
      </c>
      <c r="E154" s="217" t="s">
        <v>5014</v>
      </c>
      <c r="F154" s="218" t="s">
        <v>5015</v>
      </c>
      <c r="G154" s="219" t="s">
        <v>4985</v>
      </c>
      <c r="H154" s="220">
        <v>135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83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1472</v>
      </c>
    </row>
    <row r="155" s="2" customFormat="1" ht="16.5" customHeight="1">
      <c r="A155" s="40"/>
      <c r="B155" s="41"/>
      <c r="C155" s="216" t="s">
        <v>1106</v>
      </c>
      <c r="D155" s="216" t="s">
        <v>333</v>
      </c>
      <c r="E155" s="217" t="s">
        <v>5016</v>
      </c>
      <c r="F155" s="218" t="s">
        <v>5017</v>
      </c>
      <c r="G155" s="219" t="s">
        <v>4985</v>
      </c>
      <c r="H155" s="220">
        <v>135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83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467</v>
      </c>
    </row>
    <row r="156" s="2" customFormat="1" ht="16.5" customHeight="1">
      <c r="A156" s="40"/>
      <c r="B156" s="41"/>
      <c r="C156" s="216" t="s">
        <v>1111</v>
      </c>
      <c r="D156" s="216" t="s">
        <v>333</v>
      </c>
      <c r="E156" s="217" t="s">
        <v>5018</v>
      </c>
      <c r="F156" s="218" t="s">
        <v>5019</v>
      </c>
      <c r="G156" s="219" t="s">
        <v>1051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83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547</v>
      </c>
    </row>
    <row r="157" s="2" customFormat="1" ht="16.5" customHeight="1">
      <c r="A157" s="40"/>
      <c r="B157" s="41"/>
      <c r="C157" s="216" t="s">
        <v>495</v>
      </c>
      <c r="D157" s="216" t="s">
        <v>333</v>
      </c>
      <c r="E157" s="217" t="s">
        <v>5020</v>
      </c>
      <c r="F157" s="218" t="s">
        <v>5021</v>
      </c>
      <c r="G157" s="219" t="s">
        <v>1051</v>
      </c>
      <c r="H157" s="220">
        <v>3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83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1512</v>
      </c>
    </row>
    <row r="158" s="2" customFormat="1" ht="16.5" customHeight="1">
      <c r="A158" s="40"/>
      <c r="B158" s="41"/>
      <c r="C158" s="216" t="s">
        <v>1127</v>
      </c>
      <c r="D158" s="216" t="s">
        <v>333</v>
      </c>
      <c r="E158" s="217" t="s">
        <v>5022</v>
      </c>
      <c r="F158" s="218" t="s">
        <v>5023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83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1523</v>
      </c>
    </row>
    <row r="159" s="2" customFormat="1" ht="16.5" customHeight="1">
      <c r="A159" s="40"/>
      <c r="B159" s="41"/>
      <c r="C159" s="216" t="s">
        <v>1132</v>
      </c>
      <c r="D159" s="216" t="s">
        <v>333</v>
      </c>
      <c r="E159" s="217" t="s">
        <v>5024</v>
      </c>
      <c r="F159" s="218" t="s">
        <v>5025</v>
      </c>
      <c r="G159" s="219" t="s">
        <v>1051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83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1538</v>
      </c>
    </row>
    <row r="160" s="2" customFormat="1" ht="16.5" customHeight="1">
      <c r="A160" s="40"/>
      <c r="B160" s="41"/>
      <c r="C160" s="216" t="s">
        <v>1139</v>
      </c>
      <c r="D160" s="216" t="s">
        <v>333</v>
      </c>
      <c r="E160" s="217" t="s">
        <v>5026</v>
      </c>
      <c r="F160" s="218" t="s">
        <v>5025</v>
      </c>
      <c r="G160" s="219" t="s">
        <v>1051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83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1550</v>
      </c>
    </row>
    <row r="161" s="2" customFormat="1" ht="16.5" customHeight="1">
      <c r="A161" s="40"/>
      <c r="B161" s="41"/>
      <c r="C161" s="216" t="s">
        <v>1144</v>
      </c>
      <c r="D161" s="216" t="s">
        <v>333</v>
      </c>
      <c r="E161" s="217" t="s">
        <v>5027</v>
      </c>
      <c r="F161" s="218" t="s">
        <v>5028</v>
      </c>
      <c r="G161" s="219" t="s">
        <v>1051</v>
      </c>
      <c r="H161" s="220">
        <v>3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83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1558</v>
      </c>
    </row>
    <row r="162" s="12" customFormat="1" ht="25.92" customHeight="1">
      <c r="A162" s="12"/>
      <c r="B162" s="200"/>
      <c r="C162" s="201"/>
      <c r="D162" s="202" t="s">
        <v>75</v>
      </c>
      <c r="E162" s="203" t="s">
        <v>5029</v>
      </c>
      <c r="F162" s="203" t="s">
        <v>5030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SUM(P163:P176)</f>
        <v>0</v>
      </c>
      <c r="Q162" s="208"/>
      <c r="R162" s="209">
        <f>SUM(R163:R176)</f>
        <v>0</v>
      </c>
      <c r="S162" s="208"/>
      <c r="T162" s="21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76</v>
      </c>
      <c r="AY162" s="211" t="s">
        <v>331</v>
      </c>
      <c r="BK162" s="213">
        <f>SUM(BK163:BK176)</f>
        <v>0</v>
      </c>
    </row>
    <row r="163" s="2" customFormat="1" ht="16.5" customHeight="1">
      <c r="A163" s="40"/>
      <c r="B163" s="41"/>
      <c r="C163" s="216" t="s">
        <v>1154</v>
      </c>
      <c r="D163" s="216" t="s">
        <v>333</v>
      </c>
      <c r="E163" s="217" t="s">
        <v>5031</v>
      </c>
      <c r="F163" s="218" t="s">
        <v>5032</v>
      </c>
      <c r="G163" s="219" t="s">
        <v>425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83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1572</v>
      </c>
    </row>
    <row r="164" s="2" customFormat="1" ht="16.5" customHeight="1">
      <c r="A164" s="40"/>
      <c r="B164" s="41"/>
      <c r="C164" s="216" t="s">
        <v>1189</v>
      </c>
      <c r="D164" s="216" t="s">
        <v>333</v>
      </c>
      <c r="E164" s="217" t="s">
        <v>5033</v>
      </c>
      <c r="F164" s="218" t="s">
        <v>5034</v>
      </c>
      <c r="G164" s="219" t="s">
        <v>1051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83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1592</v>
      </c>
    </row>
    <row r="165" s="2" customFormat="1" ht="16.5" customHeight="1">
      <c r="A165" s="40"/>
      <c r="B165" s="41"/>
      <c r="C165" s="216" t="s">
        <v>1196</v>
      </c>
      <c r="D165" s="216" t="s">
        <v>333</v>
      </c>
      <c r="E165" s="217" t="s">
        <v>5035</v>
      </c>
      <c r="F165" s="218" t="s">
        <v>5036</v>
      </c>
      <c r="G165" s="219" t="s">
        <v>1051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83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1607</v>
      </c>
    </row>
    <row r="166" s="2" customFormat="1" ht="16.5" customHeight="1">
      <c r="A166" s="40"/>
      <c r="B166" s="41"/>
      <c r="C166" s="216" t="s">
        <v>1201</v>
      </c>
      <c r="D166" s="216" t="s">
        <v>333</v>
      </c>
      <c r="E166" s="217" t="s">
        <v>5037</v>
      </c>
      <c r="F166" s="218" t="s">
        <v>5038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83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1619</v>
      </c>
    </row>
    <row r="167" s="2" customFormat="1" ht="16.5" customHeight="1">
      <c r="A167" s="40"/>
      <c r="B167" s="41"/>
      <c r="C167" s="216" t="s">
        <v>1207</v>
      </c>
      <c r="D167" s="216" t="s">
        <v>333</v>
      </c>
      <c r="E167" s="217" t="s">
        <v>5039</v>
      </c>
      <c r="F167" s="218" t="s">
        <v>5040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83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1647</v>
      </c>
    </row>
    <row r="168" s="2" customFormat="1" ht="16.5" customHeight="1">
      <c r="A168" s="40"/>
      <c r="B168" s="41"/>
      <c r="C168" s="216" t="s">
        <v>1039</v>
      </c>
      <c r="D168" s="216" t="s">
        <v>333</v>
      </c>
      <c r="E168" s="217" t="s">
        <v>5041</v>
      </c>
      <c r="F168" s="218" t="s">
        <v>5042</v>
      </c>
      <c r="G168" s="219" t="s">
        <v>425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83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534</v>
      </c>
    </row>
    <row r="169" s="2" customFormat="1" ht="16.5" customHeight="1">
      <c r="A169" s="40"/>
      <c r="B169" s="41"/>
      <c r="C169" s="216" t="s">
        <v>1152</v>
      </c>
      <c r="D169" s="216" t="s">
        <v>333</v>
      </c>
      <c r="E169" s="217" t="s">
        <v>5043</v>
      </c>
      <c r="F169" s="218" t="s">
        <v>5044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83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1672</v>
      </c>
    </row>
    <row r="170" s="2" customFormat="1" ht="24.15" customHeight="1">
      <c r="A170" s="40"/>
      <c r="B170" s="41"/>
      <c r="C170" s="216" t="s">
        <v>1243</v>
      </c>
      <c r="D170" s="216" t="s">
        <v>333</v>
      </c>
      <c r="E170" s="217" t="s">
        <v>5045</v>
      </c>
      <c r="F170" s="218" t="s">
        <v>5046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83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1688</v>
      </c>
    </row>
    <row r="171" s="2" customFormat="1" ht="16.5" customHeight="1">
      <c r="A171" s="40"/>
      <c r="B171" s="41"/>
      <c r="C171" s="216" t="s">
        <v>1249</v>
      </c>
      <c r="D171" s="216" t="s">
        <v>333</v>
      </c>
      <c r="E171" s="217" t="s">
        <v>5047</v>
      </c>
      <c r="F171" s="218" t="s">
        <v>5048</v>
      </c>
      <c r="G171" s="219" t="s">
        <v>1051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83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1698</v>
      </c>
    </row>
    <row r="172" s="2" customFormat="1" ht="16.5" customHeight="1">
      <c r="A172" s="40"/>
      <c r="B172" s="41"/>
      <c r="C172" s="216" t="s">
        <v>1253</v>
      </c>
      <c r="D172" s="216" t="s">
        <v>333</v>
      </c>
      <c r="E172" s="217" t="s">
        <v>5049</v>
      </c>
      <c r="F172" s="218" t="s">
        <v>5050</v>
      </c>
      <c r="G172" s="219" t="s">
        <v>1051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83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1705</v>
      </c>
    </row>
    <row r="173" s="2" customFormat="1" ht="16.5" customHeight="1">
      <c r="A173" s="40"/>
      <c r="B173" s="41"/>
      <c r="C173" s="216" t="s">
        <v>1006</v>
      </c>
      <c r="D173" s="216" t="s">
        <v>333</v>
      </c>
      <c r="E173" s="217" t="s">
        <v>5051</v>
      </c>
      <c r="F173" s="218" t="s">
        <v>5052</v>
      </c>
      <c r="G173" s="219" t="s">
        <v>1051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83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1713</v>
      </c>
    </row>
    <row r="174" s="2" customFormat="1" ht="16.5" customHeight="1">
      <c r="A174" s="40"/>
      <c r="B174" s="41"/>
      <c r="C174" s="216" t="s">
        <v>1266</v>
      </c>
      <c r="D174" s="216" t="s">
        <v>333</v>
      </c>
      <c r="E174" s="217" t="s">
        <v>5053</v>
      </c>
      <c r="F174" s="218" t="s">
        <v>5054</v>
      </c>
      <c r="G174" s="219" t="s">
        <v>1051</v>
      </c>
      <c r="H174" s="220">
        <v>4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83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1721</v>
      </c>
    </row>
    <row r="175" s="2" customFormat="1" ht="16.5" customHeight="1">
      <c r="A175" s="40"/>
      <c r="B175" s="41"/>
      <c r="C175" s="216" t="s">
        <v>1271</v>
      </c>
      <c r="D175" s="216" t="s">
        <v>333</v>
      </c>
      <c r="E175" s="217" t="s">
        <v>5055</v>
      </c>
      <c r="F175" s="218" t="s">
        <v>5056</v>
      </c>
      <c r="G175" s="219" t="s">
        <v>1051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83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1729</v>
      </c>
    </row>
    <row r="176" s="2" customFormat="1" ht="16.5" customHeight="1">
      <c r="A176" s="40"/>
      <c r="B176" s="41"/>
      <c r="C176" s="216" t="s">
        <v>1284</v>
      </c>
      <c r="D176" s="216" t="s">
        <v>333</v>
      </c>
      <c r="E176" s="217" t="s">
        <v>5057</v>
      </c>
      <c r="F176" s="218" t="s">
        <v>5058</v>
      </c>
      <c r="G176" s="219" t="s">
        <v>1051</v>
      </c>
      <c r="H176" s="220">
        <v>8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83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1737</v>
      </c>
    </row>
    <row r="177" s="12" customFormat="1" ht="25.92" customHeight="1">
      <c r="A177" s="12"/>
      <c r="B177" s="200"/>
      <c r="C177" s="201"/>
      <c r="D177" s="202" t="s">
        <v>75</v>
      </c>
      <c r="E177" s="203" t="s">
        <v>5059</v>
      </c>
      <c r="F177" s="203" t="s">
        <v>5060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SUM(P178:P181)</f>
        <v>0</v>
      </c>
      <c r="Q177" s="208"/>
      <c r="R177" s="209">
        <f>SUM(R178:R181)</f>
        <v>0</v>
      </c>
      <c r="S177" s="208"/>
      <c r="T177" s="21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76</v>
      </c>
      <c r="AY177" s="211" t="s">
        <v>331</v>
      </c>
      <c r="BK177" s="213">
        <f>SUM(BK178:BK181)</f>
        <v>0</v>
      </c>
    </row>
    <row r="178" s="2" customFormat="1" ht="16.5" customHeight="1">
      <c r="A178" s="40"/>
      <c r="B178" s="41"/>
      <c r="C178" s="216" t="s">
        <v>1305</v>
      </c>
      <c r="D178" s="216" t="s">
        <v>333</v>
      </c>
      <c r="E178" s="217" t="s">
        <v>5061</v>
      </c>
      <c r="F178" s="218" t="s">
        <v>5062</v>
      </c>
      <c r="G178" s="219" t="s">
        <v>425</v>
      </c>
      <c r="H178" s="220">
        <v>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83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1745</v>
      </c>
    </row>
    <row r="179" s="2" customFormat="1" ht="16.5" customHeight="1">
      <c r="A179" s="40"/>
      <c r="B179" s="41"/>
      <c r="C179" s="216" t="s">
        <v>1310</v>
      </c>
      <c r="D179" s="216" t="s">
        <v>333</v>
      </c>
      <c r="E179" s="217" t="s">
        <v>5063</v>
      </c>
      <c r="F179" s="218" t="s">
        <v>5064</v>
      </c>
      <c r="G179" s="219" t="s">
        <v>425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83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343</v>
      </c>
    </row>
    <row r="180" s="2" customFormat="1" ht="16.5" customHeight="1">
      <c r="A180" s="40"/>
      <c r="B180" s="41"/>
      <c r="C180" s="216" t="s">
        <v>1316</v>
      </c>
      <c r="D180" s="216" t="s">
        <v>333</v>
      </c>
      <c r="E180" s="217" t="s">
        <v>5065</v>
      </c>
      <c r="F180" s="218" t="s">
        <v>5066</v>
      </c>
      <c r="G180" s="219" t="s">
        <v>1051</v>
      </c>
      <c r="H180" s="220">
        <v>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83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1760</v>
      </c>
    </row>
    <row r="181" s="2" customFormat="1" ht="16.5" customHeight="1">
      <c r="A181" s="40"/>
      <c r="B181" s="41"/>
      <c r="C181" s="216" t="s">
        <v>1333</v>
      </c>
      <c r="D181" s="216" t="s">
        <v>333</v>
      </c>
      <c r="E181" s="217" t="s">
        <v>5067</v>
      </c>
      <c r="F181" s="218" t="s">
        <v>5068</v>
      </c>
      <c r="G181" s="219" t="s">
        <v>1051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83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1768</v>
      </c>
    </row>
    <row r="182" s="12" customFormat="1" ht="25.92" customHeight="1">
      <c r="A182" s="12"/>
      <c r="B182" s="200"/>
      <c r="C182" s="201"/>
      <c r="D182" s="202" t="s">
        <v>75</v>
      </c>
      <c r="E182" s="203" t="s">
        <v>5069</v>
      </c>
      <c r="F182" s="203" t="s">
        <v>5070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</f>
        <v>0</v>
      </c>
      <c r="Q182" s="208"/>
      <c r="R182" s="209">
        <f>R183</f>
        <v>0</v>
      </c>
      <c r="S182" s="208"/>
      <c r="T182" s="21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76</v>
      </c>
      <c r="AY182" s="211" t="s">
        <v>331</v>
      </c>
      <c r="BK182" s="213">
        <f>BK183</f>
        <v>0</v>
      </c>
    </row>
    <row r="183" s="2" customFormat="1" ht="24.15" customHeight="1">
      <c r="A183" s="40"/>
      <c r="B183" s="41"/>
      <c r="C183" s="216" t="s">
        <v>1343</v>
      </c>
      <c r="D183" s="216" t="s">
        <v>333</v>
      </c>
      <c r="E183" s="217" t="s">
        <v>5071</v>
      </c>
      <c r="F183" s="218" t="s">
        <v>5072</v>
      </c>
      <c r="G183" s="219" t="s">
        <v>5073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83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1776</v>
      </c>
    </row>
    <row r="184" s="12" customFormat="1" ht="25.92" customHeight="1">
      <c r="A184" s="12"/>
      <c r="B184" s="200"/>
      <c r="C184" s="201"/>
      <c r="D184" s="202" t="s">
        <v>75</v>
      </c>
      <c r="E184" s="203" t="s">
        <v>5074</v>
      </c>
      <c r="F184" s="203" t="s">
        <v>5075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76</v>
      </c>
      <c r="AY184" s="211" t="s">
        <v>331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1348</v>
      </c>
      <c r="D185" s="216" t="s">
        <v>333</v>
      </c>
      <c r="E185" s="217" t="s">
        <v>5076</v>
      </c>
      <c r="F185" s="218" t="s">
        <v>5077</v>
      </c>
      <c r="G185" s="219" t="s">
        <v>1051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83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1784</v>
      </c>
    </row>
    <row r="186" s="2" customFormat="1" ht="16.5" customHeight="1">
      <c r="A186" s="40"/>
      <c r="B186" s="41"/>
      <c r="C186" s="216" t="s">
        <v>1359</v>
      </c>
      <c r="D186" s="216" t="s">
        <v>333</v>
      </c>
      <c r="E186" s="217" t="s">
        <v>5078</v>
      </c>
      <c r="F186" s="218" t="s">
        <v>5079</v>
      </c>
      <c r="G186" s="219" t="s">
        <v>1051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96" t="s">
        <v>19</v>
      </c>
      <c r="N186" s="297" t="s">
        <v>47</v>
      </c>
      <c r="O186" s="298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83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1792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f/mY9BiP0BqTjMHwB9nOOVPjlAt1tUsaeOakR2x9idRR3+KmV+m+/fDfxrYDv3ebH4LQJWxGS6fevXQKgzPp0Q==" hashValue="FrevLkzchgfdsNrnOQS0BBhLG7W//sNHVvBgmibV7lwZ9e9n8eZ/45P6SZz9bAnUW4objIfl05AEV/zBA7Rghw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5080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ROUND((SUM(BE92:BE130)),  2)</f>
        <v>0</v>
      </c>
      <c r="G37" s="40"/>
      <c r="H37" s="40"/>
      <c r="I37" s="160">
        <v>0.20999999999999999</v>
      </c>
      <c r="J37" s="159">
        <f>ROUND(((SUM(BE92:BE130))*I37),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ROUND((SUM(BF92:BF130)),  2)</f>
        <v>0</v>
      </c>
      <c r="G38" s="40"/>
      <c r="H38" s="40"/>
      <c r="I38" s="160">
        <v>0.14999999999999999</v>
      </c>
      <c r="J38" s="159">
        <f>ROUND(((SUM(BF92:BF130))*I38),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ROUND((SUM(BG92:BG130)),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ROUND((SUM(BH92:BH130)),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ROUND((SUM(BI92:BI130)),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05.1.007 - D.1.06_Interiér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5081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5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303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304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751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05.1.007 - D.1.06_Interiér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Statutární město Brno</v>
      </c>
      <c r="G88" s="42"/>
      <c r="H88" s="42"/>
      <c r="I88" s="34" t="s">
        <v>31</v>
      </c>
      <c r="J88" s="38" t="str">
        <f>E25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IF(E22="","",E22)</f>
        <v>Vyplň údaj</v>
      </c>
      <c r="G89" s="42"/>
      <c r="H89" s="42"/>
      <c r="I89" s="34" t="s">
        <v>36</v>
      </c>
      <c r="J89" s="38" t="str">
        <f>E28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5082</v>
      </c>
      <c r="F93" s="203" t="s">
        <v>5083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SUM(P94:P130)</f>
        <v>0</v>
      </c>
      <c r="Q93" s="208"/>
      <c r="R93" s="209">
        <f>SUM(R94:R130)</f>
        <v>0</v>
      </c>
      <c r="S93" s="208"/>
      <c r="T93" s="210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SUM(BK94:BK130)</f>
        <v>0</v>
      </c>
    </row>
    <row r="94" s="2" customFormat="1" ht="21.75" customHeight="1">
      <c r="A94" s="40"/>
      <c r="B94" s="41"/>
      <c r="C94" s="216" t="s">
        <v>83</v>
      </c>
      <c r="D94" s="216" t="s">
        <v>333</v>
      </c>
      <c r="E94" s="217" t="s">
        <v>83</v>
      </c>
      <c r="F94" s="218" t="s">
        <v>5084</v>
      </c>
      <c r="G94" s="219" t="s">
        <v>1051</v>
      </c>
      <c r="H94" s="220">
        <v>6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85</v>
      </c>
    </row>
    <row r="95" s="2" customFormat="1" ht="21.75" customHeight="1">
      <c r="A95" s="40"/>
      <c r="B95" s="41"/>
      <c r="C95" s="216" t="s">
        <v>85</v>
      </c>
      <c r="D95" s="216" t="s">
        <v>333</v>
      </c>
      <c r="E95" s="217" t="s">
        <v>85</v>
      </c>
      <c r="F95" s="218" t="s">
        <v>5085</v>
      </c>
      <c r="G95" s="219" t="s">
        <v>1051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126</v>
      </c>
    </row>
    <row r="96" s="2" customFormat="1" ht="21.75" customHeight="1">
      <c r="A96" s="40"/>
      <c r="B96" s="41"/>
      <c r="C96" s="216" t="s">
        <v>92</v>
      </c>
      <c r="D96" s="216" t="s">
        <v>333</v>
      </c>
      <c r="E96" s="217" t="s">
        <v>92</v>
      </c>
      <c r="F96" s="218" t="s">
        <v>5086</v>
      </c>
      <c r="G96" s="219" t="s">
        <v>1051</v>
      </c>
      <c r="H96" s="220">
        <v>8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366</v>
      </c>
    </row>
    <row r="97" s="2" customFormat="1" ht="21.75" customHeight="1">
      <c r="A97" s="40"/>
      <c r="B97" s="41"/>
      <c r="C97" s="216" t="s">
        <v>126</v>
      </c>
      <c r="D97" s="216" t="s">
        <v>333</v>
      </c>
      <c r="E97" s="217" t="s">
        <v>126</v>
      </c>
      <c r="F97" s="218" t="s">
        <v>5087</v>
      </c>
      <c r="G97" s="219" t="s">
        <v>1051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381</v>
      </c>
    </row>
    <row r="98" s="2" customFormat="1" ht="21.75" customHeight="1">
      <c r="A98" s="40"/>
      <c r="B98" s="41"/>
      <c r="C98" s="216" t="s">
        <v>361</v>
      </c>
      <c r="D98" s="216" t="s">
        <v>333</v>
      </c>
      <c r="E98" s="217" t="s">
        <v>361</v>
      </c>
      <c r="F98" s="218" t="s">
        <v>5088</v>
      </c>
      <c r="G98" s="219" t="s">
        <v>1051</v>
      </c>
      <c r="H98" s="220">
        <v>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393</v>
      </c>
    </row>
    <row r="99" s="2" customFormat="1" ht="24.15" customHeight="1">
      <c r="A99" s="40"/>
      <c r="B99" s="41"/>
      <c r="C99" s="216" t="s">
        <v>366</v>
      </c>
      <c r="D99" s="216" t="s">
        <v>333</v>
      </c>
      <c r="E99" s="217" t="s">
        <v>366</v>
      </c>
      <c r="F99" s="218" t="s">
        <v>5089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185</v>
      </c>
    </row>
    <row r="100" s="2" customFormat="1" ht="24.15" customHeight="1">
      <c r="A100" s="40"/>
      <c r="B100" s="41"/>
      <c r="C100" s="216" t="s">
        <v>373</v>
      </c>
      <c r="D100" s="216" t="s">
        <v>333</v>
      </c>
      <c r="E100" s="217" t="s">
        <v>373</v>
      </c>
      <c r="F100" s="218" t="s">
        <v>5090</v>
      </c>
      <c r="G100" s="219" t="s">
        <v>1051</v>
      </c>
      <c r="H100" s="220">
        <v>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529</v>
      </c>
    </row>
    <row r="101" s="2" customFormat="1" ht="21.75" customHeight="1">
      <c r="A101" s="40"/>
      <c r="B101" s="41"/>
      <c r="C101" s="216" t="s">
        <v>381</v>
      </c>
      <c r="D101" s="216" t="s">
        <v>333</v>
      </c>
      <c r="E101" s="217" t="s">
        <v>381</v>
      </c>
      <c r="F101" s="218" t="s">
        <v>5091</v>
      </c>
      <c r="G101" s="219" t="s">
        <v>1051</v>
      </c>
      <c r="H101" s="220">
        <v>8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21.75" customHeight="1">
      <c r="A102" s="40"/>
      <c r="B102" s="41"/>
      <c r="C102" s="216" t="s">
        <v>387</v>
      </c>
      <c r="D102" s="216" t="s">
        <v>333</v>
      </c>
      <c r="E102" s="217" t="s">
        <v>387</v>
      </c>
      <c r="F102" s="218" t="s">
        <v>5092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21.75" customHeight="1">
      <c r="A103" s="40"/>
      <c r="B103" s="41"/>
      <c r="C103" s="216" t="s">
        <v>393</v>
      </c>
      <c r="D103" s="216" t="s">
        <v>333</v>
      </c>
      <c r="E103" s="217" t="s">
        <v>393</v>
      </c>
      <c r="F103" s="218" t="s">
        <v>5093</v>
      </c>
      <c r="G103" s="219" t="s">
        <v>1051</v>
      </c>
      <c r="H103" s="220">
        <v>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182</v>
      </c>
      <c r="F104" s="218" t="s">
        <v>5094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185</v>
      </c>
      <c r="F105" s="218" t="s">
        <v>5095</v>
      </c>
      <c r="G105" s="219" t="s">
        <v>1051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1.75" customHeight="1">
      <c r="A106" s="40"/>
      <c r="B106" s="41"/>
      <c r="C106" s="216" t="s">
        <v>524</v>
      </c>
      <c r="D106" s="216" t="s">
        <v>333</v>
      </c>
      <c r="E106" s="217" t="s">
        <v>524</v>
      </c>
      <c r="F106" s="218" t="s">
        <v>5096</v>
      </c>
      <c r="G106" s="219" t="s">
        <v>1051</v>
      </c>
      <c r="H106" s="220">
        <v>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16.5" customHeight="1">
      <c r="A107" s="40"/>
      <c r="B107" s="41"/>
      <c r="C107" s="216" t="s">
        <v>529</v>
      </c>
      <c r="D107" s="216" t="s">
        <v>333</v>
      </c>
      <c r="E107" s="217" t="s">
        <v>529</v>
      </c>
      <c r="F107" s="218" t="s">
        <v>5097</v>
      </c>
      <c r="G107" s="219" t="s">
        <v>1051</v>
      </c>
      <c r="H107" s="220">
        <v>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8</v>
      </c>
      <c r="F108" s="218" t="s">
        <v>5098</v>
      </c>
      <c r="G108" s="219" t="s">
        <v>1051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541</v>
      </c>
      <c r="F109" s="218" t="s">
        <v>5099</v>
      </c>
      <c r="G109" s="219" t="s">
        <v>1051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21.75" customHeight="1">
      <c r="A110" s="40"/>
      <c r="B110" s="41"/>
      <c r="C110" s="216" t="s">
        <v>469</v>
      </c>
      <c r="D110" s="216" t="s">
        <v>333</v>
      </c>
      <c r="E110" s="217" t="s">
        <v>469</v>
      </c>
      <c r="F110" s="218" t="s">
        <v>5100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21.75" customHeight="1">
      <c r="A111" s="40"/>
      <c r="B111" s="41"/>
      <c r="C111" s="216" t="s">
        <v>475</v>
      </c>
      <c r="D111" s="216" t="s">
        <v>333</v>
      </c>
      <c r="E111" s="217" t="s">
        <v>475</v>
      </c>
      <c r="F111" s="218" t="s">
        <v>5101</v>
      </c>
      <c r="G111" s="219" t="s">
        <v>1051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21.75" customHeight="1">
      <c r="A112" s="40"/>
      <c r="B112" s="41"/>
      <c r="C112" s="216" t="s">
        <v>549</v>
      </c>
      <c r="D112" s="216" t="s">
        <v>333</v>
      </c>
      <c r="E112" s="217" t="s">
        <v>549</v>
      </c>
      <c r="F112" s="218" t="s">
        <v>5102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21.75" customHeight="1">
      <c r="A113" s="40"/>
      <c r="B113" s="41"/>
      <c r="C113" s="216" t="s">
        <v>558</v>
      </c>
      <c r="D113" s="216" t="s">
        <v>333</v>
      </c>
      <c r="E113" s="217" t="s">
        <v>558</v>
      </c>
      <c r="F113" s="218" t="s">
        <v>5103</v>
      </c>
      <c r="G113" s="219" t="s">
        <v>1051</v>
      </c>
      <c r="H113" s="220">
        <v>10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21.75" customHeight="1">
      <c r="A114" s="40"/>
      <c r="B114" s="41"/>
      <c r="C114" s="216" t="s">
        <v>7</v>
      </c>
      <c r="D114" s="216" t="s">
        <v>333</v>
      </c>
      <c r="E114" s="217" t="s">
        <v>7</v>
      </c>
      <c r="F114" s="218" t="s">
        <v>5104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21.75" customHeight="1">
      <c r="A115" s="40"/>
      <c r="B115" s="41"/>
      <c r="C115" s="216" t="s">
        <v>190</v>
      </c>
      <c r="D115" s="216" t="s">
        <v>333</v>
      </c>
      <c r="E115" s="217" t="s">
        <v>190</v>
      </c>
      <c r="F115" s="218" t="s">
        <v>5105</v>
      </c>
      <c r="G115" s="219" t="s">
        <v>1051</v>
      </c>
      <c r="H115" s="220">
        <v>28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21.75" customHeight="1">
      <c r="A116" s="40"/>
      <c r="B116" s="41"/>
      <c r="C116" s="216" t="s">
        <v>193</v>
      </c>
      <c r="D116" s="216" t="s">
        <v>333</v>
      </c>
      <c r="E116" s="217" t="s">
        <v>193</v>
      </c>
      <c r="F116" s="218" t="s">
        <v>5106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21.75" customHeight="1">
      <c r="A117" s="40"/>
      <c r="B117" s="41"/>
      <c r="C117" s="216" t="s">
        <v>199</v>
      </c>
      <c r="D117" s="216" t="s">
        <v>333</v>
      </c>
      <c r="E117" s="217" t="s">
        <v>199</v>
      </c>
      <c r="F117" s="218" t="s">
        <v>5107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2" customFormat="1" ht="21.75" customHeight="1">
      <c r="A118" s="40"/>
      <c r="B118" s="41"/>
      <c r="C118" s="216" t="s">
        <v>599</v>
      </c>
      <c r="D118" s="216" t="s">
        <v>333</v>
      </c>
      <c r="E118" s="217" t="s">
        <v>599</v>
      </c>
      <c r="F118" s="218" t="s">
        <v>5108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495</v>
      </c>
    </row>
    <row r="119" s="2" customFormat="1" ht="21.75" customHeight="1">
      <c r="A119" s="40"/>
      <c r="B119" s="41"/>
      <c r="C119" s="216" t="s">
        <v>587</v>
      </c>
      <c r="D119" s="216" t="s">
        <v>333</v>
      </c>
      <c r="E119" s="217" t="s">
        <v>587</v>
      </c>
      <c r="F119" s="218" t="s">
        <v>5109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1132</v>
      </c>
    </row>
    <row r="120" s="2" customFormat="1" ht="21.75" customHeight="1">
      <c r="A120" s="40"/>
      <c r="B120" s="41"/>
      <c r="C120" s="216" t="s">
        <v>644</v>
      </c>
      <c r="D120" s="216" t="s">
        <v>333</v>
      </c>
      <c r="E120" s="217" t="s">
        <v>644</v>
      </c>
      <c r="F120" s="218" t="s">
        <v>5110</v>
      </c>
      <c r="G120" s="219" t="s">
        <v>1051</v>
      </c>
      <c r="H120" s="220">
        <v>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1144</v>
      </c>
    </row>
    <row r="121" s="2" customFormat="1" ht="16.5" customHeight="1">
      <c r="A121" s="40"/>
      <c r="B121" s="41"/>
      <c r="C121" s="216" t="s">
        <v>650</v>
      </c>
      <c r="D121" s="216" t="s">
        <v>333</v>
      </c>
      <c r="E121" s="217" t="s">
        <v>650</v>
      </c>
      <c r="F121" s="218" t="s">
        <v>5111</v>
      </c>
      <c r="G121" s="219" t="s">
        <v>1051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1189</v>
      </c>
    </row>
    <row r="122" s="2" customFormat="1" ht="16.5" customHeight="1">
      <c r="A122" s="40"/>
      <c r="B122" s="41"/>
      <c r="C122" s="216" t="s">
        <v>656</v>
      </c>
      <c r="D122" s="216" t="s">
        <v>333</v>
      </c>
      <c r="E122" s="217" t="s">
        <v>656</v>
      </c>
      <c r="F122" s="218" t="s">
        <v>5112</v>
      </c>
      <c r="G122" s="219" t="s">
        <v>1051</v>
      </c>
      <c r="H122" s="220">
        <v>12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1201</v>
      </c>
    </row>
    <row r="123" s="2" customFormat="1" ht="16.5" customHeight="1">
      <c r="A123" s="40"/>
      <c r="B123" s="41"/>
      <c r="C123" s="216" t="s">
        <v>631</v>
      </c>
      <c r="D123" s="216" t="s">
        <v>333</v>
      </c>
      <c r="E123" s="217" t="s">
        <v>631</v>
      </c>
      <c r="F123" s="218" t="s">
        <v>5113</v>
      </c>
      <c r="G123" s="219" t="s">
        <v>1051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1039</v>
      </c>
    </row>
    <row r="124" s="2" customFormat="1" ht="16.5" customHeight="1">
      <c r="A124" s="40"/>
      <c r="B124" s="41"/>
      <c r="C124" s="216" t="s">
        <v>618</v>
      </c>
      <c r="D124" s="216" t="s">
        <v>333</v>
      </c>
      <c r="E124" s="217" t="s">
        <v>618</v>
      </c>
      <c r="F124" s="218" t="s">
        <v>5114</v>
      </c>
      <c r="G124" s="219" t="s">
        <v>1051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1243</v>
      </c>
    </row>
    <row r="125" s="2" customFormat="1" ht="16.5" customHeight="1">
      <c r="A125" s="40"/>
      <c r="B125" s="41"/>
      <c r="C125" s="216" t="s">
        <v>624</v>
      </c>
      <c r="D125" s="216" t="s">
        <v>333</v>
      </c>
      <c r="E125" s="217" t="s">
        <v>624</v>
      </c>
      <c r="F125" s="218" t="s">
        <v>5115</v>
      </c>
      <c r="G125" s="219" t="s">
        <v>1051</v>
      </c>
      <c r="H125" s="220">
        <v>24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1253</v>
      </c>
    </row>
    <row r="126" s="2" customFormat="1" ht="16.5" customHeight="1">
      <c r="A126" s="40"/>
      <c r="B126" s="41"/>
      <c r="C126" s="216" t="s">
        <v>612</v>
      </c>
      <c r="D126" s="216" t="s">
        <v>333</v>
      </c>
      <c r="E126" s="217" t="s">
        <v>612</v>
      </c>
      <c r="F126" s="218" t="s">
        <v>5116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1266</v>
      </c>
    </row>
    <row r="127" s="2" customFormat="1" ht="21.75" customHeight="1">
      <c r="A127" s="40"/>
      <c r="B127" s="41"/>
      <c r="C127" s="216" t="s">
        <v>638</v>
      </c>
      <c r="D127" s="216" t="s">
        <v>333</v>
      </c>
      <c r="E127" s="217" t="s">
        <v>638</v>
      </c>
      <c r="F127" s="218" t="s">
        <v>5117</v>
      </c>
      <c r="G127" s="219" t="s">
        <v>1051</v>
      </c>
      <c r="H127" s="220">
        <v>4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5118</v>
      </c>
    </row>
    <row r="128" s="2" customFormat="1" ht="21.75" customHeight="1">
      <c r="A128" s="40"/>
      <c r="B128" s="41"/>
      <c r="C128" s="216" t="s">
        <v>605</v>
      </c>
      <c r="D128" s="216" t="s">
        <v>333</v>
      </c>
      <c r="E128" s="217" t="s">
        <v>605</v>
      </c>
      <c r="F128" s="218" t="s">
        <v>5119</v>
      </c>
      <c r="G128" s="219" t="s">
        <v>1051</v>
      </c>
      <c r="H128" s="220">
        <v>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5120</v>
      </c>
    </row>
    <row r="129" s="2" customFormat="1" ht="21.75" customHeight="1">
      <c r="A129" s="40"/>
      <c r="B129" s="41"/>
      <c r="C129" s="216" t="s">
        <v>666</v>
      </c>
      <c r="D129" s="216" t="s">
        <v>333</v>
      </c>
      <c r="E129" s="217" t="s">
        <v>666</v>
      </c>
      <c r="F129" s="218" t="s">
        <v>5121</v>
      </c>
      <c r="G129" s="219" t="s">
        <v>1051</v>
      </c>
      <c r="H129" s="220">
        <v>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5122</v>
      </c>
    </row>
    <row r="130" s="2" customFormat="1" ht="24.15" customHeight="1">
      <c r="A130" s="40"/>
      <c r="B130" s="41"/>
      <c r="C130" s="216" t="s">
        <v>605</v>
      </c>
      <c r="D130" s="216" t="s">
        <v>333</v>
      </c>
      <c r="E130" s="217" t="s">
        <v>675</v>
      </c>
      <c r="F130" s="218" t="s">
        <v>5123</v>
      </c>
      <c r="G130" s="219" t="s">
        <v>1051</v>
      </c>
      <c r="H130" s="220">
        <v>15</v>
      </c>
      <c r="I130" s="221"/>
      <c r="J130" s="222">
        <f>ROUND(I130*H130,2)</f>
        <v>0</v>
      </c>
      <c r="K130" s="218" t="s">
        <v>19</v>
      </c>
      <c r="L130" s="46"/>
      <c r="M130" s="296" t="s">
        <v>19</v>
      </c>
      <c r="N130" s="297" t="s">
        <v>47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5124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znNfw/AIZ/fGpdsrASxpXS1DmrVebucqJ+u0KFSRWanr3ByhSYXOKl2WFakubZ2/fWiOqK7F/NzEgcGV4VKFCw==" hashValue="+Sp8WIqhRi+3LbQG8TVy4lNJu1mEvfOJn7OpbUamFNQDcXKOOoxecwLM9EN+83m4ghbg5naNU2VTm16pXdLAqA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5125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ROUND((SUM(BE95:BE123)),  2)</f>
        <v>0</v>
      </c>
      <c r="G37" s="40"/>
      <c r="H37" s="40"/>
      <c r="I37" s="160">
        <v>0.20999999999999999</v>
      </c>
      <c r="J37" s="159">
        <f>ROUND(((SUM(BE95:BE123))*I37),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ROUND((SUM(BF95:BF123)),  2)</f>
        <v>0</v>
      </c>
      <c r="G38" s="40"/>
      <c r="H38" s="40"/>
      <c r="I38" s="160">
        <v>0.14999999999999999</v>
      </c>
      <c r="J38" s="159">
        <f>ROUND(((SUM(BF95:BF123))*I38),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05.1.008 - D1.04.8_Gastro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5126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5127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5128</v>
      </c>
      <c r="E70" s="181"/>
      <c r="F70" s="181"/>
      <c r="G70" s="181"/>
      <c r="H70" s="181"/>
      <c r="I70" s="181"/>
      <c r="J70" s="182">
        <f>J111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5129</v>
      </c>
      <c r="E71" s="181"/>
      <c r="F71" s="181"/>
      <c r="G71" s="181"/>
      <c r="H71" s="181"/>
      <c r="I71" s="181"/>
      <c r="J71" s="182">
        <f>J118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751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05.1.008 - D1.04.8_Gastro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P96+P105+P111+P118</f>
        <v>0</v>
      </c>
      <c r="Q95" s="98"/>
      <c r="R95" s="197">
        <f>R96+R105+R111+R118</f>
        <v>0</v>
      </c>
      <c r="S95" s="98"/>
      <c r="T95" s="198">
        <f>T96+T105+T111+T118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BK96+BK105+BK111+BK118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1518</v>
      </c>
      <c r="F96" s="203" t="s">
        <v>5130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SUM(P97:P104)</f>
        <v>0</v>
      </c>
      <c r="Q96" s="208"/>
      <c r="R96" s="209">
        <f>SUM(R97:R104)</f>
        <v>0</v>
      </c>
      <c r="S96" s="208"/>
      <c r="T96" s="210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SUM(BK97:BK104)</f>
        <v>0</v>
      </c>
    </row>
    <row r="97" s="2" customFormat="1" ht="24.1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5131</v>
      </c>
      <c r="G97" s="219" t="s">
        <v>1051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24.15" customHeight="1">
      <c r="A98" s="40"/>
      <c r="B98" s="41"/>
      <c r="C98" s="216" t="s">
        <v>85</v>
      </c>
      <c r="D98" s="216" t="s">
        <v>333</v>
      </c>
      <c r="E98" s="217" t="s">
        <v>5132</v>
      </c>
      <c r="F98" s="218" t="s">
        <v>5133</v>
      </c>
      <c r="G98" s="219" t="s">
        <v>1051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5134</v>
      </c>
      <c r="G99" s="219" t="s">
        <v>1051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361</v>
      </c>
      <c r="F100" s="218" t="s">
        <v>5135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24.15" customHeight="1">
      <c r="A101" s="40"/>
      <c r="B101" s="41"/>
      <c r="C101" s="216" t="s">
        <v>361</v>
      </c>
      <c r="D101" s="216" t="s">
        <v>333</v>
      </c>
      <c r="E101" s="217" t="s">
        <v>373</v>
      </c>
      <c r="F101" s="218" t="s">
        <v>5136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381</v>
      </c>
      <c r="F102" s="218" t="s">
        <v>5137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5138</v>
      </c>
      <c r="F103" s="218" t="s">
        <v>5139</v>
      </c>
      <c r="G103" s="219" t="s">
        <v>1051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387</v>
      </c>
      <c r="F104" s="218" t="s">
        <v>5140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3870</v>
      </c>
      <c r="F105" s="203" t="s">
        <v>5141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SUM(P106:P110)</f>
        <v>0</v>
      </c>
      <c r="Q105" s="208"/>
      <c r="R105" s="209">
        <f>SUM(R106:R110)</f>
        <v>0</v>
      </c>
      <c r="S105" s="208"/>
      <c r="T105" s="210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SUM(BK106:BK110)</f>
        <v>0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185</v>
      </c>
      <c r="F106" s="218" t="s">
        <v>5142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24.15" customHeight="1">
      <c r="A107" s="40"/>
      <c r="B107" s="41"/>
      <c r="C107" s="216" t="s">
        <v>393</v>
      </c>
      <c r="D107" s="216" t="s">
        <v>333</v>
      </c>
      <c r="E107" s="217" t="s">
        <v>5143</v>
      </c>
      <c r="F107" s="218" t="s">
        <v>5144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2" customFormat="1" ht="16.5" customHeight="1">
      <c r="A108" s="40"/>
      <c r="B108" s="41"/>
      <c r="C108" s="216" t="s">
        <v>182</v>
      </c>
      <c r="D108" s="216" t="s">
        <v>333</v>
      </c>
      <c r="E108" s="217" t="s">
        <v>524</v>
      </c>
      <c r="F108" s="218" t="s">
        <v>5145</v>
      </c>
      <c r="G108" s="219" t="s">
        <v>1051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190</v>
      </c>
    </row>
    <row r="109" s="2" customFormat="1" ht="24.15" customHeight="1">
      <c r="A109" s="40"/>
      <c r="B109" s="41"/>
      <c r="C109" s="216" t="s">
        <v>185</v>
      </c>
      <c r="D109" s="216" t="s">
        <v>333</v>
      </c>
      <c r="E109" s="217" t="s">
        <v>529</v>
      </c>
      <c r="F109" s="218" t="s">
        <v>5146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2" customFormat="1" ht="16.5" customHeight="1">
      <c r="A110" s="40"/>
      <c r="B110" s="41"/>
      <c r="C110" s="216" t="s">
        <v>524</v>
      </c>
      <c r="D110" s="216" t="s">
        <v>333</v>
      </c>
      <c r="E110" s="217" t="s">
        <v>8</v>
      </c>
      <c r="F110" s="218" t="s">
        <v>5134</v>
      </c>
      <c r="G110" s="219" t="s">
        <v>1051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587</v>
      </c>
    </row>
    <row r="111" s="12" customFormat="1" ht="25.92" customHeight="1">
      <c r="A111" s="12"/>
      <c r="B111" s="200"/>
      <c r="C111" s="201"/>
      <c r="D111" s="202" t="s">
        <v>75</v>
      </c>
      <c r="E111" s="203" t="s">
        <v>1563</v>
      </c>
      <c r="F111" s="203" t="s">
        <v>5147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SUM(P112:P117)</f>
        <v>0</v>
      </c>
      <c r="Q111" s="208"/>
      <c r="R111" s="209">
        <f>SUM(R112:R117)</f>
        <v>0</v>
      </c>
      <c r="S111" s="208"/>
      <c r="T111" s="210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76</v>
      </c>
      <c r="AY111" s="211" t="s">
        <v>331</v>
      </c>
      <c r="BK111" s="213">
        <f>SUM(BK112:BK117)</f>
        <v>0</v>
      </c>
    </row>
    <row r="112" s="2" customFormat="1" ht="21.75" customHeight="1">
      <c r="A112" s="40"/>
      <c r="B112" s="41"/>
      <c r="C112" s="216" t="s">
        <v>529</v>
      </c>
      <c r="D112" s="216" t="s">
        <v>333</v>
      </c>
      <c r="E112" s="217" t="s">
        <v>475</v>
      </c>
      <c r="F112" s="218" t="s">
        <v>5148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5149</v>
      </c>
      <c r="F113" s="218" t="s">
        <v>5150</v>
      </c>
      <c r="G113" s="219" t="s">
        <v>1051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558</v>
      </c>
      <c r="F114" s="218" t="s">
        <v>5151</v>
      </c>
      <c r="G114" s="219" t="s">
        <v>1051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7</v>
      </c>
      <c r="F115" s="218" t="s">
        <v>5152</v>
      </c>
      <c r="G115" s="219" t="s">
        <v>1051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5153</v>
      </c>
      <c r="F116" s="218" t="s">
        <v>5154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5155</v>
      </c>
      <c r="F117" s="218" t="s">
        <v>5156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5157</v>
      </c>
      <c r="F118" s="203" t="s">
        <v>5158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SUM(P119:P123)</f>
        <v>0</v>
      </c>
      <c r="Q118" s="208"/>
      <c r="R118" s="209">
        <f>SUM(R119:R123)</f>
        <v>0</v>
      </c>
      <c r="S118" s="208"/>
      <c r="T118" s="210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SUM(BK119:BK123)</f>
        <v>0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80</v>
      </c>
      <c r="F119" s="218" t="s">
        <v>5159</v>
      </c>
      <c r="G119" s="219" t="s">
        <v>5160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16.5" customHeight="1">
      <c r="A120" s="40"/>
      <c r="B120" s="41"/>
      <c r="C120" s="216" t="s">
        <v>7</v>
      </c>
      <c r="D120" s="216" t="s">
        <v>333</v>
      </c>
      <c r="E120" s="217" t="s">
        <v>97</v>
      </c>
      <c r="F120" s="218" t="s">
        <v>4416</v>
      </c>
      <c r="G120" s="219" t="s">
        <v>5160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5161</v>
      </c>
      <c r="F121" s="218" t="s">
        <v>5162</v>
      </c>
      <c r="G121" s="219" t="s">
        <v>5160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5163</v>
      </c>
      <c r="F122" s="218" t="s">
        <v>4165</v>
      </c>
      <c r="G122" s="219" t="s">
        <v>1076</v>
      </c>
      <c r="H122" s="220">
        <v>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5164</v>
      </c>
      <c r="F123" s="218" t="s">
        <v>5165</v>
      </c>
      <c r="G123" s="219" t="s">
        <v>5160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96" t="s">
        <v>19</v>
      </c>
      <c r="N123" s="297" t="s">
        <v>47</v>
      </c>
      <c r="O123" s="298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j3iCsHWhNSqdzlGTsu6oCr3uBa94ecH+MMErEZrxbrAsG3Tos0/OFrQDp1ud/oRewOWrpZEPb3YzRNSmfmlznQ==" hashValue="AKLP6Kzs24LTivS4f3XF3a+00HLMNmDAGn5UzW4+7c56IbIXqYduhZoWAiiE2s5wkMucaChkJR0nELGx/qfpkA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5166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ROUND((SUM(BE97:BE124)),  2)</f>
        <v>0</v>
      </c>
      <c r="G37" s="40"/>
      <c r="H37" s="40"/>
      <c r="I37" s="160">
        <v>0.20999999999999999</v>
      </c>
      <c r="J37" s="159">
        <f>ROUND(((SUM(BE97:BE124))*I37),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ROUND((SUM(BF97:BF124)),  2)</f>
        <v>0</v>
      </c>
      <c r="G38" s="40"/>
      <c r="H38" s="40"/>
      <c r="I38" s="160">
        <v>0.14999999999999999</v>
      </c>
      <c r="J38" s="159">
        <f>ROUND(((SUM(BF97:BF124))*I38),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ROUND((SUM(BG97:BG124)),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ROUND((SUM(BH97:BH124)),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ROUND((SUM(BI97:BI124)),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05.1.009 - Sadové úpravy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5167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5168</v>
      </c>
      <c r="E70" s="186"/>
      <c r="F70" s="186"/>
      <c r="G70" s="186"/>
      <c r="H70" s="186"/>
      <c r="I70" s="186"/>
      <c r="J70" s="187">
        <f>J102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5169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5170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5171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751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05.1.009 - Sadové úpravy - lezecké centrum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P99+P102+P105+P113+P120</f>
        <v>0</v>
      </c>
      <c r="Q98" s="208"/>
      <c r="R98" s="209">
        <f>R99+R102+R105+R113+R120</f>
        <v>0</v>
      </c>
      <c r="S98" s="208"/>
      <c r="T98" s="210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BK99+BK102+BK105+BK113+BK120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1544</v>
      </c>
      <c r="F99" s="214" t="s">
        <v>5172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SUM(BK100:BK101)</f>
        <v>0</v>
      </c>
    </row>
    <row r="100" s="2" customFormat="1" ht="21.75" customHeight="1">
      <c r="A100" s="40"/>
      <c r="B100" s="41"/>
      <c r="C100" s="216" t="s">
        <v>83</v>
      </c>
      <c r="D100" s="216" t="s">
        <v>333</v>
      </c>
      <c r="E100" s="217" t="s">
        <v>5173</v>
      </c>
      <c r="F100" s="218" t="s">
        <v>5174</v>
      </c>
      <c r="G100" s="219" t="s">
        <v>429</v>
      </c>
      <c r="H100" s="220">
        <v>85.400000000000006</v>
      </c>
      <c r="I100" s="221"/>
      <c r="J100" s="222">
        <f>ROUND(I100*H100,2)</f>
        <v>0</v>
      </c>
      <c r="K100" s="218" t="s">
        <v>5175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21.75" customHeight="1">
      <c r="A101" s="40"/>
      <c r="B101" s="41"/>
      <c r="C101" s="216" t="s">
        <v>85</v>
      </c>
      <c r="D101" s="216" t="s">
        <v>333</v>
      </c>
      <c r="E101" s="217" t="s">
        <v>5176</v>
      </c>
      <c r="F101" s="218" t="s">
        <v>5177</v>
      </c>
      <c r="G101" s="219" t="s">
        <v>336</v>
      </c>
      <c r="H101" s="220">
        <v>427</v>
      </c>
      <c r="I101" s="221"/>
      <c r="J101" s="222">
        <f>ROUND(I101*H101,2)</f>
        <v>0</v>
      </c>
      <c r="K101" s="218" t="s">
        <v>5175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1550</v>
      </c>
      <c r="F102" s="214" t="s">
        <v>5178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SUM(BK103:BK104)</f>
        <v>0</v>
      </c>
    </row>
    <row r="103" s="2" customFormat="1" ht="21.75" customHeight="1">
      <c r="A103" s="40"/>
      <c r="B103" s="41"/>
      <c r="C103" s="216" t="s">
        <v>92</v>
      </c>
      <c r="D103" s="216" t="s">
        <v>333</v>
      </c>
      <c r="E103" s="217" t="s">
        <v>5179</v>
      </c>
      <c r="F103" s="218" t="s">
        <v>5180</v>
      </c>
      <c r="G103" s="219" t="s">
        <v>336</v>
      </c>
      <c r="H103" s="220">
        <v>427</v>
      </c>
      <c r="I103" s="221"/>
      <c r="J103" s="222">
        <f>ROUND(I103*H103,2)</f>
        <v>0</v>
      </c>
      <c r="K103" s="218" t="s">
        <v>5175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5181</v>
      </c>
      <c r="F104" s="218" t="s">
        <v>5182</v>
      </c>
      <c r="G104" s="219" t="s">
        <v>336</v>
      </c>
      <c r="H104" s="220">
        <v>427</v>
      </c>
      <c r="I104" s="221"/>
      <c r="J104" s="222">
        <f>ROUND(I104*H104,2)</f>
        <v>0</v>
      </c>
      <c r="K104" s="218" t="s">
        <v>5175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1558</v>
      </c>
      <c r="F105" s="214" t="s">
        <v>5183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SUM(P106:P112)</f>
        <v>0</v>
      </c>
      <c r="Q105" s="208"/>
      <c r="R105" s="209">
        <f>SUM(R106:R112)</f>
        <v>0</v>
      </c>
      <c r="S105" s="208"/>
      <c r="T105" s="210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SUM(BK106:BK112)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5184</v>
      </c>
      <c r="F106" s="218" t="s">
        <v>5185</v>
      </c>
      <c r="G106" s="219" t="s">
        <v>336</v>
      </c>
      <c r="H106" s="220">
        <v>427</v>
      </c>
      <c r="I106" s="221"/>
      <c r="J106" s="222">
        <f>ROUND(I106*H106,2)</f>
        <v>0</v>
      </c>
      <c r="K106" s="218" t="s">
        <v>5175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2" customFormat="1" ht="21.75" customHeight="1">
      <c r="A107" s="40"/>
      <c r="B107" s="41"/>
      <c r="C107" s="216" t="s">
        <v>366</v>
      </c>
      <c r="D107" s="216" t="s">
        <v>333</v>
      </c>
      <c r="E107" s="217" t="s">
        <v>5186</v>
      </c>
      <c r="F107" s="218" t="s">
        <v>5187</v>
      </c>
      <c r="G107" s="219" t="s">
        <v>384</v>
      </c>
      <c r="H107" s="220">
        <v>0.017000000000000001</v>
      </c>
      <c r="I107" s="221"/>
      <c r="J107" s="222">
        <f>ROUND(I107*H107,2)</f>
        <v>0</v>
      </c>
      <c r="K107" s="218" t="s">
        <v>5175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2" customFormat="1" ht="21.75" customHeight="1">
      <c r="A108" s="40"/>
      <c r="B108" s="41"/>
      <c r="C108" s="216" t="s">
        <v>373</v>
      </c>
      <c r="D108" s="216" t="s">
        <v>333</v>
      </c>
      <c r="E108" s="217" t="s">
        <v>5188</v>
      </c>
      <c r="F108" s="218" t="s">
        <v>5189</v>
      </c>
      <c r="G108" s="219" t="s">
        <v>384</v>
      </c>
      <c r="H108" s="220">
        <v>0.0089999999999999993</v>
      </c>
      <c r="I108" s="221"/>
      <c r="J108" s="222">
        <f>ROUND(I108*H108,2)</f>
        <v>0</v>
      </c>
      <c r="K108" s="218" t="s">
        <v>5175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529</v>
      </c>
    </row>
    <row r="109" s="2" customFormat="1" ht="16.5" customHeight="1">
      <c r="A109" s="40"/>
      <c r="B109" s="41"/>
      <c r="C109" s="216" t="s">
        <v>381</v>
      </c>
      <c r="D109" s="216" t="s">
        <v>333</v>
      </c>
      <c r="E109" s="217" t="s">
        <v>5190</v>
      </c>
      <c r="F109" s="218" t="s">
        <v>5191</v>
      </c>
      <c r="G109" s="219" t="s">
        <v>336</v>
      </c>
      <c r="H109" s="220">
        <v>427</v>
      </c>
      <c r="I109" s="221"/>
      <c r="J109" s="222">
        <f>ROUND(I109*H109,2)</f>
        <v>0</v>
      </c>
      <c r="K109" s="218" t="s">
        <v>5175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541</v>
      </c>
    </row>
    <row r="110" s="2" customFormat="1" ht="16.5" customHeight="1">
      <c r="A110" s="40"/>
      <c r="B110" s="41"/>
      <c r="C110" s="284" t="s">
        <v>387</v>
      </c>
      <c r="D110" s="284" t="s">
        <v>968</v>
      </c>
      <c r="E110" s="285" t="s">
        <v>1518</v>
      </c>
      <c r="F110" s="286" t="s">
        <v>5192</v>
      </c>
      <c r="G110" s="287" t="s">
        <v>678</v>
      </c>
      <c r="H110" s="288">
        <v>12.810000000000001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5193</v>
      </c>
    </row>
    <row r="111" s="2" customFormat="1" ht="16.5" customHeight="1">
      <c r="A111" s="40"/>
      <c r="B111" s="41"/>
      <c r="C111" s="284" t="s">
        <v>393</v>
      </c>
      <c r="D111" s="284" t="s">
        <v>968</v>
      </c>
      <c r="E111" s="285" t="s">
        <v>1523</v>
      </c>
      <c r="F111" s="286" t="s">
        <v>5194</v>
      </c>
      <c r="G111" s="287" t="s">
        <v>678</v>
      </c>
      <c r="H111" s="288">
        <v>17.079999999999998</v>
      </c>
      <c r="I111" s="289"/>
      <c r="J111" s="290">
        <f>ROUND(I111*H111,2)</f>
        <v>0</v>
      </c>
      <c r="K111" s="286" t="s">
        <v>19</v>
      </c>
      <c r="L111" s="291"/>
      <c r="M111" s="292" t="s">
        <v>19</v>
      </c>
      <c r="N111" s="293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381</v>
      </c>
      <c r="AT111" s="227" t="s">
        <v>968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5195</v>
      </c>
    </row>
    <row r="112" s="2" customFormat="1" ht="16.5" customHeight="1">
      <c r="A112" s="40"/>
      <c r="B112" s="41"/>
      <c r="C112" s="284" t="s">
        <v>182</v>
      </c>
      <c r="D112" s="284" t="s">
        <v>968</v>
      </c>
      <c r="E112" s="285" t="s">
        <v>1531</v>
      </c>
      <c r="F112" s="286" t="s">
        <v>5196</v>
      </c>
      <c r="G112" s="287" t="s">
        <v>678</v>
      </c>
      <c r="H112" s="288">
        <v>8.5399999999999991</v>
      </c>
      <c r="I112" s="289"/>
      <c r="J112" s="290">
        <f>ROUND(I112*H112,2)</f>
        <v>0</v>
      </c>
      <c r="K112" s="286" t="s">
        <v>19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5197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3870</v>
      </c>
      <c r="F113" s="214" t="s">
        <v>5198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SUM(P114:P119)</f>
        <v>0</v>
      </c>
      <c r="Q113" s="208"/>
      <c r="R113" s="209">
        <f>SUM(R114:R119)</f>
        <v>0</v>
      </c>
      <c r="S113" s="208"/>
      <c r="T113" s="210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SUM(BK114:BK119)</f>
        <v>0</v>
      </c>
    </row>
    <row r="114" s="2" customFormat="1" ht="16.5" customHeight="1">
      <c r="A114" s="40"/>
      <c r="B114" s="41"/>
      <c r="C114" s="216" t="s">
        <v>185</v>
      </c>
      <c r="D114" s="216" t="s">
        <v>333</v>
      </c>
      <c r="E114" s="217" t="s">
        <v>5199</v>
      </c>
      <c r="F114" s="218" t="s">
        <v>5200</v>
      </c>
      <c r="G114" s="219" t="s">
        <v>336</v>
      </c>
      <c r="H114" s="220">
        <v>1281</v>
      </c>
      <c r="I114" s="221"/>
      <c r="J114" s="222">
        <f>ROUND(I114*H114,2)</f>
        <v>0</v>
      </c>
      <c r="K114" s="218" t="s">
        <v>5175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524</v>
      </c>
      <c r="D115" s="216" t="s">
        <v>333</v>
      </c>
      <c r="E115" s="217" t="s">
        <v>5201</v>
      </c>
      <c r="F115" s="218" t="s">
        <v>5202</v>
      </c>
      <c r="G115" s="219" t="s">
        <v>336</v>
      </c>
      <c r="H115" s="220">
        <v>427</v>
      </c>
      <c r="I115" s="221"/>
      <c r="J115" s="222">
        <f>ROUND(I115*H115,2)</f>
        <v>0</v>
      </c>
      <c r="K115" s="218" t="s">
        <v>5175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529</v>
      </c>
      <c r="D116" s="216" t="s">
        <v>333</v>
      </c>
      <c r="E116" s="217" t="s">
        <v>5203</v>
      </c>
      <c r="F116" s="218" t="s">
        <v>5204</v>
      </c>
      <c r="G116" s="219" t="s">
        <v>336</v>
      </c>
      <c r="H116" s="220">
        <v>427</v>
      </c>
      <c r="I116" s="221"/>
      <c r="J116" s="222">
        <f>ROUND(I116*H116,2)</f>
        <v>0</v>
      </c>
      <c r="K116" s="218" t="s">
        <v>5175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8</v>
      </c>
      <c r="D117" s="216" t="s">
        <v>333</v>
      </c>
      <c r="E117" s="217" t="s">
        <v>5205</v>
      </c>
      <c r="F117" s="218" t="s">
        <v>5206</v>
      </c>
      <c r="G117" s="219" t="s">
        <v>384</v>
      </c>
      <c r="H117" s="220">
        <v>0.017000000000000001</v>
      </c>
      <c r="I117" s="221"/>
      <c r="J117" s="222">
        <f>ROUND(I117*H117,2)</f>
        <v>0</v>
      </c>
      <c r="K117" s="218" t="s">
        <v>5175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2" customFormat="1" ht="16.5" customHeight="1">
      <c r="A118" s="40"/>
      <c r="B118" s="41"/>
      <c r="C118" s="284" t="s">
        <v>541</v>
      </c>
      <c r="D118" s="284" t="s">
        <v>968</v>
      </c>
      <c r="E118" s="285" t="s">
        <v>1538</v>
      </c>
      <c r="F118" s="286" t="s">
        <v>5194</v>
      </c>
      <c r="G118" s="287" t="s">
        <v>678</v>
      </c>
      <c r="H118" s="288">
        <v>17.079999999999998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5207</v>
      </c>
    </row>
    <row r="119" s="2" customFormat="1" ht="16.5" customHeight="1">
      <c r="A119" s="40"/>
      <c r="B119" s="41"/>
      <c r="C119" s="216" t="s">
        <v>469</v>
      </c>
      <c r="D119" s="216" t="s">
        <v>333</v>
      </c>
      <c r="E119" s="217" t="s">
        <v>5208</v>
      </c>
      <c r="F119" s="218" t="s">
        <v>5209</v>
      </c>
      <c r="G119" s="219" t="s">
        <v>336</v>
      </c>
      <c r="H119" s="220">
        <v>427</v>
      </c>
      <c r="I119" s="221"/>
      <c r="J119" s="222">
        <f>ROUND(I119*H119,2)</f>
        <v>0</v>
      </c>
      <c r="K119" s="218" t="s">
        <v>5175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1587</v>
      </c>
      <c r="F120" s="214" t="s">
        <v>4370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SUM(P121:P124)</f>
        <v>0</v>
      </c>
      <c r="Q120" s="208"/>
      <c r="R120" s="209">
        <f>SUM(R121:R124)</f>
        <v>0</v>
      </c>
      <c r="S120" s="208"/>
      <c r="T120" s="210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SUM(BK121:BK124)</f>
        <v>0</v>
      </c>
    </row>
    <row r="121" s="2" customFormat="1" ht="16.5" customHeight="1">
      <c r="A121" s="40"/>
      <c r="B121" s="41"/>
      <c r="C121" s="216" t="s">
        <v>475</v>
      </c>
      <c r="D121" s="216" t="s">
        <v>333</v>
      </c>
      <c r="E121" s="217" t="s">
        <v>83</v>
      </c>
      <c r="F121" s="218" t="s">
        <v>5210</v>
      </c>
      <c r="G121" s="219" t="s">
        <v>5160</v>
      </c>
      <c r="H121" s="220">
        <v>1</v>
      </c>
      <c r="I121" s="221"/>
      <c r="J121" s="222">
        <f>ROUND(I121*H121,2)</f>
        <v>0</v>
      </c>
      <c r="K121" s="218" t="s">
        <v>5211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16" t="s">
        <v>549</v>
      </c>
      <c r="D122" s="216" t="s">
        <v>333</v>
      </c>
      <c r="E122" s="217" t="s">
        <v>85</v>
      </c>
      <c r="F122" s="218" t="s">
        <v>5212</v>
      </c>
      <c r="G122" s="219" t="s">
        <v>5160</v>
      </c>
      <c r="H122" s="220">
        <v>1</v>
      </c>
      <c r="I122" s="221"/>
      <c r="J122" s="222">
        <f>ROUND(I122*H122,2)</f>
        <v>0</v>
      </c>
      <c r="K122" s="218" t="s">
        <v>5211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16" t="s">
        <v>558</v>
      </c>
      <c r="D123" s="216" t="s">
        <v>333</v>
      </c>
      <c r="E123" s="217" t="s">
        <v>92</v>
      </c>
      <c r="F123" s="218" t="s">
        <v>5213</v>
      </c>
      <c r="G123" s="219" t="s">
        <v>5160</v>
      </c>
      <c r="H123" s="220">
        <v>1</v>
      </c>
      <c r="I123" s="221"/>
      <c r="J123" s="222">
        <f>ROUND(I123*H123,2)</f>
        <v>0</v>
      </c>
      <c r="K123" s="218" t="s">
        <v>5211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7</v>
      </c>
      <c r="D124" s="216" t="s">
        <v>333</v>
      </c>
      <c r="E124" s="217" t="s">
        <v>126</v>
      </c>
      <c r="F124" s="218" t="s">
        <v>5165</v>
      </c>
      <c r="G124" s="219" t="s">
        <v>5160</v>
      </c>
      <c r="H124" s="220">
        <v>1</v>
      </c>
      <c r="I124" s="221"/>
      <c r="J124" s="222">
        <f>ROUND(I124*H124,2)</f>
        <v>0</v>
      </c>
      <c r="K124" s="218" t="s">
        <v>5211</v>
      </c>
      <c r="L124" s="46"/>
      <c r="M124" s="296" t="s">
        <v>19</v>
      </c>
      <c r="N124" s="297" t="s">
        <v>47</v>
      </c>
      <c r="O124" s="298"/>
      <c r="P124" s="299">
        <f>O124*H124</f>
        <v>0</v>
      </c>
      <c r="Q124" s="299">
        <v>0</v>
      </c>
      <c r="R124" s="299">
        <f>Q124*H124</f>
        <v>0</v>
      </c>
      <c r="S124" s="299">
        <v>0</v>
      </c>
      <c r="T124" s="30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96cLO6kzm6mb9tO38b8OKnZuMvgFWwv0jtnQs/rMPrCMER67yz7eGVK0QN2vpXYXHONYinHmyzDQisbPNI3pzQ==" hashValue="p2hrmVS9dD4+X4LjTWV0hTmsPwnHvOSQORx/vYzz+SyHg6a3SLr/XNSJ+Z2yWlRHIlLaB04OfbF/l+f/Aohe9Q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751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5214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ROUND((SUM(BE99:BE121)),  2)</f>
        <v>0</v>
      </c>
      <c r="G37" s="40"/>
      <c r="H37" s="40"/>
      <c r="I37" s="160">
        <v>0.20999999999999999</v>
      </c>
      <c r="J37" s="159">
        <f>ROUND(((SUM(BE99:BE121))*I37),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ROUND((SUM(BF99:BF121)),  2)</f>
        <v>0</v>
      </c>
      <c r="G38" s="40"/>
      <c r="H38" s="40"/>
      <c r="I38" s="160">
        <v>0.14999999999999999</v>
      </c>
      <c r="J38" s="159">
        <f>ROUND(((SUM(BF99:BF121))*I38),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ROUND((SUM(BG99:BG121)),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ROUND((SUM(BH99:BH121)),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ROUND((SUM(BI99:BI121)),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751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05.1.010 - SO10.4 - Komunikace - lezecké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5215</v>
      </c>
      <c r="E69" s="186"/>
      <c r="F69" s="186"/>
      <c r="G69" s="186"/>
      <c r="H69" s="186"/>
      <c r="I69" s="186"/>
      <c r="J69" s="187">
        <f>J101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5216</v>
      </c>
      <c r="E70" s="186"/>
      <c r="F70" s="186"/>
      <c r="G70" s="186"/>
      <c r="H70" s="186"/>
      <c r="I70" s="186"/>
      <c r="J70" s="187">
        <f>J103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5217</v>
      </c>
      <c r="E71" s="186"/>
      <c r="F71" s="186"/>
      <c r="G71" s="186"/>
      <c r="H71" s="186"/>
      <c r="I71" s="186"/>
      <c r="J71" s="187">
        <f>J105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5218</v>
      </c>
      <c r="E72" s="186"/>
      <c r="F72" s="186"/>
      <c r="G72" s="186"/>
      <c r="H72" s="186"/>
      <c r="I72" s="186"/>
      <c r="J72" s="187">
        <f>J107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5219</v>
      </c>
      <c r="E73" s="186"/>
      <c r="F73" s="186"/>
      <c r="G73" s="186"/>
      <c r="H73" s="186"/>
      <c r="I73" s="186"/>
      <c r="J73" s="187">
        <f>J109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5220</v>
      </c>
      <c r="E74" s="186"/>
      <c r="F74" s="186"/>
      <c r="G74" s="186"/>
      <c r="H74" s="186"/>
      <c r="I74" s="186"/>
      <c r="J74" s="187">
        <f>J113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5221</v>
      </c>
      <c r="E75" s="186"/>
      <c r="F75" s="186"/>
      <c r="G75" s="186"/>
      <c r="H75" s="186"/>
      <c r="I75" s="186"/>
      <c r="J75" s="187">
        <f>J116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303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304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751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05.1.010 - SO10.4 - Komunikace - lezecké centrum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Statutární město Brno</v>
      </c>
      <c r="G95" s="42"/>
      <c r="H95" s="42"/>
      <c r="I95" s="34" t="s">
        <v>31</v>
      </c>
      <c r="J95" s="38" t="str">
        <f>E25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36</v>
      </c>
      <c r="J96" s="38" t="str">
        <f>E28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P101+P103+P105+P107+P109+P113+P116</f>
        <v>0</v>
      </c>
      <c r="Q100" s="208"/>
      <c r="R100" s="209">
        <f>R101+R103+R105+R107+R109+R113+R116</f>
        <v>0</v>
      </c>
      <c r="S100" s="208"/>
      <c r="T100" s="210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BK101+BK103+BK105+BK107+BK109+BK113+BK116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5223</v>
      </c>
      <c r="F102" s="218" t="s">
        <v>5224</v>
      </c>
      <c r="G102" s="219" t="s">
        <v>429</v>
      </c>
      <c r="H102" s="220">
        <v>50.719999999999999</v>
      </c>
      <c r="I102" s="221"/>
      <c r="J102" s="222">
        <f>ROUND(I102*H102,2)</f>
        <v>0</v>
      </c>
      <c r="K102" s="218" t="s">
        <v>3508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3540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3547</v>
      </c>
      <c r="F104" s="218" t="s">
        <v>5225</v>
      </c>
      <c r="G104" s="219" t="s">
        <v>429</v>
      </c>
      <c r="H104" s="220">
        <v>50.719999999999999</v>
      </c>
      <c r="I104" s="221"/>
      <c r="J104" s="222">
        <f>ROUND(I104*H104,2)</f>
        <v>0</v>
      </c>
      <c r="K104" s="218" t="s">
        <v>3508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475</v>
      </c>
      <c r="F105" s="214" t="s">
        <v>5226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5227</v>
      </c>
      <c r="F106" s="218" t="s">
        <v>5228</v>
      </c>
      <c r="G106" s="219" t="s">
        <v>336</v>
      </c>
      <c r="H106" s="220">
        <v>253.59999999999999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549</v>
      </c>
      <c r="F107" s="214" t="s">
        <v>3560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126</v>
      </c>
      <c r="D108" s="216" t="s">
        <v>333</v>
      </c>
      <c r="E108" s="217" t="s">
        <v>3561</v>
      </c>
      <c r="F108" s="218" t="s">
        <v>5229</v>
      </c>
      <c r="G108" s="219" t="s">
        <v>429</v>
      </c>
      <c r="H108" s="220">
        <v>50.719999999999999</v>
      </c>
      <c r="I108" s="221"/>
      <c r="J108" s="222">
        <f>ROUND(I108*H108,2)</f>
        <v>0</v>
      </c>
      <c r="K108" s="218" t="s">
        <v>3508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381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1189</v>
      </c>
      <c r="F109" s="214" t="s">
        <v>5230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16.5" customHeight="1">
      <c r="A110" s="40"/>
      <c r="B110" s="41"/>
      <c r="C110" s="216" t="s">
        <v>361</v>
      </c>
      <c r="D110" s="216" t="s">
        <v>333</v>
      </c>
      <c r="E110" s="217" t="s">
        <v>5231</v>
      </c>
      <c r="F110" s="218" t="s">
        <v>5232</v>
      </c>
      <c r="G110" s="219" t="s">
        <v>336</v>
      </c>
      <c r="H110" s="220">
        <v>224.69999999999999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393</v>
      </c>
    </row>
    <row r="111" s="2" customFormat="1" ht="16.5" customHeight="1">
      <c r="A111" s="40"/>
      <c r="B111" s="41"/>
      <c r="C111" s="216" t="s">
        <v>366</v>
      </c>
      <c r="D111" s="216" t="s">
        <v>333</v>
      </c>
      <c r="E111" s="217" t="s">
        <v>5233</v>
      </c>
      <c r="F111" s="218" t="s">
        <v>5234</v>
      </c>
      <c r="G111" s="219" t="s">
        <v>336</v>
      </c>
      <c r="H111" s="220">
        <v>28.899999999999999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185</v>
      </c>
    </row>
    <row r="112" s="2" customFormat="1" ht="16.5" customHeight="1">
      <c r="A112" s="40"/>
      <c r="B112" s="41"/>
      <c r="C112" s="216" t="s">
        <v>373</v>
      </c>
      <c r="D112" s="216" t="s">
        <v>333</v>
      </c>
      <c r="E112" s="217" t="s">
        <v>5235</v>
      </c>
      <c r="F112" s="218" t="s">
        <v>5236</v>
      </c>
      <c r="G112" s="219" t="s">
        <v>336</v>
      </c>
      <c r="H112" s="220">
        <v>28.899999999999999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529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1207</v>
      </c>
      <c r="F113" s="214" t="s">
        <v>5237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16.5" customHeight="1">
      <c r="A114" s="40"/>
      <c r="B114" s="41"/>
      <c r="C114" s="216" t="s">
        <v>381</v>
      </c>
      <c r="D114" s="216" t="s">
        <v>333</v>
      </c>
      <c r="E114" s="217" t="s">
        <v>5238</v>
      </c>
      <c r="F114" s="218" t="s">
        <v>5239</v>
      </c>
      <c r="G114" s="219" t="s">
        <v>336</v>
      </c>
      <c r="H114" s="220">
        <v>224.69999999999999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541</v>
      </c>
    </row>
    <row r="115" s="2" customFormat="1" ht="16.5" customHeight="1">
      <c r="A115" s="40"/>
      <c r="B115" s="41"/>
      <c r="C115" s="284" t="s">
        <v>387</v>
      </c>
      <c r="D115" s="284" t="s">
        <v>968</v>
      </c>
      <c r="E115" s="285" t="s">
        <v>5240</v>
      </c>
      <c r="F115" s="286" t="s">
        <v>5241</v>
      </c>
      <c r="G115" s="287" t="s">
        <v>336</v>
      </c>
      <c r="H115" s="288">
        <v>224.69999999999999</v>
      </c>
      <c r="I115" s="289"/>
      <c r="J115" s="290">
        <f>ROUND(I115*H115,2)</f>
        <v>0</v>
      </c>
      <c r="K115" s="286" t="s">
        <v>3508</v>
      </c>
      <c r="L115" s="291"/>
      <c r="M115" s="292" t="s">
        <v>19</v>
      </c>
      <c r="N115" s="293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381</v>
      </c>
      <c r="AT115" s="227" t="s">
        <v>968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475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1460</v>
      </c>
      <c r="F116" s="214" t="s">
        <v>5242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SUM(BK117:BK121)</f>
        <v>0</v>
      </c>
    </row>
    <row r="117" s="2" customFormat="1" ht="16.5" customHeight="1">
      <c r="A117" s="40"/>
      <c r="B117" s="41"/>
      <c r="C117" s="216" t="s">
        <v>393</v>
      </c>
      <c r="D117" s="216" t="s">
        <v>333</v>
      </c>
      <c r="E117" s="217" t="s">
        <v>5243</v>
      </c>
      <c r="F117" s="218" t="s">
        <v>5244</v>
      </c>
      <c r="G117" s="219" t="s">
        <v>376</v>
      </c>
      <c r="H117" s="220">
        <v>58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558</v>
      </c>
    </row>
    <row r="118" s="2" customFormat="1" ht="16.5" customHeight="1">
      <c r="A118" s="40"/>
      <c r="B118" s="41"/>
      <c r="C118" s="284" t="s">
        <v>182</v>
      </c>
      <c r="D118" s="284" t="s">
        <v>968</v>
      </c>
      <c r="E118" s="285" t="s">
        <v>5245</v>
      </c>
      <c r="F118" s="286" t="s">
        <v>5246</v>
      </c>
      <c r="G118" s="287" t="s">
        <v>425</v>
      </c>
      <c r="H118" s="288">
        <v>58</v>
      </c>
      <c r="I118" s="289"/>
      <c r="J118" s="290">
        <f>ROUND(I118*H118,2)</f>
        <v>0</v>
      </c>
      <c r="K118" s="286" t="s">
        <v>3508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190</v>
      </c>
    </row>
    <row r="119" s="2" customFormat="1" ht="16.5" customHeight="1">
      <c r="A119" s="40"/>
      <c r="B119" s="41"/>
      <c r="C119" s="216" t="s">
        <v>185</v>
      </c>
      <c r="D119" s="216" t="s">
        <v>333</v>
      </c>
      <c r="E119" s="217" t="s">
        <v>5247</v>
      </c>
      <c r="F119" s="218" t="s">
        <v>5248</v>
      </c>
      <c r="G119" s="219" t="s">
        <v>429</v>
      </c>
      <c r="H119" s="220">
        <v>1.44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199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5249</v>
      </c>
      <c r="F120" s="218" t="s">
        <v>5250</v>
      </c>
      <c r="G120" s="219" t="s">
        <v>376</v>
      </c>
      <c r="H120" s="220">
        <v>38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5251</v>
      </c>
      <c r="F121" s="218" t="s">
        <v>5252</v>
      </c>
      <c r="G121" s="219" t="s">
        <v>384</v>
      </c>
      <c r="H121" s="220">
        <v>189.38</v>
      </c>
      <c r="I121" s="221"/>
      <c r="J121" s="222">
        <f>ROUND(I121*H121,2)</f>
        <v>0</v>
      </c>
      <c r="K121" s="218" t="s">
        <v>3508</v>
      </c>
      <c r="L121" s="46"/>
      <c r="M121" s="296" t="s">
        <v>19</v>
      </c>
      <c r="N121" s="297" t="s">
        <v>47</v>
      </c>
      <c r="O121" s="298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ZWSrYHOurBdq4aNfL6s4C3A5A798QFD/0FGwPlhJ/RrJui2kSoc9p1MmjJyEshI6tZUhsYAH7ScFwWuboN7srg==" hashValue="Iyb+N2JEBgoe/bSaSHa+sxJO+KG5+7+f98JRIxWn/su/uTieTQ565gntYvTnXLPzi07500qEG7IIjFGPWOr71w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5253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ROUND((SUM(BE93:BE179)),  2)</f>
        <v>0</v>
      </c>
      <c r="G35" s="40"/>
      <c r="H35" s="40"/>
      <c r="I35" s="160">
        <v>0.20999999999999999</v>
      </c>
      <c r="J35" s="159">
        <f>ROUND(((SUM(BE93:BE179))*I35),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ROUND((SUM(BF93:BF179)),  2)</f>
        <v>0</v>
      </c>
      <c r="G36" s="40"/>
      <c r="H36" s="40"/>
      <c r="I36" s="160">
        <v>0.14999999999999999</v>
      </c>
      <c r="J36" s="159">
        <f>ROUND(((SUM(BF93:BF179))*I36),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ROUND((SUM(BG93:BG179)),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ROUND((SUM(BH93:BH179)),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ROUND((SUM(BI93:BI179)),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08.1 - SO08.1 - Tribuny (tribuny č.5-7)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J162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J172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J175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J176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08.1 - SO08.1 - Tribuny (tribuny č.5-7)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P94+P175</f>
        <v>0</v>
      </c>
      <c r="Q93" s="98"/>
      <c r="R93" s="197">
        <f>R94+R175</f>
        <v>1181.30838156652</v>
      </c>
      <c r="S93" s="98"/>
      <c r="T93" s="198">
        <f>T94+T175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BK94+BK175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P95+P97+P126+P162+P172</f>
        <v>0</v>
      </c>
      <c r="Q94" s="208"/>
      <c r="R94" s="209">
        <f>R95+R97+R126+R162+R172</f>
        <v>1181.30838156652</v>
      </c>
      <c r="S94" s="208"/>
      <c r="T94" s="210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BK95+BK97+BK126+BK162+BK172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5254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21.75" customHeight="1">
      <c r="A98" s="40"/>
      <c r="B98" s="41"/>
      <c r="C98" s="216" t="s">
        <v>85</v>
      </c>
      <c r="D98" s="216" t="s">
        <v>333</v>
      </c>
      <c r="E98" s="217" t="s">
        <v>5255</v>
      </c>
      <c r="F98" s="218" t="s">
        <v>5256</v>
      </c>
      <c r="G98" s="219" t="s">
        <v>429</v>
      </c>
      <c r="H98" s="220">
        <v>196.58699999999999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5257</v>
      </c>
    </row>
    <row r="99" s="2" customFormat="1">
      <c r="A99" s="40"/>
      <c r="B99" s="41"/>
      <c r="C99" s="42"/>
      <c r="D99" s="229" t="s">
        <v>339</v>
      </c>
      <c r="E99" s="42"/>
      <c r="F99" s="230" t="s">
        <v>5258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5259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3" customFormat="1">
      <c r="A101" s="13"/>
      <c r="B101" s="234"/>
      <c r="C101" s="235"/>
      <c r="D101" s="236" t="s">
        <v>341</v>
      </c>
      <c r="E101" s="237" t="s">
        <v>19</v>
      </c>
      <c r="F101" s="238" t="s">
        <v>5260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341</v>
      </c>
      <c r="AU101" s="244" t="s">
        <v>85</v>
      </c>
      <c r="AV101" s="13" t="s">
        <v>83</v>
      </c>
      <c r="AW101" s="13" t="s">
        <v>35</v>
      </c>
      <c r="AX101" s="13" t="s">
        <v>76</v>
      </c>
      <c r="AY101" s="244" t="s">
        <v>331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5261</v>
      </c>
      <c r="G102" s="246"/>
      <c r="H102" s="249">
        <v>24.359999999999999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5262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5261</v>
      </c>
      <c r="G104" s="246"/>
      <c r="H104" s="249">
        <v>24.359999999999999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3" customFormat="1">
      <c r="A105" s="13"/>
      <c r="B105" s="234"/>
      <c r="C105" s="235"/>
      <c r="D105" s="236" t="s">
        <v>341</v>
      </c>
      <c r="E105" s="237" t="s">
        <v>19</v>
      </c>
      <c r="F105" s="238" t="s">
        <v>5263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341</v>
      </c>
      <c r="AU105" s="244" t="s">
        <v>85</v>
      </c>
      <c r="AV105" s="13" t="s">
        <v>83</v>
      </c>
      <c r="AW105" s="13" t="s">
        <v>35</v>
      </c>
      <c r="AX105" s="13" t="s">
        <v>76</v>
      </c>
      <c r="AY105" s="244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5264</v>
      </c>
      <c r="G106" s="246"/>
      <c r="H106" s="249">
        <v>147.86699999999999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196.58699999999999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5265</v>
      </c>
      <c r="F108" s="218" t="s">
        <v>5266</v>
      </c>
      <c r="G108" s="219" t="s">
        <v>429</v>
      </c>
      <c r="H108" s="220">
        <v>248.86000000000001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5267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5268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5260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5269</v>
      </c>
      <c r="G111" s="246"/>
      <c r="H111" s="249">
        <v>48.509999999999998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5262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5269</v>
      </c>
      <c r="G113" s="246"/>
      <c r="H113" s="249">
        <v>48.509999999999998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5263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5270</v>
      </c>
      <c r="G115" s="246"/>
      <c r="H115" s="249">
        <v>151.84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248.86000000000001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37.8" customHeight="1">
      <c r="A117" s="40"/>
      <c r="B117" s="41"/>
      <c r="C117" s="216" t="s">
        <v>126</v>
      </c>
      <c r="D117" s="216" t="s">
        <v>333</v>
      </c>
      <c r="E117" s="217" t="s">
        <v>720</v>
      </c>
      <c r="F117" s="218" t="s">
        <v>721</v>
      </c>
      <c r="G117" s="219" t="s">
        <v>429</v>
      </c>
      <c r="H117" s="220">
        <v>445.447</v>
      </c>
      <c r="I117" s="221"/>
      <c r="J117" s="222">
        <f>ROUND(I117*H117,2)</f>
        <v>0</v>
      </c>
      <c r="K117" s="218" t="s">
        <v>337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5271</v>
      </c>
    </row>
    <row r="118" s="2" customFormat="1">
      <c r="A118" s="40"/>
      <c r="B118" s="41"/>
      <c r="C118" s="42"/>
      <c r="D118" s="229" t="s">
        <v>339</v>
      </c>
      <c r="E118" s="42"/>
      <c r="F118" s="230" t="s">
        <v>723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339</v>
      </c>
      <c r="AU118" s="19" t="s">
        <v>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5272</v>
      </c>
      <c r="G119" s="246"/>
      <c r="H119" s="249">
        <v>445.447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83</v>
      </c>
      <c r="AY119" s="255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2227.2350000000001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5273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5274</v>
      </c>
      <c r="G122" s="246"/>
      <c r="H122" s="249">
        <v>2227.2350000000001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801.80499999999995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5275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5276</v>
      </c>
      <c r="G125" s="246"/>
      <c r="H125" s="249">
        <v>801.80499999999995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SUM(P127:P161)</f>
        <v>0</v>
      </c>
      <c r="Q126" s="208"/>
      <c r="R126" s="209">
        <f>SUM(R127:R161)</f>
        <v>759.22974156652003</v>
      </c>
      <c r="S126" s="208"/>
      <c r="T126" s="210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SUM(BK127:BK161)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859</v>
      </c>
      <c r="F127" s="218" t="s">
        <v>860</v>
      </c>
      <c r="G127" s="219" t="s">
        <v>429</v>
      </c>
      <c r="H127" s="220">
        <v>160.63900000000001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1.98</v>
      </c>
      <c r="R127" s="225">
        <f>Q127*H127</f>
        <v>318.06522000000001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5277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862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5259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5260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5278</v>
      </c>
      <c r="G131" s="246"/>
      <c r="H131" s="249">
        <v>28.303999999999998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3" customFormat="1">
      <c r="A132" s="13"/>
      <c r="B132" s="234"/>
      <c r="C132" s="235"/>
      <c r="D132" s="236" t="s">
        <v>341</v>
      </c>
      <c r="E132" s="237" t="s">
        <v>19</v>
      </c>
      <c r="F132" s="238" t="s">
        <v>5262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341</v>
      </c>
      <c r="AU132" s="244" t="s">
        <v>85</v>
      </c>
      <c r="AV132" s="13" t="s">
        <v>83</v>
      </c>
      <c r="AW132" s="13" t="s">
        <v>35</v>
      </c>
      <c r="AX132" s="13" t="s">
        <v>76</v>
      </c>
      <c r="AY132" s="244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5278</v>
      </c>
      <c r="G133" s="246"/>
      <c r="H133" s="249">
        <v>28.303999999999998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5263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5279</v>
      </c>
      <c r="G135" s="246"/>
      <c r="H135" s="249">
        <v>104.03100000000001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160.63900000000001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381</v>
      </c>
      <c r="D137" s="216" t="s">
        <v>333</v>
      </c>
      <c r="E137" s="217" t="s">
        <v>5280</v>
      </c>
      <c r="F137" s="218" t="s">
        <v>5281</v>
      </c>
      <c r="G137" s="219" t="s">
        <v>429</v>
      </c>
      <c r="H137" s="220">
        <v>175.85499999999999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2.5018722040000001</v>
      </c>
      <c r="R137" s="225">
        <f>Q137*H137</f>
        <v>439.96673643442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5282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5283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5284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5260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5285</v>
      </c>
      <c r="G141" s="246"/>
      <c r="H141" s="249">
        <v>28.288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5262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5285</v>
      </c>
      <c r="G143" s="246"/>
      <c r="H143" s="249">
        <v>28.288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5263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5286</v>
      </c>
      <c r="G145" s="246"/>
      <c r="H145" s="249">
        <v>42.567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5287</v>
      </c>
      <c r="G146" s="246"/>
      <c r="H146" s="249">
        <v>75.031999999999996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5288</v>
      </c>
      <c r="G147" s="246"/>
      <c r="H147" s="249">
        <v>1.6799999999999999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175.85500000000002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387</v>
      </c>
      <c r="D149" s="216" t="s">
        <v>333</v>
      </c>
      <c r="E149" s="217" t="s">
        <v>5289</v>
      </c>
      <c r="F149" s="218" t="s">
        <v>5290</v>
      </c>
      <c r="G149" s="219" t="s">
        <v>336</v>
      </c>
      <c r="H149" s="220">
        <v>444.959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0.0026919000000000001</v>
      </c>
      <c r="R149" s="225">
        <f>Q149*H149</f>
        <v>1.1977851321000002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5291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5292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13" customFormat="1">
      <c r="A151" s="13"/>
      <c r="B151" s="234"/>
      <c r="C151" s="235"/>
      <c r="D151" s="236" t="s">
        <v>341</v>
      </c>
      <c r="E151" s="237" t="s">
        <v>19</v>
      </c>
      <c r="F151" s="238" t="s">
        <v>5260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341</v>
      </c>
      <c r="AU151" s="244" t="s">
        <v>85</v>
      </c>
      <c r="AV151" s="13" t="s">
        <v>83</v>
      </c>
      <c r="AW151" s="13" t="s">
        <v>35</v>
      </c>
      <c r="AX151" s="13" t="s">
        <v>76</v>
      </c>
      <c r="AY151" s="244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5293</v>
      </c>
      <c r="G152" s="246"/>
      <c r="H152" s="249">
        <v>91.122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5262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5293</v>
      </c>
      <c r="G154" s="246"/>
      <c r="H154" s="249">
        <v>91.122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5263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5294</v>
      </c>
      <c r="G156" s="246"/>
      <c r="H156" s="249">
        <v>225.08699999999999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5295</v>
      </c>
      <c r="G157" s="246"/>
      <c r="H157" s="249">
        <v>29.628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5296</v>
      </c>
      <c r="G158" s="246"/>
      <c r="H158" s="249">
        <v>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444.959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393</v>
      </c>
      <c r="D160" s="216" t="s">
        <v>333</v>
      </c>
      <c r="E160" s="217" t="s">
        <v>5297</v>
      </c>
      <c r="F160" s="218" t="s">
        <v>5298</v>
      </c>
      <c r="G160" s="219" t="s">
        <v>336</v>
      </c>
      <c r="H160" s="220">
        <v>444.959</v>
      </c>
      <c r="I160" s="221"/>
      <c r="J160" s="222">
        <f>ROUND(I160*H160,2)</f>
        <v>0</v>
      </c>
      <c r="K160" s="218" t="s">
        <v>337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5299</v>
      </c>
    </row>
    <row r="161" s="2" customFormat="1">
      <c r="A161" s="40"/>
      <c r="B161" s="41"/>
      <c r="C161" s="42"/>
      <c r="D161" s="229" t="s">
        <v>339</v>
      </c>
      <c r="E161" s="42"/>
      <c r="F161" s="230" t="s">
        <v>5300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339</v>
      </c>
      <c r="AU161" s="19" t="s">
        <v>85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126</v>
      </c>
      <c r="F162" s="214" t="s">
        <v>988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SUM(P163:P171)</f>
        <v>0</v>
      </c>
      <c r="Q162" s="208"/>
      <c r="R162" s="209">
        <f>SUM(R163:R171)</f>
        <v>422.07864000000001</v>
      </c>
      <c r="S162" s="208"/>
      <c r="T162" s="21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SUM(BK163:BK171)</f>
        <v>0</v>
      </c>
    </row>
    <row r="163" s="2" customFormat="1" ht="21.75" customHeight="1">
      <c r="A163" s="40"/>
      <c r="B163" s="41"/>
      <c r="C163" s="216" t="s">
        <v>182</v>
      </c>
      <c r="D163" s="216" t="s">
        <v>333</v>
      </c>
      <c r="E163" s="217" t="s">
        <v>5301</v>
      </c>
      <c r="F163" s="218" t="s">
        <v>5302</v>
      </c>
      <c r="G163" s="219" t="s">
        <v>376</v>
      </c>
      <c r="H163" s="220">
        <v>961.60000000000002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0.03465</v>
      </c>
      <c r="R163" s="225">
        <f>Q163*H163</f>
        <v>33.31944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5303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5304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5305</v>
      </c>
      <c r="G165" s="246"/>
      <c r="H165" s="249">
        <v>834.39999999999998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5306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5307</v>
      </c>
      <c r="G167" s="246"/>
      <c r="H167" s="249">
        <v>127.2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961.60000000000002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21.75" customHeight="1">
      <c r="A169" s="40"/>
      <c r="B169" s="41"/>
      <c r="C169" s="284" t="s">
        <v>185</v>
      </c>
      <c r="D169" s="284" t="s">
        <v>968</v>
      </c>
      <c r="E169" s="285" t="s">
        <v>5308</v>
      </c>
      <c r="F169" s="286" t="s">
        <v>5309</v>
      </c>
      <c r="G169" s="287" t="s">
        <v>429</v>
      </c>
      <c r="H169" s="288">
        <v>161.983</v>
      </c>
      <c r="I169" s="289"/>
      <c r="J169" s="290">
        <f>ROUND(I169*H169,2)</f>
        <v>0</v>
      </c>
      <c r="K169" s="286" t="s">
        <v>19</v>
      </c>
      <c r="L169" s="291"/>
      <c r="M169" s="292" t="s">
        <v>19</v>
      </c>
      <c r="N169" s="293" t="s">
        <v>47</v>
      </c>
      <c r="O169" s="86"/>
      <c r="P169" s="225">
        <f>O169*H169</f>
        <v>0</v>
      </c>
      <c r="Q169" s="225">
        <v>2.3999999999999999</v>
      </c>
      <c r="R169" s="225">
        <f>Q169*H169</f>
        <v>388.75920000000002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381</v>
      </c>
      <c r="AT169" s="227" t="s">
        <v>968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5310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5311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5312</v>
      </c>
      <c r="G171" s="246"/>
      <c r="H171" s="249">
        <v>161.983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83</v>
      </c>
      <c r="AY171" s="255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1825</v>
      </c>
      <c r="F172" s="214" t="s">
        <v>1826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SUM(BK173:BK174)</f>
        <v>0</v>
      </c>
    </row>
    <row r="173" s="2" customFormat="1" ht="16.5" customHeight="1">
      <c r="A173" s="40"/>
      <c r="B173" s="41"/>
      <c r="C173" s="216" t="s">
        <v>524</v>
      </c>
      <c r="D173" s="216" t="s">
        <v>333</v>
      </c>
      <c r="E173" s="217" t="s">
        <v>5313</v>
      </c>
      <c r="F173" s="218" t="s">
        <v>5314</v>
      </c>
      <c r="G173" s="219" t="s">
        <v>384</v>
      </c>
      <c r="H173" s="220">
        <v>1181.308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5315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5316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12" customFormat="1" ht="25.92" customHeight="1">
      <c r="A175" s="12"/>
      <c r="B175" s="200"/>
      <c r="C175" s="201"/>
      <c r="D175" s="202" t="s">
        <v>75</v>
      </c>
      <c r="E175" s="203" t="s">
        <v>662</v>
      </c>
      <c r="F175" s="203" t="s">
        <v>663</v>
      </c>
      <c r="G175" s="201"/>
      <c r="H175" s="201"/>
      <c r="I175" s="204"/>
      <c r="J175" s="20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85</v>
      </c>
      <c r="AT175" s="212" t="s">
        <v>75</v>
      </c>
      <c r="AU175" s="212" t="s">
        <v>76</v>
      </c>
      <c r="AY175" s="211" t="s">
        <v>331</v>
      </c>
      <c r="BK175" s="213">
        <f>BK176</f>
        <v>0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673</v>
      </c>
      <c r="F176" s="214" t="s">
        <v>674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85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24.15" customHeight="1">
      <c r="A177" s="40"/>
      <c r="B177" s="41"/>
      <c r="C177" s="216" t="s">
        <v>529</v>
      </c>
      <c r="D177" s="216" t="s">
        <v>333</v>
      </c>
      <c r="E177" s="217" t="s">
        <v>5317</v>
      </c>
      <c r="F177" s="218" t="s">
        <v>5318</v>
      </c>
      <c r="G177" s="219" t="s">
        <v>376</v>
      </c>
      <c r="H177" s="220">
        <v>29.800000000000001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5319</v>
      </c>
    </row>
    <row r="178" s="2" customFormat="1" ht="24.15" customHeight="1">
      <c r="A178" s="40"/>
      <c r="B178" s="41"/>
      <c r="C178" s="216" t="s">
        <v>8</v>
      </c>
      <c r="D178" s="216" t="s">
        <v>333</v>
      </c>
      <c r="E178" s="217" t="s">
        <v>5320</v>
      </c>
      <c r="F178" s="218" t="s">
        <v>5321</v>
      </c>
      <c r="G178" s="219" t="s">
        <v>376</v>
      </c>
      <c r="H178" s="220">
        <v>29.800000000000001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5322</v>
      </c>
    </row>
    <row r="179" s="2" customFormat="1" ht="24.15" customHeight="1">
      <c r="A179" s="40"/>
      <c r="B179" s="41"/>
      <c r="C179" s="216" t="s">
        <v>541</v>
      </c>
      <c r="D179" s="216" t="s">
        <v>333</v>
      </c>
      <c r="E179" s="217" t="s">
        <v>5323</v>
      </c>
      <c r="F179" s="218" t="s">
        <v>5324</v>
      </c>
      <c r="G179" s="219" t="s">
        <v>376</v>
      </c>
      <c r="H179" s="220">
        <v>52.240000000000002</v>
      </c>
      <c r="I179" s="221"/>
      <c r="J179" s="222">
        <f>ROUND(I179*H179,2)</f>
        <v>0</v>
      </c>
      <c r="K179" s="218" t="s">
        <v>19</v>
      </c>
      <c r="L179" s="46"/>
      <c r="M179" s="296" t="s">
        <v>19</v>
      </c>
      <c r="N179" s="297" t="s">
        <v>47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541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541</v>
      </c>
      <c r="BM179" s="227" t="s">
        <v>5325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077RNraLxk9zXnpe3eVDmp6y0cAIteQsvmoZ7rTECbYRfOuiAvnC67zNds5ydydyQJhyibNl6fCeKIidnd7YEg==" hashValue="G5iY/+qRBEzjFvmvlIo74YBdwUv5e4lf82sAd+ibOunzM+VowpI8P6S3W3jImN0B3OeB5jQ/hMRO7mSZEQZGeg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5326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ROUND((SUM(BE95:BE255)),  2)</f>
        <v>0</v>
      </c>
      <c r="G35" s="40"/>
      <c r="H35" s="40"/>
      <c r="I35" s="160">
        <v>0.20999999999999999</v>
      </c>
      <c r="J35" s="159">
        <f>ROUND(((SUM(BE95:BE255))*I35),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ROUND((SUM(BF95:BF255)),  2)</f>
        <v>0</v>
      </c>
      <c r="G36" s="40"/>
      <c r="H36" s="40"/>
      <c r="I36" s="160">
        <v>0.14999999999999999</v>
      </c>
      <c r="J36" s="159">
        <f>ROUND(((SUM(BF95:BF255))*I36),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ROUND((SUM(BG95:BG255)),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ROUND((SUM(BH95:BH255)),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ROUND((SUM(BI95:BI255)),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08.2 - SO08.2 - Opěrné stěny (opěrná stěna č.1 )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J139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755</v>
      </c>
      <c r="E68" s="186"/>
      <c r="F68" s="186"/>
      <c r="G68" s="186"/>
      <c r="H68" s="186"/>
      <c r="I68" s="186"/>
      <c r="J68" s="187">
        <f>J160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761</v>
      </c>
      <c r="E69" s="186"/>
      <c r="F69" s="186"/>
      <c r="G69" s="186"/>
      <c r="H69" s="186"/>
      <c r="I69" s="186"/>
      <c r="J69" s="187">
        <f>J204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763</v>
      </c>
      <c r="E70" s="186"/>
      <c r="F70" s="186"/>
      <c r="G70" s="186"/>
      <c r="H70" s="186"/>
      <c r="I70" s="186"/>
      <c r="J70" s="187">
        <f>J213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419</v>
      </c>
      <c r="E71" s="181"/>
      <c r="F71" s="181"/>
      <c r="G71" s="181"/>
      <c r="H71" s="181"/>
      <c r="I71" s="181"/>
      <c r="J71" s="182">
        <f>J216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6"/>
      <c r="D72" s="185" t="s">
        <v>764</v>
      </c>
      <c r="E72" s="186"/>
      <c r="F72" s="186"/>
      <c r="G72" s="186"/>
      <c r="H72" s="186"/>
      <c r="I72" s="186"/>
      <c r="J72" s="187">
        <f>J217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421</v>
      </c>
      <c r="E73" s="186"/>
      <c r="F73" s="186"/>
      <c r="G73" s="186"/>
      <c r="H73" s="186"/>
      <c r="I73" s="186"/>
      <c r="J73" s="187">
        <f>J254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08.2 - SO08.2 - Opěrné stěny (opěrná stěna č.1 )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P96+P216</f>
        <v>0</v>
      </c>
      <c r="Q95" s="98"/>
      <c r="R95" s="197">
        <f>R96+R216</f>
        <v>330.79309568748403</v>
      </c>
      <c r="S95" s="98"/>
      <c r="T95" s="198">
        <f>T96+T216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BK96+BK216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P97+P99+P139+P160+P204+P213</f>
        <v>0</v>
      </c>
      <c r="Q96" s="208"/>
      <c r="R96" s="209">
        <f>R97+R99+R139+R160+R204+R213</f>
        <v>329.87503689998402</v>
      </c>
      <c r="S96" s="208"/>
      <c r="T96" s="210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BK97+BK99+BK139+BK160+BK204+BK213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5327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SUM(P100:P138)</f>
        <v>0</v>
      </c>
      <c r="Q99" s="208"/>
      <c r="R99" s="209">
        <f>SUM(R100:R138)</f>
        <v>0</v>
      </c>
      <c r="S99" s="208"/>
      <c r="T99" s="210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SUM(BK100:BK138)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5328</v>
      </c>
      <c r="F100" s="218" t="s">
        <v>5329</v>
      </c>
      <c r="G100" s="219" t="s">
        <v>429</v>
      </c>
      <c r="H100" s="220">
        <v>643.54899999999998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5330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5331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5332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5333</v>
      </c>
      <c r="G103" s="246"/>
      <c r="H103" s="249">
        <v>396.67099999999999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5334</v>
      </c>
      <c r="G104" s="246"/>
      <c r="H104" s="249">
        <v>177.79300000000001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5335</v>
      </c>
      <c r="G105" s="246"/>
      <c r="H105" s="249">
        <v>33.417000000000002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5336</v>
      </c>
      <c r="G106" s="246"/>
      <c r="H106" s="249">
        <v>35.667999999999999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643.54899999999998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24.15" customHeight="1">
      <c r="A108" s="40"/>
      <c r="B108" s="41"/>
      <c r="C108" s="216" t="s">
        <v>92</v>
      </c>
      <c r="D108" s="216" t="s">
        <v>333</v>
      </c>
      <c r="E108" s="217" t="s">
        <v>5337</v>
      </c>
      <c r="F108" s="218" t="s">
        <v>5338</v>
      </c>
      <c r="G108" s="219" t="s">
        <v>429</v>
      </c>
      <c r="H108" s="220">
        <v>6.1580000000000004</v>
      </c>
      <c r="I108" s="221"/>
      <c r="J108" s="222">
        <f>ROUND(I108*H108,2)</f>
        <v>0</v>
      </c>
      <c r="K108" s="218" t="s">
        <v>337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5339</v>
      </c>
    </row>
    <row r="109" s="2" customFormat="1">
      <c r="A109" s="40"/>
      <c r="B109" s="41"/>
      <c r="C109" s="42"/>
      <c r="D109" s="229" t="s">
        <v>339</v>
      </c>
      <c r="E109" s="42"/>
      <c r="F109" s="230" t="s">
        <v>5340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339</v>
      </c>
      <c r="AU109" s="19" t="s">
        <v>85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5332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5341</v>
      </c>
      <c r="G111" s="246"/>
      <c r="H111" s="249">
        <v>6.1580000000000004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83</v>
      </c>
      <c r="AY111" s="255" t="s">
        <v>331</v>
      </c>
    </row>
    <row r="112" s="2" customFormat="1" ht="37.8" customHeight="1">
      <c r="A112" s="40"/>
      <c r="B112" s="41"/>
      <c r="C112" s="216" t="s">
        <v>126</v>
      </c>
      <c r="D112" s="216" t="s">
        <v>333</v>
      </c>
      <c r="E112" s="217" t="s">
        <v>720</v>
      </c>
      <c r="F112" s="218" t="s">
        <v>721</v>
      </c>
      <c r="G112" s="219" t="s">
        <v>429</v>
      </c>
      <c r="H112" s="220">
        <v>281.12700000000001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5342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723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724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5343</v>
      </c>
      <c r="G115" s="246"/>
      <c r="H115" s="249">
        <v>649.70699999999999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726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5344</v>
      </c>
      <c r="G117" s="246"/>
      <c r="H117" s="249">
        <v>-368.57999999999998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281.12700000000001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37.8" customHeight="1">
      <c r="A119" s="40"/>
      <c r="B119" s="41"/>
      <c r="C119" s="216" t="s">
        <v>361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1405.635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5345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5346</v>
      </c>
      <c r="G121" s="246"/>
      <c r="H121" s="249">
        <v>1405.635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366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506.029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5347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5348</v>
      </c>
      <c r="G124" s="246"/>
      <c r="H124" s="249">
        <v>506.029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4.15" customHeight="1">
      <c r="A125" s="40"/>
      <c r="B125" s="41"/>
      <c r="C125" s="216" t="s">
        <v>373</v>
      </c>
      <c r="D125" s="216" t="s">
        <v>333</v>
      </c>
      <c r="E125" s="217" t="s">
        <v>436</v>
      </c>
      <c r="F125" s="218" t="s">
        <v>437</v>
      </c>
      <c r="G125" s="219" t="s">
        <v>429</v>
      </c>
      <c r="H125" s="220">
        <v>368.57999999999998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5349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439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5332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5350</v>
      </c>
      <c r="G128" s="246"/>
      <c r="H128" s="249">
        <v>201.989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5351</v>
      </c>
      <c r="G129" s="246"/>
      <c r="H129" s="249">
        <v>28.125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5352</v>
      </c>
      <c r="G130" s="246"/>
      <c r="H130" s="249">
        <v>92.272999999999996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5353</v>
      </c>
      <c r="G131" s="246"/>
      <c r="H131" s="249">
        <v>34.686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5354</v>
      </c>
      <c r="G132" s="246"/>
      <c r="H132" s="249">
        <v>11.507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368.57999999999998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21.75" customHeight="1">
      <c r="A134" s="40"/>
      <c r="B134" s="41"/>
      <c r="C134" s="216" t="s">
        <v>381</v>
      </c>
      <c r="D134" s="216" t="s">
        <v>333</v>
      </c>
      <c r="E134" s="217" t="s">
        <v>5355</v>
      </c>
      <c r="F134" s="218" t="s">
        <v>5356</v>
      </c>
      <c r="G134" s="219" t="s">
        <v>336</v>
      </c>
      <c r="H134" s="220">
        <v>128.93199999999999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5357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5358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5359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5332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5360</v>
      </c>
      <c r="G138" s="246"/>
      <c r="H138" s="249">
        <v>128.93199999999999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83</v>
      </c>
      <c r="AY138" s="255" t="s">
        <v>331</v>
      </c>
    </row>
    <row r="139" s="12" customFormat="1" ht="22.8" customHeight="1">
      <c r="A139" s="12"/>
      <c r="B139" s="200"/>
      <c r="C139" s="201"/>
      <c r="D139" s="202" t="s">
        <v>75</v>
      </c>
      <c r="E139" s="214" t="s">
        <v>85</v>
      </c>
      <c r="F139" s="214" t="s">
        <v>858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SUM(P140:P159)</f>
        <v>0</v>
      </c>
      <c r="Q139" s="208"/>
      <c r="R139" s="209">
        <f>SUM(R140:R159)</f>
        <v>58.695144185752</v>
      </c>
      <c r="S139" s="208"/>
      <c r="T139" s="21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75</v>
      </c>
      <c r="AU139" s="212" t="s">
        <v>83</v>
      </c>
      <c r="AY139" s="211" t="s">
        <v>331</v>
      </c>
      <c r="BK139" s="213">
        <f>SUM(BK140:BK159)</f>
        <v>0</v>
      </c>
    </row>
    <row r="140" s="2" customFormat="1" ht="24.15" customHeight="1">
      <c r="A140" s="40"/>
      <c r="B140" s="41"/>
      <c r="C140" s="216" t="s">
        <v>387</v>
      </c>
      <c r="D140" s="216" t="s">
        <v>333</v>
      </c>
      <c r="E140" s="217" t="s">
        <v>5361</v>
      </c>
      <c r="F140" s="218" t="s">
        <v>5362</v>
      </c>
      <c r="G140" s="219" t="s">
        <v>429</v>
      </c>
      <c r="H140" s="220">
        <v>10.975</v>
      </c>
      <c r="I140" s="221"/>
      <c r="J140" s="222">
        <f>ROUND(I140*H140,2)</f>
        <v>0</v>
      </c>
      <c r="K140" s="218" t="s">
        <v>337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1.665</v>
      </c>
      <c r="R140" s="225">
        <f>Q140*H140</f>
        <v>18.273375000000001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5363</v>
      </c>
    </row>
    <row r="141" s="2" customFormat="1">
      <c r="A141" s="40"/>
      <c r="B141" s="41"/>
      <c r="C141" s="42"/>
      <c r="D141" s="229" t="s">
        <v>339</v>
      </c>
      <c r="E141" s="42"/>
      <c r="F141" s="230" t="s">
        <v>5364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339</v>
      </c>
      <c r="AU141" s="19" t="s">
        <v>85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5365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5332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5366</v>
      </c>
      <c r="G144" s="246"/>
      <c r="H144" s="249">
        <v>10.975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393</v>
      </c>
      <c r="D145" s="216" t="s">
        <v>333</v>
      </c>
      <c r="E145" s="217" t="s">
        <v>5367</v>
      </c>
      <c r="F145" s="218" t="s">
        <v>5368</v>
      </c>
      <c r="G145" s="219" t="s">
        <v>336</v>
      </c>
      <c r="H145" s="220">
        <v>87.799999999999997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0.00016694</v>
      </c>
      <c r="R145" s="225">
        <f>Q145*H145</f>
        <v>0.014657331999999999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5369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5370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5332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5371</v>
      </c>
      <c r="G148" s="246"/>
      <c r="H148" s="249">
        <v>87.799999999999997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83</v>
      </c>
      <c r="AY148" s="255" t="s">
        <v>331</v>
      </c>
    </row>
    <row r="149" s="2" customFormat="1" ht="16.5" customHeight="1">
      <c r="A149" s="40"/>
      <c r="B149" s="41"/>
      <c r="C149" s="284" t="s">
        <v>182</v>
      </c>
      <c r="D149" s="284" t="s">
        <v>968</v>
      </c>
      <c r="E149" s="285" t="s">
        <v>5372</v>
      </c>
      <c r="F149" s="286" t="s">
        <v>5373</v>
      </c>
      <c r="G149" s="287" t="s">
        <v>336</v>
      </c>
      <c r="H149" s="288">
        <v>100.97</v>
      </c>
      <c r="I149" s="289"/>
      <c r="J149" s="290">
        <f>ROUND(I149*H149,2)</f>
        <v>0</v>
      </c>
      <c r="K149" s="286" t="s">
        <v>337</v>
      </c>
      <c r="L149" s="291"/>
      <c r="M149" s="292" t="s">
        <v>19</v>
      </c>
      <c r="N149" s="293" t="s">
        <v>47</v>
      </c>
      <c r="O149" s="86"/>
      <c r="P149" s="225">
        <f>O149*H149</f>
        <v>0</v>
      </c>
      <c r="Q149" s="225">
        <v>0.00029999999999999997</v>
      </c>
      <c r="R149" s="225">
        <f>Q149*H149</f>
        <v>0.030290999999999998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381</v>
      </c>
      <c r="AT149" s="227" t="s">
        <v>968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5374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5375</v>
      </c>
      <c r="G150" s="246"/>
      <c r="H150" s="249">
        <v>100.97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83</v>
      </c>
      <c r="AY150" s="255" t="s">
        <v>331</v>
      </c>
    </row>
    <row r="151" s="2" customFormat="1" ht="16.5" customHeight="1">
      <c r="A151" s="40"/>
      <c r="B151" s="41"/>
      <c r="C151" s="216" t="s">
        <v>185</v>
      </c>
      <c r="D151" s="216" t="s">
        <v>333</v>
      </c>
      <c r="E151" s="217" t="s">
        <v>5376</v>
      </c>
      <c r="F151" s="218" t="s">
        <v>5377</v>
      </c>
      <c r="G151" s="219" t="s">
        <v>376</v>
      </c>
      <c r="H151" s="220">
        <v>43.899999999999999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0.00048959999999999997</v>
      </c>
      <c r="R151" s="225">
        <f>Q151*H151</f>
        <v>0.021493439999999999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5378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5379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5332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5380</v>
      </c>
      <c r="G154" s="246"/>
      <c r="H154" s="249">
        <v>43.899999999999999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16.5" customHeight="1">
      <c r="A155" s="40"/>
      <c r="B155" s="41"/>
      <c r="C155" s="216" t="s">
        <v>524</v>
      </c>
      <c r="D155" s="216" t="s">
        <v>333</v>
      </c>
      <c r="E155" s="217" t="s">
        <v>5381</v>
      </c>
      <c r="F155" s="218" t="s">
        <v>5382</v>
      </c>
      <c r="G155" s="219" t="s">
        <v>429</v>
      </c>
      <c r="H155" s="220">
        <v>17.538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2.3010222040000001</v>
      </c>
      <c r="R155" s="225">
        <f>Q155*H155</f>
        <v>40.355327413752001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5383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5384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870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5332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5385</v>
      </c>
      <c r="G159" s="246"/>
      <c r="H159" s="249">
        <v>17.538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92</v>
      </c>
      <c r="F160" s="214" t="s">
        <v>894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SUM(P161:P203)</f>
        <v>0</v>
      </c>
      <c r="Q160" s="208"/>
      <c r="R160" s="209">
        <f>SUM(R161:R203)</f>
        <v>271.13541161423205</v>
      </c>
      <c r="S160" s="208"/>
      <c r="T160" s="210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SUM(BK161:BK203)</f>
        <v>0</v>
      </c>
    </row>
    <row r="161" s="2" customFormat="1" ht="21.75" customHeight="1">
      <c r="A161" s="40"/>
      <c r="B161" s="41"/>
      <c r="C161" s="216" t="s">
        <v>529</v>
      </c>
      <c r="D161" s="216" t="s">
        <v>333</v>
      </c>
      <c r="E161" s="217" t="s">
        <v>5386</v>
      </c>
      <c r="F161" s="218" t="s">
        <v>5387</v>
      </c>
      <c r="G161" s="219" t="s">
        <v>429</v>
      </c>
      <c r="H161" s="220">
        <v>42.042000000000002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2.5018722040000001</v>
      </c>
      <c r="R161" s="225">
        <f>Q161*H161</f>
        <v>105.18371120056801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5388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5389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5390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5332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5391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5392</v>
      </c>
      <c r="G166" s="246"/>
      <c r="H166" s="249">
        <v>42.042000000000002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24.15" customHeight="1">
      <c r="A167" s="40"/>
      <c r="B167" s="41"/>
      <c r="C167" s="216" t="s">
        <v>8</v>
      </c>
      <c r="D167" s="216" t="s">
        <v>333</v>
      </c>
      <c r="E167" s="217" t="s">
        <v>5393</v>
      </c>
      <c r="F167" s="218" t="s">
        <v>5394</v>
      </c>
      <c r="G167" s="219" t="s">
        <v>429</v>
      </c>
      <c r="H167" s="220">
        <v>57.591000000000001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2.5018722040000001</v>
      </c>
      <c r="R167" s="225">
        <f>Q167*H167</f>
        <v>144.08532210056401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5395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5396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5397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3" customFormat="1">
      <c r="A170" s="13"/>
      <c r="B170" s="234"/>
      <c r="C170" s="235"/>
      <c r="D170" s="236" t="s">
        <v>341</v>
      </c>
      <c r="E170" s="237" t="s">
        <v>19</v>
      </c>
      <c r="F170" s="238" t="s">
        <v>5398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341</v>
      </c>
      <c r="AU170" s="244" t="s">
        <v>85</v>
      </c>
      <c r="AV170" s="13" t="s">
        <v>83</v>
      </c>
      <c r="AW170" s="13" t="s">
        <v>35</v>
      </c>
      <c r="AX170" s="13" t="s">
        <v>76</v>
      </c>
      <c r="AY170" s="244" t="s">
        <v>331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5332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5399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5400</v>
      </c>
      <c r="G173" s="246"/>
      <c r="H173" s="249">
        <v>18.876000000000001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5401</v>
      </c>
      <c r="G174" s="246"/>
      <c r="H174" s="249">
        <v>18.661999999999999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5402</v>
      </c>
      <c r="G175" s="246"/>
      <c r="H175" s="249">
        <v>15.925000000000001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5403</v>
      </c>
      <c r="G176" s="246"/>
      <c r="H176" s="249">
        <v>4.1280000000000001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57.591000000000001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541</v>
      </c>
      <c r="D178" s="216" t="s">
        <v>333</v>
      </c>
      <c r="E178" s="217" t="s">
        <v>5404</v>
      </c>
      <c r="F178" s="218" t="s">
        <v>5405</v>
      </c>
      <c r="G178" s="219" t="s">
        <v>336</v>
      </c>
      <c r="H178" s="220">
        <v>423.79899999999998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0.0027469</v>
      </c>
      <c r="R178" s="225">
        <f>Q178*H178</f>
        <v>1.1641334730999999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5406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5407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3" customFormat="1">
      <c r="A180" s="13"/>
      <c r="B180" s="234"/>
      <c r="C180" s="235"/>
      <c r="D180" s="236" t="s">
        <v>341</v>
      </c>
      <c r="E180" s="237" t="s">
        <v>19</v>
      </c>
      <c r="F180" s="238" t="s">
        <v>5332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341</v>
      </c>
      <c r="AU180" s="244" t="s">
        <v>85</v>
      </c>
      <c r="AV180" s="13" t="s">
        <v>83</v>
      </c>
      <c r="AW180" s="13" t="s">
        <v>35</v>
      </c>
      <c r="AX180" s="13" t="s">
        <v>76</v>
      </c>
      <c r="AY180" s="244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5391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5408</v>
      </c>
      <c r="G182" s="246"/>
      <c r="H182" s="249">
        <v>33.048999999999999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5399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5409</v>
      </c>
      <c r="G184" s="246"/>
      <c r="H184" s="249">
        <v>127.88500000000001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5410</v>
      </c>
      <c r="G185" s="246"/>
      <c r="H185" s="249">
        <v>126.09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5411</v>
      </c>
      <c r="G186" s="246"/>
      <c r="H186" s="249">
        <v>107.96599999999999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5412</v>
      </c>
      <c r="G187" s="246"/>
      <c r="H187" s="249">
        <v>28.809000000000001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423.79899999999998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469</v>
      </c>
      <c r="D189" s="216" t="s">
        <v>333</v>
      </c>
      <c r="E189" s="217" t="s">
        <v>5413</v>
      </c>
      <c r="F189" s="218" t="s">
        <v>5414</v>
      </c>
      <c r="G189" s="219" t="s">
        <v>336</v>
      </c>
      <c r="H189" s="220">
        <v>423.79899999999998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5415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5416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2" customFormat="1" ht="16.5" customHeight="1">
      <c r="A191" s="40"/>
      <c r="B191" s="41"/>
      <c r="C191" s="216" t="s">
        <v>475</v>
      </c>
      <c r="D191" s="216" t="s">
        <v>333</v>
      </c>
      <c r="E191" s="217" t="s">
        <v>5417</v>
      </c>
      <c r="F191" s="218" t="s">
        <v>5418</v>
      </c>
      <c r="G191" s="219" t="s">
        <v>336</v>
      </c>
      <c r="H191" s="220">
        <v>390.75</v>
      </c>
      <c r="I191" s="221"/>
      <c r="J191" s="222">
        <f>ROUND(I191*H191,2)</f>
        <v>0</v>
      </c>
      <c r="K191" s="218" t="s">
        <v>337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0.0025000000000000001</v>
      </c>
      <c r="R191" s="225">
        <f>Q191*H191</f>
        <v>0.97687500000000005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5419</v>
      </c>
    </row>
    <row r="192" s="2" customFormat="1">
      <c r="A192" s="40"/>
      <c r="B192" s="41"/>
      <c r="C192" s="42"/>
      <c r="D192" s="229" t="s">
        <v>339</v>
      </c>
      <c r="E192" s="42"/>
      <c r="F192" s="230" t="s">
        <v>5420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339</v>
      </c>
      <c r="AU192" s="19" t="s">
        <v>85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5332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3" customFormat="1">
      <c r="A194" s="13"/>
      <c r="B194" s="234"/>
      <c r="C194" s="235"/>
      <c r="D194" s="236" t="s">
        <v>341</v>
      </c>
      <c r="E194" s="237" t="s">
        <v>19</v>
      </c>
      <c r="F194" s="238" t="s">
        <v>5399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341</v>
      </c>
      <c r="AU194" s="244" t="s">
        <v>85</v>
      </c>
      <c r="AV194" s="13" t="s">
        <v>83</v>
      </c>
      <c r="AW194" s="13" t="s">
        <v>35</v>
      </c>
      <c r="AX194" s="13" t="s">
        <v>76</v>
      </c>
      <c r="AY194" s="244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5409</v>
      </c>
      <c r="G195" s="246"/>
      <c r="H195" s="249">
        <v>127.88500000000001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5410</v>
      </c>
      <c r="G196" s="246"/>
      <c r="H196" s="249">
        <v>126.09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5411</v>
      </c>
      <c r="G197" s="246"/>
      <c r="H197" s="249">
        <v>107.96599999999999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5412</v>
      </c>
      <c r="G198" s="246"/>
      <c r="H198" s="249">
        <v>28.809000000000001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390.75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24.15" customHeight="1">
      <c r="A200" s="40"/>
      <c r="B200" s="41"/>
      <c r="C200" s="216" t="s">
        <v>549</v>
      </c>
      <c r="D200" s="216" t="s">
        <v>333</v>
      </c>
      <c r="E200" s="217" t="s">
        <v>5421</v>
      </c>
      <c r="F200" s="218" t="s">
        <v>5422</v>
      </c>
      <c r="G200" s="219" t="s">
        <v>384</v>
      </c>
      <c r="H200" s="220">
        <v>18.800000000000001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1.0492218</v>
      </c>
      <c r="R200" s="225">
        <f>Q200*H200</f>
        <v>19.725369839999999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5423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5424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5425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5426</v>
      </c>
      <c r="G203" s="246"/>
      <c r="H203" s="249">
        <v>18.800000000000001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387</v>
      </c>
      <c r="F204" s="214" t="s">
        <v>1372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SUM(P205:P212)</f>
        <v>0</v>
      </c>
      <c r="Q204" s="208"/>
      <c r="R204" s="209">
        <f>SUM(R205:R212)</f>
        <v>0.044481100000000003</v>
      </c>
      <c r="S204" s="208"/>
      <c r="T204" s="21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SUM(BK205:BK212)</f>
        <v>0</v>
      </c>
    </row>
    <row r="205" s="2" customFormat="1" ht="24.15" customHeight="1">
      <c r="A205" s="40"/>
      <c r="B205" s="41"/>
      <c r="C205" s="216" t="s">
        <v>558</v>
      </c>
      <c r="D205" s="216" t="s">
        <v>333</v>
      </c>
      <c r="E205" s="217" t="s">
        <v>5427</v>
      </c>
      <c r="F205" s="218" t="s">
        <v>5428</v>
      </c>
      <c r="G205" s="219" t="s">
        <v>425</v>
      </c>
      <c r="H205" s="220">
        <v>4</v>
      </c>
      <c r="I205" s="221"/>
      <c r="J205" s="222">
        <f>ROUND(I205*H205,2)</f>
        <v>0</v>
      </c>
      <c r="K205" s="218" t="s">
        <v>337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5429</v>
      </c>
    </row>
    <row r="206" s="2" customFormat="1">
      <c r="A206" s="40"/>
      <c r="B206" s="41"/>
      <c r="C206" s="42"/>
      <c r="D206" s="229" t="s">
        <v>339</v>
      </c>
      <c r="E206" s="42"/>
      <c r="F206" s="230" t="s">
        <v>5430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339</v>
      </c>
      <c r="AU206" s="19" t="s">
        <v>85</v>
      </c>
    </row>
    <row r="207" s="2" customFormat="1" ht="16.5" customHeight="1">
      <c r="A207" s="40"/>
      <c r="B207" s="41"/>
      <c r="C207" s="284" t="s">
        <v>7</v>
      </c>
      <c r="D207" s="284" t="s">
        <v>968</v>
      </c>
      <c r="E207" s="285" t="s">
        <v>5431</v>
      </c>
      <c r="F207" s="286" t="s">
        <v>5432</v>
      </c>
      <c r="G207" s="287" t="s">
        <v>425</v>
      </c>
      <c r="H207" s="288">
        <v>4</v>
      </c>
      <c r="I207" s="289"/>
      <c r="J207" s="290">
        <f>ROUND(I207*H207,2)</f>
        <v>0</v>
      </c>
      <c r="K207" s="286" t="s">
        <v>19</v>
      </c>
      <c r="L207" s="291"/>
      <c r="M207" s="292" t="s">
        <v>19</v>
      </c>
      <c r="N207" s="293" t="s">
        <v>47</v>
      </c>
      <c r="O207" s="86"/>
      <c r="P207" s="225">
        <f>O207*H207</f>
        <v>0</v>
      </c>
      <c r="Q207" s="225">
        <v>0.00021000000000000001</v>
      </c>
      <c r="R207" s="225">
        <f>Q207*H207</f>
        <v>0.00084000000000000003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381</v>
      </c>
      <c r="AT207" s="227" t="s">
        <v>968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5433</v>
      </c>
    </row>
    <row r="208" s="2" customFormat="1" ht="16.5" customHeight="1">
      <c r="A208" s="40"/>
      <c r="B208" s="41"/>
      <c r="C208" s="216" t="s">
        <v>190</v>
      </c>
      <c r="D208" s="216" t="s">
        <v>333</v>
      </c>
      <c r="E208" s="217" t="s">
        <v>5434</v>
      </c>
      <c r="F208" s="218" t="s">
        <v>5435</v>
      </c>
      <c r="G208" s="219" t="s">
        <v>336</v>
      </c>
      <c r="H208" s="220">
        <v>20.600000000000001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0.00063000000000000003</v>
      </c>
      <c r="R208" s="225">
        <f>Q208*H208</f>
        <v>0.012978000000000002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5436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5437</v>
      </c>
      <c r="G209" s="246"/>
      <c r="H209" s="249">
        <v>20.600000000000001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83</v>
      </c>
      <c r="AY209" s="255" t="s">
        <v>331</v>
      </c>
    </row>
    <row r="210" s="2" customFormat="1" ht="24.15" customHeight="1">
      <c r="A210" s="40"/>
      <c r="B210" s="41"/>
      <c r="C210" s="216" t="s">
        <v>193</v>
      </c>
      <c r="D210" s="216" t="s">
        <v>333</v>
      </c>
      <c r="E210" s="217" t="s">
        <v>5438</v>
      </c>
      <c r="F210" s="218" t="s">
        <v>5439</v>
      </c>
      <c r="G210" s="219" t="s">
        <v>376</v>
      </c>
      <c r="H210" s="220">
        <v>20.600000000000001</v>
      </c>
      <c r="I210" s="221"/>
      <c r="J210" s="222">
        <f>ROUND(I210*H210,2)</f>
        <v>0</v>
      </c>
      <c r="K210" s="218" t="s">
        <v>337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0.0014885</v>
      </c>
      <c r="R210" s="225">
        <f>Q210*H210</f>
        <v>0.030663100000000002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5440</v>
      </c>
    </row>
    <row r="211" s="2" customFormat="1">
      <c r="A211" s="40"/>
      <c r="B211" s="41"/>
      <c r="C211" s="42"/>
      <c r="D211" s="229" t="s">
        <v>339</v>
      </c>
      <c r="E211" s="42"/>
      <c r="F211" s="230" t="s">
        <v>5441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339</v>
      </c>
      <c r="AU211" s="19" t="s">
        <v>85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5437</v>
      </c>
      <c r="G212" s="246"/>
      <c r="H212" s="249">
        <v>20.600000000000001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1825</v>
      </c>
      <c r="F213" s="214" t="s">
        <v>1826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SUM(BK214:BK215)</f>
        <v>0</v>
      </c>
    </row>
    <row r="214" s="2" customFormat="1" ht="33" customHeight="1">
      <c r="A214" s="40"/>
      <c r="B214" s="41"/>
      <c r="C214" s="216" t="s">
        <v>199</v>
      </c>
      <c r="D214" s="216" t="s">
        <v>333</v>
      </c>
      <c r="E214" s="217" t="s">
        <v>5442</v>
      </c>
      <c r="F214" s="218" t="s">
        <v>5443</v>
      </c>
      <c r="G214" s="219" t="s">
        <v>384</v>
      </c>
      <c r="H214" s="220">
        <v>329.875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5444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5445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2" customFormat="1" ht="25.92" customHeight="1">
      <c r="A216" s="12"/>
      <c r="B216" s="200"/>
      <c r="C216" s="201"/>
      <c r="D216" s="202" t="s">
        <v>75</v>
      </c>
      <c r="E216" s="203" t="s">
        <v>662</v>
      </c>
      <c r="F216" s="203" t="s">
        <v>663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P217+P254</f>
        <v>0</v>
      </c>
      <c r="Q216" s="208"/>
      <c r="R216" s="209">
        <f>R217+R254</f>
        <v>0.91805878750000014</v>
      </c>
      <c r="S216" s="208"/>
      <c r="T216" s="210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85</v>
      </c>
      <c r="AT216" s="212" t="s">
        <v>75</v>
      </c>
      <c r="AU216" s="212" t="s">
        <v>76</v>
      </c>
      <c r="AY216" s="211" t="s">
        <v>331</v>
      </c>
      <c r="BK216" s="213">
        <f>BK217+BK254</f>
        <v>0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1832</v>
      </c>
      <c r="F217" s="214" t="s">
        <v>1833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SUM(P218:P253)</f>
        <v>0</v>
      </c>
      <c r="Q217" s="208"/>
      <c r="R217" s="209">
        <f>SUM(R218:R253)</f>
        <v>0.91805878750000014</v>
      </c>
      <c r="S217" s="208"/>
      <c r="T217" s="210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85</v>
      </c>
      <c r="AT217" s="212" t="s">
        <v>75</v>
      </c>
      <c r="AU217" s="212" t="s">
        <v>83</v>
      </c>
      <c r="AY217" s="211" t="s">
        <v>331</v>
      </c>
      <c r="BK217" s="213">
        <f>SUM(BK218:BK253)</f>
        <v>0</v>
      </c>
    </row>
    <row r="218" s="2" customFormat="1" ht="21.75" customHeight="1">
      <c r="A218" s="40"/>
      <c r="B218" s="41"/>
      <c r="C218" s="216" t="s">
        <v>599</v>
      </c>
      <c r="D218" s="216" t="s">
        <v>333</v>
      </c>
      <c r="E218" s="217" t="s">
        <v>5446</v>
      </c>
      <c r="F218" s="218" t="s">
        <v>5447</v>
      </c>
      <c r="G218" s="219" t="s">
        <v>336</v>
      </c>
      <c r="H218" s="220">
        <v>124.95</v>
      </c>
      <c r="I218" s="221"/>
      <c r="J218" s="222">
        <f>ROUND(I218*H218,2)</f>
        <v>0</v>
      </c>
      <c r="K218" s="218" t="s">
        <v>337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541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541</v>
      </c>
      <c r="BM218" s="227" t="s">
        <v>5448</v>
      </c>
    </row>
    <row r="219" s="2" customFormat="1">
      <c r="A219" s="40"/>
      <c r="B219" s="41"/>
      <c r="C219" s="42"/>
      <c r="D219" s="229" t="s">
        <v>339</v>
      </c>
      <c r="E219" s="42"/>
      <c r="F219" s="230" t="s">
        <v>5449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339</v>
      </c>
      <c r="AU219" s="19" t="s">
        <v>85</v>
      </c>
    </row>
    <row r="220" s="13" customFormat="1">
      <c r="A220" s="13"/>
      <c r="B220" s="234"/>
      <c r="C220" s="235"/>
      <c r="D220" s="236" t="s">
        <v>341</v>
      </c>
      <c r="E220" s="237" t="s">
        <v>19</v>
      </c>
      <c r="F220" s="238" t="s">
        <v>5450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341</v>
      </c>
      <c r="AU220" s="244" t="s">
        <v>85</v>
      </c>
      <c r="AV220" s="13" t="s">
        <v>83</v>
      </c>
      <c r="AW220" s="13" t="s">
        <v>35</v>
      </c>
      <c r="AX220" s="13" t="s">
        <v>76</v>
      </c>
      <c r="AY220" s="244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5451</v>
      </c>
      <c r="G221" s="246"/>
      <c r="H221" s="249">
        <v>9.9499999999999993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3" customFormat="1">
      <c r="A222" s="13"/>
      <c r="B222" s="234"/>
      <c r="C222" s="235"/>
      <c r="D222" s="236" t="s">
        <v>341</v>
      </c>
      <c r="E222" s="237" t="s">
        <v>19</v>
      </c>
      <c r="F222" s="238" t="s">
        <v>5452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341</v>
      </c>
      <c r="AU222" s="244" t="s">
        <v>85</v>
      </c>
      <c r="AV222" s="13" t="s">
        <v>83</v>
      </c>
      <c r="AW222" s="13" t="s">
        <v>35</v>
      </c>
      <c r="AX222" s="13" t="s">
        <v>76</v>
      </c>
      <c r="AY222" s="244" t="s">
        <v>331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1613</v>
      </c>
      <c r="G223" s="246"/>
      <c r="H223" s="249">
        <v>115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124.95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84" t="s">
        <v>587</v>
      </c>
      <c r="D225" s="284" t="s">
        <v>968</v>
      </c>
      <c r="E225" s="285" t="s">
        <v>1845</v>
      </c>
      <c r="F225" s="286" t="s">
        <v>1846</v>
      </c>
      <c r="G225" s="287" t="s">
        <v>384</v>
      </c>
      <c r="H225" s="288">
        <v>0.042999999999999997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1</v>
      </c>
      <c r="R225" s="225">
        <f>Q225*H225</f>
        <v>0.042999999999999997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624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5453</v>
      </c>
    </row>
    <row r="226" s="2" customFormat="1">
      <c r="A226" s="40"/>
      <c r="B226" s="41"/>
      <c r="C226" s="42"/>
      <c r="D226" s="236" t="s">
        <v>972</v>
      </c>
      <c r="E226" s="42"/>
      <c r="F226" s="294" t="s">
        <v>1848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972</v>
      </c>
      <c r="AU226" s="19" t="s">
        <v>85</v>
      </c>
    </row>
    <row r="227" s="13" customFormat="1">
      <c r="A227" s="13"/>
      <c r="B227" s="234"/>
      <c r="C227" s="235"/>
      <c r="D227" s="236" t="s">
        <v>341</v>
      </c>
      <c r="E227" s="237" t="s">
        <v>19</v>
      </c>
      <c r="F227" s="238" t="s">
        <v>5450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341</v>
      </c>
      <c r="AU227" s="244" t="s">
        <v>85</v>
      </c>
      <c r="AV227" s="13" t="s">
        <v>83</v>
      </c>
      <c r="AW227" s="13" t="s">
        <v>35</v>
      </c>
      <c r="AX227" s="13" t="s">
        <v>76</v>
      </c>
      <c r="AY227" s="244" t="s">
        <v>331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5454</v>
      </c>
      <c r="G228" s="246"/>
      <c r="H228" s="249">
        <v>0.0030000000000000001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3" customFormat="1">
      <c r="A229" s="13"/>
      <c r="B229" s="234"/>
      <c r="C229" s="235"/>
      <c r="D229" s="236" t="s">
        <v>341</v>
      </c>
      <c r="E229" s="237" t="s">
        <v>19</v>
      </c>
      <c r="F229" s="238" t="s">
        <v>5452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341</v>
      </c>
      <c r="AU229" s="244" t="s">
        <v>85</v>
      </c>
      <c r="AV229" s="13" t="s">
        <v>83</v>
      </c>
      <c r="AW229" s="13" t="s">
        <v>35</v>
      </c>
      <c r="AX229" s="13" t="s">
        <v>76</v>
      </c>
      <c r="AY229" s="244" t="s">
        <v>331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5455</v>
      </c>
      <c r="G230" s="246"/>
      <c r="H230" s="249">
        <v>0.040000000000000001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0.042999999999999997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644</v>
      </c>
      <c r="D232" s="216" t="s">
        <v>333</v>
      </c>
      <c r="E232" s="217" t="s">
        <v>5456</v>
      </c>
      <c r="F232" s="218" t="s">
        <v>5457</v>
      </c>
      <c r="G232" s="219" t="s">
        <v>336</v>
      </c>
      <c r="H232" s="220">
        <v>124.95</v>
      </c>
      <c r="I232" s="221"/>
      <c r="J232" s="222">
        <f>ROUND(I232*H232,2)</f>
        <v>0</v>
      </c>
      <c r="K232" s="218" t="s">
        <v>337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0.00039825</v>
      </c>
      <c r="R232" s="225">
        <f>Q232*H232</f>
        <v>0.049761337500000002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5458</v>
      </c>
    </row>
    <row r="233" s="2" customFormat="1">
      <c r="A233" s="40"/>
      <c r="B233" s="41"/>
      <c r="C233" s="42"/>
      <c r="D233" s="229" t="s">
        <v>339</v>
      </c>
      <c r="E233" s="42"/>
      <c r="F233" s="230" t="s">
        <v>5459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339</v>
      </c>
      <c r="AU233" s="19" t="s">
        <v>85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5450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5451</v>
      </c>
      <c r="G235" s="246"/>
      <c r="H235" s="249">
        <v>9.9499999999999993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3" customFormat="1">
      <c r="A236" s="13"/>
      <c r="B236" s="234"/>
      <c r="C236" s="235"/>
      <c r="D236" s="236" t="s">
        <v>341</v>
      </c>
      <c r="E236" s="237" t="s">
        <v>19</v>
      </c>
      <c r="F236" s="238" t="s">
        <v>5452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341</v>
      </c>
      <c r="AU236" s="244" t="s">
        <v>85</v>
      </c>
      <c r="AV236" s="13" t="s">
        <v>83</v>
      </c>
      <c r="AW236" s="13" t="s">
        <v>35</v>
      </c>
      <c r="AX236" s="13" t="s">
        <v>76</v>
      </c>
      <c r="AY236" s="244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1613</v>
      </c>
      <c r="G237" s="246"/>
      <c r="H237" s="249">
        <v>115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124.95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24.15" customHeight="1">
      <c r="A239" s="40"/>
      <c r="B239" s="41"/>
      <c r="C239" s="284" t="s">
        <v>650</v>
      </c>
      <c r="D239" s="284" t="s">
        <v>968</v>
      </c>
      <c r="E239" s="285" t="s">
        <v>5460</v>
      </c>
      <c r="F239" s="286" t="s">
        <v>5461</v>
      </c>
      <c r="G239" s="287" t="s">
        <v>336</v>
      </c>
      <c r="H239" s="288">
        <v>143.69300000000001</v>
      </c>
      <c r="I239" s="289"/>
      <c r="J239" s="290">
        <f>ROUND(I239*H239,2)</f>
        <v>0</v>
      </c>
      <c r="K239" s="286" t="s">
        <v>337</v>
      </c>
      <c r="L239" s="291"/>
      <c r="M239" s="292" t="s">
        <v>19</v>
      </c>
      <c r="N239" s="293" t="s">
        <v>47</v>
      </c>
      <c r="O239" s="86"/>
      <c r="P239" s="225">
        <f>O239*H239</f>
        <v>0</v>
      </c>
      <c r="Q239" s="225">
        <v>0.0054000000000000003</v>
      </c>
      <c r="R239" s="225">
        <f>Q239*H239</f>
        <v>0.77594220000000014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624</v>
      </c>
      <c r="AT239" s="227" t="s">
        <v>968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5462</v>
      </c>
    </row>
    <row r="240" s="13" customFormat="1">
      <c r="A240" s="13"/>
      <c r="B240" s="234"/>
      <c r="C240" s="235"/>
      <c r="D240" s="236" t="s">
        <v>341</v>
      </c>
      <c r="E240" s="237" t="s">
        <v>19</v>
      </c>
      <c r="F240" s="238" t="s">
        <v>5450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341</v>
      </c>
      <c r="AU240" s="244" t="s">
        <v>85</v>
      </c>
      <c r="AV240" s="13" t="s">
        <v>83</v>
      </c>
      <c r="AW240" s="13" t="s">
        <v>35</v>
      </c>
      <c r="AX240" s="13" t="s">
        <v>76</v>
      </c>
      <c r="AY240" s="244" t="s">
        <v>331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5463</v>
      </c>
      <c r="G241" s="246"/>
      <c r="H241" s="249">
        <v>11.443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5452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5464</v>
      </c>
      <c r="G243" s="246"/>
      <c r="H243" s="249">
        <v>132.25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143.69300000000001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24.15" customHeight="1">
      <c r="A245" s="40"/>
      <c r="B245" s="41"/>
      <c r="C245" s="216" t="s">
        <v>618</v>
      </c>
      <c r="D245" s="216" t="s">
        <v>333</v>
      </c>
      <c r="E245" s="217" t="s">
        <v>5465</v>
      </c>
      <c r="F245" s="218" t="s">
        <v>5466</v>
      </c>
      <c r="G245" s="219" t="s">
        <v>336</v>
      </c>
      <c r="H245" s="220">
        <v>124.95</v>
      </c>
      <c r="I245" s="221"/>
      <c r="J245" s="222">
        <f>ROUND(I245*H245,2)</f>
        <v>0</v>
      </c>
      <c r="K245" s="218" t="s">
        <v>337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0.00039500000000000001</v>
      </c>
      <c r="R245" s="225">
        <f>Q245*H245</f>
        <v>0.049355250000000003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541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541</v>
      </c>
      <c r="BM245" s="227" t="s">
        <v>5467</v>
      </c>
    </row>
    <row r="246" s="2" customFormat="1">
      <c r="A246" s="40"/>
      <c r="B246" s="41"/>
      <c r="C246" s="42"/>
      <c r="D246" s="229" t="s">
        <v>339</v>
      </c>
      <c r="E246" s="42"/>
      <c r="F246" s="230" t="s">
        <v>5468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339</v>
      </c>
      <c r="AU246" s="19" t="s">
        <v>85</v>
      </c>
    </row>
    <row r="247" s="13" customFormat="1">
      <c r="A247" s="13"/>
      <c r="B247" s="234"/>
      <c r="C247" s="235"/>
      <c r="D247" s="236" t="s">
        <v>341</v>
      </c>
      <c r="E247" s="237" t="s">
        <v>19</v>
      </c>
      <c r="F247" s="238" t="s">
        <v>5450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341</v>
      </c>
      <c r="AU247" s="244" t="s">
        <v>85</v>
      </c>
      <c r="AV247" s="13" t="s">
        <v>83</v>
      </c>
      <c r="AW247" s="13" t="s">
        <v>35</v>
      </c>
      <c r="AX247" s="13" t="s">
        <v>76</v>
      </c>
      <c r="AY247" s="244" t="s">
        <v>331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5451</v>
      </c>
      <c r="G248" s="246"/>
      <c r="H248" s="249">
        <v>9.9499999999999993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3" customFormat="1">
      <c r="A249" s="13"/>
      <c r="B249" s="234"/>
      <c r="C249" s="235"/>
      <c r="D249" s="236" t="s">
        <v>341</v>
      </c>
      <c r="E249" s="237" t="s">
        <v>19</v>
      </c>
      <c r="F249" s="238" t="s">
        <v>5452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341</v>
      </c>
      <c r="AU249" s="244" t="s">
        <v>85</v>
      </c>
      <c r="AV249" s="13" t="s">
        <v>83</v>
      </c>
      <c r="AW249" s="13" t="s">
        <v>35</v>
      </c>
      <c r="AX249" s="13" t="s">
        <v>76</v>
      </c>
      <c r="AY249" s="244" t="s">
        <v>331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1613</v>
      </c>
      <c r="G250" s="246"/>
      <c r="H250" s="249">
        <v>115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124.95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24.15" customHeight="1">
      <c r="A252" s="40"/>
      <c r="B252" s="41"/>
      <c r="C252" s="216" t="s">
        <v>656</v>
      </c>
      <c r="D252" s="216" t="s">
        <v>333</v>
      </c>
      <c r="E252" s="217" t="s">
        <v>5469</v>
      </c>
      <c r="F252" s="218" t="s">
        <v>5470</v>
      </c>
      <c r="G252" s="219" t="s">
        <v>384</v>
      </c>
      <c r="H252" s="220">
        <v>0.91800000000000004</v>
      </c>
      <c r="I252" s="221"/>
      <c r="J252" s="222">
        <f>ROUND(I252*H252,2)</f>
        <v>0</v>
      </c>
      <c r="K252" s="218" t="s">
        <v>337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5471</v>
      </c>
    </row>
    <row r="253" s="2" customFormat="1">
      <c r="A253" s="40"/>
      <c r="B253" s="41"/>
      <c r="C253" s="42"/>
      <c r="D253" s="229" t="s">
        <v>339</v>
      </c>
      <c r="E253" s="42"/>
      <c r="F253" s="230" t="s">
        <v>5472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339</v>
      </c>
      <c r="AU253" s="19" t="s">
        <v>85</v>
      </c>
    </row>
    <row r="254" s="12" customFormat="1" ht="22.8" customHeight="1">
      <c r="A254" s="12"/>
      <c r="B254" s="200"/>
      <c r="C254" s="201"/>
      <c r="D254" s="202" t="s">
        <v>75</v>
      </c>
      <c r="E254" s="214" t="s">
        <v>673</v>
      </c>
      <c r="F254" s="214" t="s">
        <v>674</v>
      </c>
      <c r="G254" s="201"/>
      <c r="H254" s="201"/>
      <c r="I254" s="204"/>
      <c r="J254" s="215">
        <f>BK254</f>
        <v>0</v>
      </c>
      <c r="K254" s="201"/>
      <c r="L254" s="206"/>
      <c r="M254" s="207"/>
      <c r="N254" s="208"/>
      <c r="O254" s="208"/>
      <c r="P254" s="209">
        <f>P255</f>
        <v>0</v>
      </c>
      <c r="Q254" s="208"/>
      <c r="R254" s="209">
        <f>R255</f>
        <v>0</v>
      </c>
      <c r="S254" s="208"/>
      <c r="T254" s="21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85</v>
      </c>
      <c r="AT254" s="212" t="s">
        <v>75</v>
      </c>
      <c r="AU254" s="212" t="s">
        <v>83</v>
      </c>
      <c r="AY254" s="211" t="s">
        <v>331</v>
      </c>
      <c r="BK254" s="213">
        <f>BK255</f>
        <v>0</v>
      </c>
    </row>
    <row r="255" s="2" customFormat="1" ht="21.75" customHeight="1">
      <c r="A255" s="40"/>
      <c r="B255" s="41"/>
      <c r="C255" s="216" t="s">
        <v>631</v>
      </c>
      <c r="D255" s="216" t="s">
        <v>333</v>
      </c>
      <c r="E255" s="217" t="s">
        <v>5473</v>
      </c>
      <c r="F255" s="218" t="s">
        <v>5474</v>
      </c>
      <c r="G255" s="219" t="s">
        <v>376</v>
      </c>
      <c r="H255" s="220">
        <v>44.32</v>
      </c>
      <c r="I255" s="221"/>
      <c r="J255" s="222">
        <f>ROUND(I255*H255,2)</f>
        <v>0</v>
      </c>
      <c r="K255" s="218" t="s">
        <v>19</v>
      </c>
      <c r="L255" s="46"/>
      <c r="M255" s="296" t="s">
        <v>19</v>
      </c>
      <c r="N255" s="297" t="s">
        <v>47</v>
      </c>
      <c r="O255" s="298"/>
      <c r="P255" s="299">
        <f>O255*H255</f>
        <v>0</v>
      </c>
      <c r="Q255" s="299">
        <v>0</v>
      </c>
      <c r="R255" s="299">
        <f>Q255*H255</f>
        <v>0</v>
      </c>
      <c r="S255" s="299">
        <v>0</v>
      </c>
      <c r="T255" s="30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5475</v>
      </c>
    </row>
    <row r="256" s="2" customFormat="1" ht="6.96" customHeight="1">
      <c r="A256" s="40"/>
      <c r="B256" s="61"/>
      <c r="C256" s="62"/>
      <c r="D256" s="62"/>
      <c r="E256" s="62"/>
      <c r="F256" s="62"/>
      <c r="G256" s="62"/>
      <c r="H256" s="62"/>
      <c r="I256" s="62"/>
      <c r="J256" s="62"/>
      <c r="K256" s="62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PD39T/WQhAKGx2kvH7HfnMQQHQZqE3ahmljnEr403npLrvgsmRVLtx1yKusI7LOLQxO5krPtYR/ZfOJ7r3ADYg==" hashValue="l0F8rVBqf49bUWYOk5eSP4enCV1b8ilcDFbprZx4dds4ahQfN+6JRYTGeXP55vH2YvxwL/jDmxZy7fJOGppXow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5476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ROUND((SUM(BE93:BE159)),  2)</f>
        <v>0</v>
      </c>
      <c r="G35" s="40"/>
      <c r="H35" s="40"/>
      <c r="I35" s="160">
        <v>0.20999999999999999</v>
      </c>
      <c r="J35" s="159">
        <f>ROUND(((SUM(BE93:BE159))*I35),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ROUND((SUM(BF93:BF159)),  2)</f>
        <v>0</v>
      </c>
      <c r="G36" s="40"/>
      <c r="H36" s="40"/>
      <c r="I36" s="160">
        <v>0.14999999999999999</v>
      </c>
      <c r="J36" s="159">
        <f>ROUND(((SUM(BF93:BF159))*I36),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ROUND((SUM(BG93:BG159)),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ROUND((SUM(BH93:BH159)),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ROUND((SUM(BI93:BI159)),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08.3 - SO08.3 - Venkovní schodiště (schodiště 1-3)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J149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419</v>
      </c>
      <c r="E70" s="181"/>
      <c r="F70" s="181"/>
      <c r="G70" s="181"/>
      <c r="H70" s="181"/>
      <c r="I70" s="181"/>
      <c r="J70" s="182">
        <f>J152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6"/>
      <c r="D71" s="185" t="s">
        <v>421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08.3 - SO08.3 - Venkovní schodiště (schodiště 1-3)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P94+P152</f>
        <v>0</v>
      </c>
      <c r="Q93" s="98"/>
      <c r="R93" s="197">
        <f>R94+R152</f>
        <v>36.309195991892004</v>
      </c>
      <c r="S93" s="98"/>
      <c r="T93" s="198">
        <f>T94+T152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BK94+BK152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329</v>
      </c>
      <c r="F94" s="203" t="s">
        <v>330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P95+P97+P126+P136+P149</f>
        <v>0</v>
      </c>
      <c r="Q94" s="208"/>
      <c r="R94" s="209">
        <f>R95+R97+R126+R136+R149</f>
        <v>36.309195991892004</v>
      </c>
      <c r="S94" s="208"/>
      <c r="T94" s="210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BK95+BK97+BK126+BK136+BK149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783</v>
      </c>
      <c r="F95" s="214" t="s">
        <v>784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BK96</f>
        <v>0</v>
      </c>
    </row>
    <row r="96" s="2" customFormat="1" ht="33" customHeight="1">
      <c r="A96" s="40"/>
      <c r="B96" s="41"/>
      <c r="C96" s="216" t="s">
        <v>83</v>
      </c>
      <c r="D96" s="216" t="s">
        <v>333</v>
      </c>
      <c r="E96" s="217" t="s">
        <v>785</v>
      </c>
      <c r="F96" s="218" t="s">
        <v>786</v>
      </c>
      <c r="G96" s="219" t="s">
        <v>19</v>
      </c>
      <c r="H96" s="220">
        <v>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5477</v>
      </c>
    </row>
    <row r="97" s="12" customFormat="1" ht="22.8" customHeight="1">
      <c r="A97" s="12"/>
      <c r="B97" s="200"/>
      <c r="C97" s="201"/>
      <c r="D97" s="202" t="s">
        <v>75</v>
      </c>
      <c r="E97" s="214" t="s">
        <v>83</v>
      </c>
      <c r="F97" s="214" t="s">
        <v>332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SUM(P98:P125)</f>
        <v>0</v>
      </c>
      <c r="Q97" s="208"/>
      <c r="R97" s="209">
        <f>SUM(R98:R125)</f>
        <v>0</v>
      </c>
      <c r="S97" s="208"/>
      <c r="T97" s="210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SUM(BK98:BK125)</f>
        <v>0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5478</v>
      </c>
      <c r="F98" s="218" t="s">
        <v>5479</v>
      </c>
      <c r="G98" s="219" t="s">
        <v>429</v>
      </c>
      <c r="H98" s="220">
        <v>7.306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5480</v>
      </c>
    </row>
    <row r="99" s="2" customFormat="1">
      <c r="A99" s="40"/>
      <c r="B99" s="41"/>
      <c r="C99" s="42"/>
      <c r="D99" s="229" t="s">
        <v>339</v>
      </c>
      <c r="E99" s="42"/>
      <c r="F99" s="230" t="s">
        <v>5481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5482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5483</v>
      </c>
      <c r="G101" s="246"/>
      <c r="H101" s="249">
        <v>4.71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5484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5485</v>
      </c>
      <c r="G103" s="246"/>
      <c r="H103" s="249">
        <v>1.298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5486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5485</v>
      </c>
      <c r="G105" s="246"/>
      <c r="H105" s="249">
        <v>1.298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7.306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24.15" customHeight="1">
      <c r="A107" s="40"/>
      <c r="B107" s="41"/>
      <c r="C107" s="216" t="s">
        <v>92</v>
      </c>
      <c r="D107" s="216" t="s">
        <v>333</v>
      </c>
      <c r="E107" s="217" t="s">
        <v>826</v>
      </c>
      <c r="F107" s="218" t="s">
        <v>827</v>
      </c>
      <c r="G107" s="219" t="s">
        <v>429</v>
      </c>
      <c r="H107" s="220">
        <v>5.3230000000000004</v>
      </c>
      <c r="I107" s="221"/>
      <c r="J107" s="222">
        <f>ROUND(I107*H107,2)</f>
        <v>0</v>
      </c>
      <c r="K107" s="218" t="s">
        <v>337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5487</v>
      </c>
    </row>
    <row r="108" s="2" customFormat="1">
      <c r="A108" s="40"/>
      <c r="B108" s="41"/>
      <c r="C108" s="42"/>
      <c r="D108" s="229" t="s">
        <v>339</v>
      </c>
      <c r="E108" s="42"/>
      <c r="F108" s="230" t="s">
        <v>829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339</v>
      </c>
      <c r="AU108" s="19" t="s">
        <v>85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5482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5488</v>
      </c>
      <c r="G110" s="246"/>
      <c r="H110" s="249">
        <v>2.843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5484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5489</v>
      </c>
      <c r="G112" s="246"/>
      <c r="H112" s="249">
        <v>1.3600000000000001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5486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5490</v>
      </c>
      <c r="G114" s="246"/>
      <c r="H114" s="249">
        <v>1.1200000000000001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5.3230000000000004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37.8" customHeight="1">
      <c r="A116" s="40"/>
      <c r="B116" s="41"/>
      <c r="C116" s="216" t="s">
        <v>126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12.629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5491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5492</v>
      </c>
      <c r="G118" s="246"/>
      <c r="H118" s="249">
        <v>12.629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12.629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37.8" customHeight="1">
      <c r="A120" s="40"/>
      <c r="B120" s="41"/>
      <c r="C120" s="216" t="s">
        <v>361</v>
      </c>
      <c r="D120" s="216" t="s">
        <v>333</v>
      </c>
      <c r="E120" s="217" t="s">
        <v>728</v>
      </c>
      <c r="F120" s="218" t="s">
        <v>729</v>
      </c>
      <c r="G120" s="219" t="s">
        <v>429</v>
      </c>
      <c r="H120" s="220">
        <v>63.145000000000003</v>
      </c>
      <c r="I120" s="221"/>
      <c r="J120" s="222">
        <f>ROUND(I120*H120,2)</f>
        <v>0</v>
      </c>
      <c r="K120" s="218" t="s">
        <v>337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5493</v>
      </c>
    </row>
    <row r="121" s="2" customFormat="1">
      <c r="A121" s="40"/>
      <c r="B121" s="41"/>
      <c r="C121" s="42"/>
      <c r="D121" s="229" t="s">
        <v>339</v>
      </c>
      <c r="E121" s="42"/>
      <c r="F121" s="230" t="s">
        <v>731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339</v>
      </c>
      <c r="AU121" s="19" t="s">
        <v>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5494</v>
      </c>
      <c r="G122" s="246"/>
      <c r="H122" s="249">
        <v>63.145000000000003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83</v>
      </c>
      <c r="AY122" s="255" t="s">
        <v>331</v>
      </c>
    </row>
    <row r="123" s="2" customFormat="1" ht="24.15" customHeight="1">
      <c r="A123" s="40"/>
      <c r="B123" s="41"/>
      <c r="C123" s="216" t="s">
        <v>366</v>
      </c>
      <c r="D123" s="216" t="s">
        <v>333</v>
      </c>
      <c r="E123" s="217" t="s">
        <v>743</v>
      </c>
      <c r="F123" s="218" t="s">
        <v>411</v>
      </c>
      <c r="G123" s="219" t="s">
        <v>384</v>
      </c>
      <c r="H123" s="220">
        <v>22.731999999999999</v>
      </c>
      <c r="I123" s="221"/>
      <c r="J123" s="222">
        <f>ROUND(I123*H123,2)</f>
        <v>0</v>
      </c>
      <c r="K123" s="218" t="s">
        <v>337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5495</v>
      </c>
    </row>
    <row r="124" s="2" customFormat="1">
      <c r="A124" s="40"/>
      <c r="B124" s="41"/>
      <c r="C124" s="42"/>
      <c r="D124" s="229" t="s">
        <v>339</v>
      </c>
      <c r="E124" s="42"/>
      <c r="F124" s="230" t="s">
        <v>745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339</v>
      </c>
      <c r="AU124" s="19" t="s">
        <v>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5496</v>
      </c>
      <c r="G125" s="246"/>
      <c r="H125" s="249">
        <v>22.731999999999999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83</v>
      </c>
      <c r="AY125" s="255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85</v>
      </c>
      <c r="F126" s="214" t="s">
        <v>858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SUM(P127:P135)</f>
        <v>0</v>
      </c>
      <c r="Q126" s="208"/>
      <c r="R126" s="209">
        <f>SUM(R127:R135)</f>
        <v>12.248341191892001</v>
      </c>
      <c r="S126" s="208"/>
      <c r="T126" s="21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SUM(BK127:BK135)</f>
        <v>0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5497</v>
      </c>
      <c r="F127" s="218" t="s">
        <v>5498</v>
      </c>
      <c r="G127" s="219" t="s">
        <v>429</v>
      </c>
      <c r="H127" s="220">
        <v>5.3230000000000004</v>
      </c>
      <c r="I127" s="221"/>
      <c r="J127" s="222">
        <f>ROUND(I127*H127,2)</f>
        <v>0</v>
      </c>
      <c r="K127" s="218" t="s">
        <v>337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2.3010222040000001</v>
      </c>
      <c r="R127" s="225">
        <f>Q127*H127</f>
        <v>12.248341191892001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5499</v>
      </c>
    </row>
    <row r="128" s="2" customFormat="1">
      <c r="A128" s="40"/>
      <c r="B128" s="41"/>
      <c r="C128" s="42"/>
      <c r="D128" s="229" t="s">
        <v>339</v>
      </c>
      <c r="E128" s="42"/>
      <c r="F128" s="230" t="s">
        <v>5500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339</v>
      </c>
      <c r="AU128" s="19" t="s">
        <v>85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5482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5488</v>
      </c>
      <c r="G130" s="246"/>
      <c r="H130" s="249">
        <v>2.843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5484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5489</v>
      </c>
      <c r="G132" s="246"/>
      <c r="H132" s="249">
        <v>1.3600000000000001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5486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5490</v>
      </c>
      <c r="G134" s="246"/>
      <c r="H134" s="249">
        <v>1.1200000000000001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5.3230000000000004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126</v>
      </c>
      <c r="F136" s="214" t="s">
        <v>988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SUM(P137:P148)</f>
        <v>0</v>
      </c>
      <c r="Q136" s="208"/>
      <c r="R136" s="209">
        <f>SUM(R137:R148)</f>
        <v>24.060854800000001</v>
      </c>
      <c r="S136" s="208"/>
      <c r="T136" s="210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SUM(BK137:BK148)</f>
        <v>0</v>
      </c>
    </row>
    <row r="137" s="2" customFormat="1" ht="21.75" customHeight="1">
      <c r="A137" s="40"/>
      <c r="B137" s="41"/>
      <c r="C137" s="216" t="s">
        <v>381</v>
      </c>
      <c r="D137" s="216" t="s">
        <v>333</v>
      </c>
      <c r="E137" s="217" t="s">
        <v>5501</v>
      </c>
      <c r="F137" s="218" t="s">
        <v>5502</v>
      </c>
      <c r="G137" s="219" t="s">
        <v>425</v>
      </c>
      <c r="H137" s="220">
        <v>4</v>
      </c>
      <c r="I137" s="221"/>
      <c r="J137" s="222">
        <f>ROUND(I137*H137,2)</f>
        <v>0</v>
      </c>
      <c r="K137" s="218" t="s">
        <v>337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0.082713700000000001</v>
      </c>
      <c r="R137" s="225">
        <f>Q137*H137</f>
        <v>0.3308548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5503</v>
      </c>
    </row>
    <row r="138" s="2" customFormat="1">
      <c r="A138" s="40"/>
      <c r="B138" s="41"/>
      <c r="C138" s="42"/>
      <c r="D138" s="229" t="s">
        <v>339</v>
      </c>
      <c r="E138" s="42"/>
      <c r="F138" s="230" t="s">
        <v>5504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339</v>
      </c>
      <c r="AU138" s="19" t="s">
        <v>85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5505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83</v>
      </c>
      <c r="G140" s="246"/>
      <c r="H140" s="249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5506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83</v>
      </c>
      <c r="G142" s="246"/>
      <c r="H142" s="249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5507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85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24.15" customHeight="1">
      <c r="A146" s="40"/>
      <c r="B146" s="41"/>
      <c r="C146" s="284" t="s">
        <v>387</v>
      </c>
      <c r="D146" s="284" t="s">
        <v>968</v>
      </c>
      <c r="E146" s="285" t="s">
        <v>5508</v>
      </c>
      <c r="F146" s="286" t="s">
        <v>5509</v>
      </c>
      <c r="G146" s="287" t="s">
        <v>425</v>
      </c>
      <c r="H146" s="288">
        <v>1</v>
      </c>
      <c r="I146" s="289"/>
      <c r="J146" s="290">
        <f>ROUND(I146*H146,2)</f>
        <v>0</v>
      </c>
      <c r="K146" s="286" t="s">
        <v>19</v>
      </c>
      <c r="L146" s="291"/>
      <c r="M146" s="292" t="s">
        <v>19</v>
      </c>
      <c r="N146" s="293" t="s">
        <v>47</v>
      </c>
      <c r="O146" s="86"/>
      <c r="P146" s="225">
        <f>O146*H146</f>
        <v>0</v>
      </c>
      <c r="Q146" s="225">
        <v>8.2460000000000004</v>
      </c>
      <c r="R146" s="225">
        <f>Q146*H146</f>
        <v>8.2460000000000004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381</v>
      </c>
      <c r="AT146" s="227" t="s">
        <v>968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5510</v>
      </c>
    </row>
    <row r="147" s="2" customFormat="1" ht="24.15" customHeight="1">
      <c r="A147" s="40"/>
      <c r="B147" s="41"/>
      <c r="C147" s="284" t="s">
        <v>393</v>
      </c>
      <c r="D147" s="284" t="s">
        <v>968</v>
      </c>
      <c r="E147" s="285" t="s">
        <v>5511</v>
      </c>
      <c r="F147" s="286" t="s">
        <v>5512</v>
      </c>
      <c r="G147" s="287" t="s">
        <v>425</v>
      </c>
      <c r="H147" s="288">
        <v>1</v>
      </c>
      <c r="I147" s="289"/>
      <c r="J147" s="290">
        <f>ROUND(I147*H147,2)</f>
        <v>0</v>
      </c>
      <c r="K147" s="286" t="s">
        <v>19</v>
      </c>
      <c r="L147" s="291"/>
      <c r="M147" s="292" t="s">
        <v>19</v>
      </c>
      <c r="N147" s="293" t="s">
        <v>47</v>
      </c>
      <c r="O147" s="86"/>
      <c r="P147" s="225">
        <f>O147*H147</f>
        <v>0</v>
      </c>
      <c r="Q147" s="225">
        <v>6.758</v>
      </c>
      <c r="R147" s="225">
        <f>Q147*H147</f>
        <v>6.758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381</v>
      </c>
      <c r="AT147" s="227" t="s">
        <v>968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5513</v>
      </c>
    </row>
    <row r="148" s="2" customFormat="1" ht="24.15" customHeight="1">
      <c r="A148" s="40"/>
      <c r="B148" s="41"/>
      <c r="C148" s="284" t="s">
        <v>182</v>
      </c>
      <c r="D148" s="284" t="s">
        <v>968</v>
      </c>
      <c r="E148" s="285" t="s">
        <v>5514</v>
      </c>
      <c r="F148" s="286" t="s">
        <v>5515</v>
      </c>
      <c r="G148" s="287" t="s">
        <v>425</v>
      </c>
      <c r="H148" s="288">
        <v>2</v>
      </c>
      <c r="I148" s="289"/>
      <c r="J148" s="290">
        <f>ROUND(I148*H148,2)</f>
        <v>0</v>
      </c>
      <c r="K148" s="286" t="s">
        <v>19</v>
      </c>
      <c r="L148" s="291"/>
      <c r="M148" s="292" t="s">
        <v>19</v>
      </c>
      <c r="N148" s="293" t="s">
        <v>47</v>
      </c>
      <c r="O148" s="86"/>
      <c r="P148" s="225">
        <f>O148*H148</f>
        <v>0</v>
      </c>
      <c r="Q148" s="225">
        <v>4.3630000000000004</v>
      </c>
      <c r="R148" s="225">
        <f>Q148*H148</f>
        <v>8.7260000000000009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381</v>
      </c>
      <c r="AT148" s="227" t="s">
        <v>968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5516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1825</v>
      </c>
      <c r="F149" s="214" t="s">
        <v>1826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SUM(P150:P151)</f>
        <v>0</v>
      </c>
      <c r="Q149" s="208"/>
      <c r="R149" s="209">
        <f>SUM(R150:R151)</f>
        <v>0</v>
      </c>
      <c r="S149" s="208"/>
      <c r="T149" s="210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SUM(BK150:BK151)</f>
        <v>0</v>
      </c>
    </row>
    <row r="150" s="2" customFormat="1" ht="44.25" customHeight="1">
      <c r="A150" s="40"/>
      <c r="B150" s="41"/>
      <c r="C150" s="216" t="s">
        <v>185</v>
      </c>
      <c r="D150" s="216" t="s">
        <v>333</v>
      </c>
      <c r="E150" s="217" t="s">
        <v>5517</v>
      </c>
      <c r="F150" s="218" t="s">
        <v>5518</v>
      </c>
      <c r="G150" s="219" t="s">
        <v>384</v>
      </c>
      <c r="H150" s="220">
        <v>36.308999999999998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5519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5520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662</v>
      </c>
      <c r="F152" s="203" t="s">
        <v>663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P153</f>
        <v>0</v>
      </c>
      <c r="Q152" s="208"/>
      <c r="R152" s="209">
        <f>R153</f>
        <v>0</v>
      </c>
      <c r="S152" s="208"/>
      <c r="T152" s="21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85</v>
      </c>
      <c r="AT152" s="212" t="s">
        <v>75</v>
      </c>
      <c r="AU152" s="212" t="s">
        <v>76</v>
      </c>
      <c r="AY152" s="211" t="s">
        <v>331</v>
      </c>
      <c r="BK152" s="213">
        <f>BK153</f>
        <v>0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673</v>
      </c>
      <c r="F153" s="214" t="s">
        <v>674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SUM(P154:P159)</f>
        <v>0</v>
      </c>
      <c r="Q153" s="208"/>
      <c r="R153" s="209">
        <f>SUM(R154:R159)</f>
        <v>0</v>
      </c>
      <c r="S153" s="208"/>
      <c r="T153" s="21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85</v>
      </c>
      <c r="AT153" s="212" t="s">
        <v>75</v>
      </c>
      <c r="AU153" s="212" t="s">
        <v>83</v>
      </c>
      <c r="AY153" s="211" t="s">
        <v>331</v>
      </c>
      <c r="BK153" s="213">
        <f>SUM(BK154:BK159)</f>
        <v>0</v>
      </c>
    </row>
    <row r="154" s="2" customFormat="1" ht="24.15" customHeight="1">
      <c r="A154" s="40"/>
      <c r="B154" s="41"/>
      <c r="C154" s="216" t="s">
        <v>524</v>
      </c>
      <c r="D154" s="216" t="s">
        <v>333</v>
      </c>
      <c r="E154" s="217" t="s">
        <v>5521</v>
      </c>
      <c r="F154" s="218" t="s">
        <v>5522</v>
      </c>
      <c r="G154" s="219" t="s">
        <v>376</v>
      </c>
      <c r="H154" s="220">
        <v>10.449999999999999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541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541</v>
      </c>
      <c r="BM154" s="227" t="s">
        <v>5523</v>
      </c>
    </row>
    <row r="155" s="2" customFormat="1" ht="24.15" customHeight="1">
      <c r="A155" s="40"/>
      <c r="B155" s="41"/>
      <c r="C155" s="216" t="s">
        <v>529</v>
      </c>
      <c r="D155" s="216" t="s">
        <v>333</v>
      </c>
      <c r="E155" s="217" t="s">
        <v>5524</v>
      </c>
      <c r="F155" s="218" t="s">
        <v>5525</v>
      </c>
      <c r="G155" s="219" t="s">
        <v>376</v>
      </c>
      <c r="H155" s="220">
        <v>10.449999999999999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541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541</v>
      </c>
      <c r="BM155" s="227" t="s">
        <v>5526</v>
      </c>
    </row>
    <row r="156" s="2" customFormat="1" ht="24.15" customHeight="1">
      <c r="A156" s="40"/>
      <c r="B156" s="41"/>
      <c r="C156" s="216" t="s">
        <v>8</v>
      </c>
      <c r="D156" s="216" t="s">
        <v>333</v>
      </c>
      <c r="E156" s="217" t="s">
        <v>5527</v>
      </c>
      <c r="F156" s="218" t="s">
        <v>5528</v>
      </c>
      <c r="G156" s="219" t="s">
        <v>376</v>
      </c>
      <c r="H156" s="220">
        <v>7.3200000000000003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541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541</v>
      </c>
      <c r="BM156" s="227" t="s">
        <v>5529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5530</v>
      </c>
      <c r="G157" s="246"/>
      <c r="H157" s="249">
        <v>7.3200000000000003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83</v>
      </c>
      <c r="AY157" s="255" t="s">
        <v>331</v>
      </c>
    </row>
    <row r="158" s="2" customFormat="1" ht="24.15" customHeight="1">
      <c r="A158" s="40"/>
      <c r="B158" s="41"/>
      <c r="C158" s="216" t="s">
        <v>541</v>
      </c>
      <c r="D158" s="216" t="s">
        <v>333</v>
      </c>
      <c r="E158" s="217" t="s">
        <v>5531</v>
      </c>
      <c r="F158" s="218" t="s">
        <v>5532</v>
      </c>
      <c r="G158" s="219" t="s">
        <v>376</v>
      </c>
      <c r="H158" s="220">
        <v>7.3200000000000003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5533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5530</v>
      </c>
      <c r="G159" s="246"/>
      <c r="H159" s="249">
        <v>7.3200000000000003</v>
      </c>
      <c r="I159" s="250"/>
      <c r="J159" s="246"/>
      <c r="K159" s="246"/>
      <c r="L159" s="251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6.96" customHeight="1">
      <c r="A160" s="40"/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46"/>
      <c r="M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</sheetData>
  <sheetProtection sheet="1" autoFilter="0" formatColumns="0" formatRows="0" objects="1" scenarios="1" spinCount="100000" saltValue="TyqMWbggq+tB4nGI78TF9gJsZl/f3MT2xChwz0xQ7RXvP7JCJPiQcObyD1kKmOas8Lrl9E+hQfGMrHESnB1Kjw==" hashValue="MvMponzw5BFO/HCcOTICxh1pl3KWh9pS4pnfGUvulZLGHnt2LLzZ6KBMeHXSrlleki7Gk2C2V5V0NuSUfmC42w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5534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ROUND((SUM(BE91:BE152)),  2)</f>
        <v>0</v>
      </c>
      <c r="G35" s="40"/>
      <c r="H35" s="40"/>
      <c r="I35" s="160">
        <v>0.20999999999999999</v>
      </c>
      <c r="J35" s="159">
        <f>ROUND(((SUM(BE91:BE152))*I35),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ROUND((SUM(BF91:BF152)),  2)</f>
        <v>0</v>
      </c>
      <c r="G36" s="40"/>
      <c r="H36" s="40"/>
      <c r="I36" s="160">
        <v>0.14999999999999999</v>
      </c>
      <c r="J36" s="159">
        <f>ROUND(((SUM(BF91:BF152))*I36),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ROUND((SUM(BG91:BG152)),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ROUND((SUM(BH91:BH152)),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ROUND((SUM(BI91:BI152)),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09 - SO09 - Drobný mobiliář a architektura -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5535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5536</v>
      </c>
      <c r="E68" s="186"/>
      <c r="F68" s="186"/>
      <c r="G68" s="186"/>
      <c r="H68" s="186"/>
      <c r="I68" s="186"/>
      <c r="J68" s="187">
        <f>J142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763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5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09 - SO09 - Drobný mobiliář a architektura - (část)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9.5771667969119996</v>
      </c>
      <c r="S91" s="98"/>
      <c r="T91" s="198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329</v>
      </c>
      <c r="F92" s="203" t="s">
        <v>329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P93+P95+P124+P142+P150</f>
        <v>0</v>
      </c>
      <c r="Q92" s="208"/>
      <c r="R92" s="209">
        <f>R93+R95+R124+R142+R150</f>
        <v>9.5771667969119996</v>
      </c>
      <c r="S92" s="208"/>
      <c r="T92" s="210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BK93+BK95+BK124+BK142+BK150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783</v>
      </c>
      <c r="F93" s="214" t="s">
        <v>784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331</v>
      </c>
      <c r="BK93" s="213">
        <f>BK94</f>
        <v>0</v>
      </c>
    </row>
    <row r="94" s="2" customFormat="1" ht="33" customHeight="1">
      <c r="A94" s="40"/>
      <c r="B94" s="41"/>
      <c r="C94" s="216" t="s">
        <v>83</v>
      </c>
      <c r="D94" s="216" t="s">
        <v>333</v>
      </c>
      <c r="E94" s="217" t="s">
        <v>785</v>
      </c>
      <c r="F94" s="218" t="s">
        <v>786</v>
      </c>
      <c r="G94" s="219" t="s">
        <v>19</v>
      </c>
      <c r="H94" s="220">
        <v>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5537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332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SUM(P96:P123)</f>
        <v>0</v>
      </c>
      <c r="Q95" s="208"/>
      <c r="R95" s="209">
        <f>SUM(R96:R123)</f>
        <v>0</v>
      </c>
      <c r="S95" s="208"/>
      <c r="T95" s="210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SUM(BK96:BK123)</f>
        <v>0</v>
      </c>
    </row>
    <row r="96" s="2" customFormat="1" ht="24.15" customHeight="1">
      <c r="A96" s="40"/>
      <c r="B96" s="41"/>
      <c r="C96" s="216" t="s">
        <v>85</v>
      </c>
      <c r="D96" s="216" t="s">
        <v>333</v>
      </c>
      <c r="E96" s="217" t="s">
        <v>826</v>
      </c>
      <c r="F96" s="218" t="s">
        <v>827</v>
      </c>
      <c r="G96" s="219" t="s">
        <v>429</v>
      </c>
      <c r="H96" s="220">
        <v>3.8279999999999998</v>
      </c>
      <c r="I96" s="221"/>
      <c r="J96" s="222">
        <f>ROUND(I96*H96,2)</f>
        <v>0</v>
      </c>
      <c r="K96" s="218" t="s">
        <v>337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5538</v>
      </c>
    </row>
    <row r="97" s="2" customFormat="1">
      <c r="A97" s="40"/>
      <c r="B97" s="41"/>
      <c r="C97" s="42"/>
      <c r="D97" s="229" t="s">
        <v>339</v>
      </c>
      <c r="E97" s="42"/>
      <c r="F97" s="230" t="s">
        <v>829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339</v>
      </c>
      <c r="AU97" s="19" t="s">
        <v>85</v>
      </c>
    </row>
    <row r="98" s="13" customFormat="1">
      <c r="A98" s="13"/>
      <c r="B98" s="234"/>
      <c r="C98" s="235"/>
      <c r="D98" s="236" t="s">
        <v>341</v>
      </c>
      <c r="E98" s="237" t="s">
        <v>19</v>
      </c>
      <c r="F98" s="238" t="s">
        <v>5539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341</v>
      </c>
      <c r="AU98" s="244" t="s">
        <v>85</v>
      </c>
      <c r="AV98" s="13" t="s">
        <v>83</v>
      </c>
      <c r="AW98" s="13" t="s">
        <v>35</v>
      </c>
      <c r="AX98" s="13" t="s">
        <v>76</v>
      </c>
      <c r="AY98" s="244" t="s">
        <v>331</v>
      </c>
    </row>
    <row r="99" s="14" customFormat="1">
      <c r="A99" s="14"/>
      <c r="B99" s="245"/>
      <c r="C99" s="246"/>
      <c r="D99" s="236" t="s">
        <v>341</v>
      </c>
      <c r="E99" s="247" t="s">
        <v>19</v>
      </c>
      <c r="F99" s="248" t="s">
        <v>5540</v>
      </c>
      <c r="G99" s="246"/>
      <c r="H99" s="249">
        <v>0.71299999999999997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341</v>
      </c>
      <c r="AU99" s="255" t="s">
        <v>85</v>
      </c>
      <c r="AV99" s="14" t="s">
        <v>85</v>
      </c>
      <c r="AW99" s="14" t="s">
        <v>35</v>
      </c>
      <c r="AX99" s="14" t="s">
        <v>76</v>
      </c>
      <c r="AY99" s="255" t="s">
        <v>331</v>
      </c>
    </row>
    <row r="100" s="13" customFormat="1">
      <c r="A100" s="13"/>
      <c r="B100" s="234"/>
      <c r="C100" s="235"/>
      <c r="D100" s="236" t="s">
        <v>341</v>
      </c>
      <c r="E100" s="237" t="s">
        <v>19</v>
      </c>
      <c r="F100" s="238" t="s">
        <v>5541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341</v>
      </c>
      <c r="AU100" s="244" t="s">
        <v>85</v>
      </c>
      <c r="AV100" s="13" t="s">
        <v>83</v>
      </c>
      <c r="AW100" s="13" t="s">
        <v>35</v>
      </c>
      <c r="AX100" s="13" t="s">
        <v>76</v>
      </c>
      <c r="AY100" s="244" t="s">
        <v>331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5542</v>
      </c>
      <c r="G101" s="246"/>
      <c r="H101" s="249">
        <v>0.499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5543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5544</v>
      </c>
      <c r="G103" s="246"/>
      <c r="H103" s="249">
        <v>0.14299999999999999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5545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5546</v>
      </c>
      <c r="G105" s="246"/>
      <c r="H105" s="249">
        <v>0.40999999999999998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5547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5548</v>
      </c>
      <c r="G107" s="246"/>
      <c r="H107" s="249">
        <v>1.3500000000000001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5549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5550</v>
      </c>
      <c r="G109" s="246"/>
      <c r="H109" s="249">
        <v>0.45000000000000001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3" customFormat="1">
      <c r="A110" s="13"/>
      <c r="B110" s="234"/>
      <c r="C110" s="235"/>
      <c r="D110" s="236" t="s">
        <v>341</v>
      </c>
      <c r="E110" s="237" t="s">
        <v>19</v>
      </c>
      <c r="F110" s="238" t="s">
        <v>5551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341</v>
      </c>
      <c r="AU110" s="244" t="s">
        <v>85</v>
      </c>
      <c r="AV110" s="13" t="s">
        <v>83</v>
      </c>
      <c r="AW110" s="13" t="s">
        <v>35</v>
      </c>
      <c r="AX110" s="13" t="s">
        <v>76</v>
      </c>
      <c r="AY110" s="244" t="s">
        <v>331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5552</v>
      </c>
      <c r="G111" s="246"/>
      <c r="H111" s="249">
        <v>0.26300000000000001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3.8279999999999998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37.8" customHeight="1">
      <c r="A113" s="40"/>
      <c r="B113" s="41"/>
      <c r="C113" s="216" t="s">
        <v>92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3.8279999999999998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5553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3" customFormat="1">
      <c r="A115" s="13"/>
      <c r="B115" s="234"/>
      <c r="C115" s="235"/>
      <c r="D115" s="236" t="s">
        <v>341</v>
      </c>
      <c r="E115" s="237" t="s">
        <v>19</v>
      </c>
      <c r="F115" s="238" t="s">
        <v>724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341</v>
      </c>
      <c r="AU115" s="244" t="s">
        <v>85</v>
      </c>
      <c r="AV115" s="13" t="s">
        <v>83</v>
      </c>
      <c r="AW115" s="13" t="s">
        <v>35</v>
      </c>
      <c r="AX115" s="13" t="s">
        <v>76</v>
      </c>
      <c r="AY115" s="244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5554</v>
      </c>
      <c r="G116" s="246"/>
      <c r="H116" s="249">
        <v>3.8279999999999998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3.8279999999999998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37.8" customHeight="1">
      <c r="A118" s="40"/>
      <c r="B118" s="41"/>
      <c r="C118" s="216" t="s">
        <v>126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19.140000000000001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5555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5556</v>
      </c>
      <c r="G120" s="246"/>
      <c r="H120" s="249">
        <v>19.140000000000001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361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6.8899999999999997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5557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5558</v>
      </c>
      <c r="G123" s="246"/>
      <c r="H123" s="249">
        <v>6.8899999999999997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85</v>
      </c>
      <c r="F124" s="214" t="s">
        <v>858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SUM(P125:P141)</f>
        <v>0</v>
      </c>
      <c r="Q124" s="208"/>
      <c r="R124" s="209">
        <f>SUM(R125:R141)</f>
        <v>9.5771667969119996</v>
      </c>
      <c r="S124" s="208"/>
      <c r="T124" s="210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SUM(BK125:BK141)</f>
        <v>0</v>
      </c>
    </row>
    <row r="125" s="2" customFormat="1" ht="16.5" customHeight="1">
      <c r="A125" s="40"/>
      <c r="B125" s="41"/>
      <c r="C125" s="216" t="s">
        <v>366</v>
      </c>
      <c r="D125" s="216" t="s">
        <v>333</v>
      </c>
      <c r="E125" s="217" t="s">
        <v>5280</v>
      </c>
      <c r="F125" s="218" t="s">
        <v>5281</v>
      </c>
      <c r="G125" s="219" t="s">
        <v>429</v>
      </c>
      <c r="H125" s="220">
        <v>3.8279999999999998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2.5018722040000001</v>
      </c>
      <c r="R125" s="225">
        <f>Q125*H125</f>
        <v>9.5771667969119996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5559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5283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5539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5540</v>
      </c>
      <c r="G128" s="246"/>
      <c r="H128" s="249">
        <v>0.71299999999999997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5541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5542</v>
      </c>
      <c r="G130" s="246"/>
      <c r="H130" s="249">
        <v>0.499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3" customFormat="1">
      <c r="A131" s="13"/>
      <c r="B131" s="234"/>
      <c r="C131" s="235"/>
      <c r="D131" s="236" t="s">
        <v>341</v>
      </c>
      <c r="E131" s="237" t="s">
        <v>19</v>
      </c>
      <c r="F131" s="238" t="s">
        <v>5543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341</v>
      </c>
      <c r="AU131" s="244" t="s">
        <v>85</v>
      </c>
      <c r="AV131" s="13" t="s">
        <v>83</v>
      </c>
      <c r="AW131" s="13" t="s">
        <v>35</v>
      </c>
      <c r="AX131" s="13" t="s">
        <v>76</v>
      </c>
      <c r="AY131" s="244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5544</v>
      </c>
      <c r="G132" s="246"/>
      <c r="H132" s="249">
        <v>0.14299999999999999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5545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5546</v>
      </c>
      <c r="G134" s="246"/>
      <c r="H134" s="249">
        <v>0.40999999999999998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5547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5548</v>
      </c>
      <c r="G136" s="246"/>
      <c r="H136" s="249">
        <v>1.3500000000000001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5549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5550</v>
      </c>
      <c r="G138" s="246"/>
      <c r="H138" s="249">
        <v>0.45000000000000001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5551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5552</v>
      </c>
      <c r="G140" s="246"/>
      <c r="H140" s="249">
        <v>0.26300000000000001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3.8279999999999998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5560</v>
      </c>
      <c r="F142" s="214" t="s">
        <v>5561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SUM(P143:P149)</f>
        <v>0</v>
      </c>
      <c r="Q142" s="208"/>
      <c r="R142" s="209">
        <f>SUM(R143:R149)</f>
        <v>0</v>
      </c>
      <c r="S142" s="208"/>
      <c r="T142" s="210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SUM(BK143:BK149)</f>
        <v>0</v>
      </c>
    </row>
    <row r="143" s="2" customFormat="1" ht="24.15" customHeight="1">
      <c r="A143" s="40"/>
      <c r="B143" s="41"/>
      <c r="C143" s="216" t="s">
        <v>373</v>
      </c>
      <c r="D143" s="216" t="s">
        <v>333</v>
      </c>
      <c r="E143" s="217" t="s">
        <v>5562</v>
      </c>
      <c r="F143" s="218" t="s">
        <v>5563</v>
      </c>
      <c r="G143" s="219" t="s">
        <v>425</v>
      </c>
      <c r="H143" s="220">
        <v>10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5564</v>
      </c>
    </row>
    <row r="144" s="2" customFormat="1" ht="24.15" customHeight="1">
      <c r="A144" s="40"/>
      <c r="B144" s="41"/>
      <c r="C144" s="216" t="s">
        <v>381</v>
      </c>
      <c r="D144" s="216" t="s">
        <v>333</v>
      </c>
      <c r="E144" s="217" t="s">
        <v>5565</v>
      </c>
      <c r="F144" s="218" t="s">
        <v>5566</v>
      </c>
      <c r="G144" s="219" t="s">
        <v>425</v>
      </c>
      <c r="H144" s="220">
        <v>7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5567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5568</v>
      </c>
      <c r="F145" s="218" t="s">
        <v>5569</v>
      </c>
      <c r="G145" s="219" t="s">
        <v>425</v>
      </c>
      <c r="H145" s="220">
        <v>2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5570</v>
      </c>
    </row>
    <row r="146" s="2" customFormat="1" ht="24.15" customHeight="1">
      <c r="A146" s="40"/>
      <c r="B146" s="41"/>
      <c r="C146" s="216" t="s">
        <v>393</v>
      </c>
      <c r="D146" s="216" t="s">
        <v>333</v>
      </c>
      <c r="E146" s="217" t="s">
        <v>5571</v>
      </c>
      <c r="F146" s="218" t="s">
        <v>5572</v>
      </c>
      <c r="G146" s="219" t="s">
        <v>425</v>
      </c>
      <c r="H146" s="220">
        <v>13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5573</v>
      </c>
    </row>
    <row r="147" s="2" customFormat="1" ht="24.15" customHeight="1">
      <c r="A147" s="40"/>
      <c r="B147" s="41"/>
      <c r="C147" s="216" t="s">
        <v>182</v>
      </c>
      <c r="D147" s="216" t="s">
        <v>333</v>
      </c>
      <c r="E147" s="217" t="s">
        <v>5574</v>
      </c>
      <c r="F147" s="218" t="s">
        <v>5575</v>
      </c>
      <c r="G147" s="219" t="s">
        <v>425</v>
      </c>
      <c r="H147" s="220">
        <v>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5576</v>
      </c>
    </row>
    <row r="148" s="2" customFormat="1" ht="24.15" customHeight="1">
      <c r="A148" s="40"/>
      <c r="B148" s="41"/>
      <c r="C148" s="216" t="s">
        <v>185</v>
      </c>
      <c r="D148" s="216" t="s">
        <v>333</v>
      </c>
      <c r="E148" s="217" t="s">
        <v>5577</v>
      </c>
      <c r="F148" s="218" t="s">
        <v>5578</v>
      </c>
      <c r="G148" s="219" t="s">
        <v>425</v>
      </c>
      <c r="H148" s="220">
        <v>3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5579</v>
      </c>
    </row>
    <row r="149" s="2" customFormat="1" ht="24.15" customHeight="1">
      <c r="A149" s="40"/>
      <c r="B149" s="41"/>
      <c r="C149" s="216" t="s">
        <v>524</v>
      </c>
      <c r="D149" s="216" t="s">
        <v>333</v>
      </c>
      <c r="E149" s="217" t="s">
        <v>5580</v>
      </c>
      <c r="F149" s="218" t="s">
        <v>5581</v>
      </c>
      <c r="G149" s="219" t="s">
        <v>425</v>
      </c>
      <c r="H149" s="220">
        <v>7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5582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1825</v>
      </c>
      <c r="F150" s="214" t="s">
        <v>1826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0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SUM(BK151:BK152)</f>
        <v>0</v>
      </c>
    </row>
    <row r="151" s="2" customFormat="1" ht="37.8" customHeight="1">
      <c r="A151" s="40"/>
      <c r="B151" s="41"/>
      <c r="C151" s="216" t="s">
        <v>529</v>
      </c>
      <c r="D151" s="216" t="s">
        <v>333</v>
      </c>
      <c r="E151" s="217" t="s">
        <v>5583</v>
      </c>
      <c r="F151" s="218" t="s">
        <v>5584</v>
      </c>
      <c r="G151" s="219" t="s">
        <v>384</v>
      </c>
      <c r="H151" s="220">
        <v>9.577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5585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5586</v>
      </c>
      <c r="G152" s="42"/>
      <c r="H152" s="42"/>
      <c r="I152" s="231"/>
      <c r="J152" s="42"/>
      <c r="K152" s="42"/>
      <c r="L152" s="46"/>
      <c r="M152" s="301"/>
      <c r="N152" s="302"/>
      <c r="O152" s="298"/>
      <c r="P152" s="298"/>
      <c r="Q152" s="298"/>
      <c r="R152" s="298"/>
      <c r="S152" s="298"/>
      <c r="T152" s="303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p2IdzcTYHEZgcjsRTK6fd84U0MdNswx57qa2PNM6nkbPEeG/mBy3iToN+ZEHO1jKxFtEKeyjIN46K/2FK0Ea0g==" hashValue="98qsyJKfdWge/0KCkFTqPXc/o9sEioKhiZXokMl0n6/JJAAlvqYfgWS0l1FwuXb2y9mkChGgbVetpUoYri+iXA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5587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5588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ROUND((SUM(BE102:BE146)),  2)</f>
        <v>0</v>
      </c>
      <c r="G37" s="40"/>
      <c r="H37" s="40"/>
      <c r="I37" s="160">
        <v>0.20999999999999999</v>
      </c>
      <c r="J37" s="159">
        <f>ROUND(((SUM(BE102:BE146))*I37),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ROUND((SUM(BF102:BF146)),  2)</f>
        <v>0</v>
      </c>
      <c r="G38" s="40"/>
      <c r="H38" s="40"/>
      <c r="I38" s="160">
        <v>0.14999999999999999</v>
      </c>
      <c r="J38" s="159">
        <f>ROUND(((SUM(BF102:BF146))*I38),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ROUND((SUM(BG102:BG146)),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ROUND((SUM(BH102:BH146)),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ROUND((SUM(BI102:BI146)),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5587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10.1.0 - SO.10.1.0 - Komunikace a zpevněné plochy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5215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5216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5589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5217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5218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5590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5219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5220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5221</v>
      </c>
      <c r="E77" s="186"/>
      <c r="F77" s="186"/>
      <c r="G77" s="186"/>
      <c r="H77" s="186"/>
      <c r="I77" s="186"/>
      <c r="J77" s="187">
        <f>J133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5591</v>
      </c>
      <c r="E78" s="186"/>
      <c r="F78" s="186"/>
      <c r="G78" s="186"/>
      <c r="H78" s="186"/>
      <c r="I78" s="186"/>
      <c r="J78" s="187">
        <f>J145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5587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10.1.0 - SO.10.1.0 - Komunikace a zpevněné plochy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P104+P108+P110+P112+P114+P116+P119+P123+P133+P145</f>
        <v>0</v>
      </c>
      <c r="Q103" s="208"/>
      <c r="R103" s="209">
        <f>R104+R108+R110+R112+R114+R116+R119+R123+R133+R145</f>
        <v>0</v>
      </c>
      <c r="S103" s="208"/>
      <c r="T103" s="210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BK104+BK108+BK110+BK112+BK114+BK116+BK119+BK123+BK133+BK145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5223</v>
      </c>
      <c r="F105" s="218" t="s">
        <v>5224</v>
      </c>
      <c r="G105" s="219" t="s">
        <v>429</v>
      </c>
      <c r="H105" s="220">
        <v>1160.8900000000001</v>
      </c>
      <c r="I105" s="221"/>
      <c r="J105" s="222">
        <f>ROUND(I105*H105,2)</f>
        <v>0</v>
      </c>
      <c r="K105" s="218" t="s">
        <v>3508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5592</v>
      </c>
      <c r="F106" s="218" t="s">
        <v>5593</v>
      </c>
      <c r="G106" s="219" t="s">
        <v>429</v>
      </c>
      <c r="H106" s="220">
        <v>1034.3299999999999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5594</v>
      </c>
      <c r="F107" s="286" t="s">
        <v>5595</v>
      </c>
      <c r="G107" s="287" t="s">
        <v>429</v>
      </c>
      <c r="H107" s="288">
        <v>1034.3299999999999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5596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3547</v>
      </c>
      <c r="F109" s="218" t="s">
        <v>5225</v>
      </c>
      <c r="G109" s="219" t="s">
        <v>429</v>
      </c>
      <c r="H109" s="220">
        <v>2018.23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5597</v>
      </c>
      <c r="F111" s="218" t="s">
        <v>5598</v>
      </c>
      <c r="G111" s="219" t="s">
        <v>429</v>
      </c>
      <c r="H111" s="220">
        <v>1034.3299999999999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5226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5227</v>
      </c>
      <c r="F113" s="218" t="s">
        <v>5228</v>
      </c>
      <c r="G113" s="219" t="s">
        <v>336</v>
      </c>
      <c r="H113" s="220">
        <v>3610.0500000000002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3561</v>
      </c>
      <c r="F115" s="218" t="s">
        <v>5229</v>
      </c>
      <c r="G115" s="219" t="s">
        <v>429</v>
      </c>
      <c r="H115" s="220">
        <v>1130.4200000000001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5599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5600</v>
      </c>
      <c r="F117" s="218" t="s">
        <v>5601</v>
      </c>
      <c r="G117" s="219" t="s">
        <v>336</v>
      </c>
      <c r="H117" s="220">
        <v>2068.6500000000001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5602</v>
      </c>
      <c r="F118" s="286" t="s">
        <v>5603</v>
      </c>
      <c r="G118" s="287" t="s">
        <v>336</v>
      </c>
      <c r="H118" s="288">
        <v>2068.6500000000001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5604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5231</v>
      </c>
      <c r="F120" s="218" t="s">
        <v>5232</v>
      </c>
      <c r="G120" s="219" t="s">
        <v>336</v>
      </c>
      <c r="H120" s="220">
        <v>3610.0500000000002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5235</v>
      </c>
      <c r="F121" s="218" t="s">
        <v>5605</v>
      </c>
      <c r="G121" s="219" t="s">
        <v>336</v>
      </c>
      <c r="H121" s="220">
        <v>169</v>
      </c>
      <c r="I121" s="221"/>
      <c r="J121" s="222">
        <f>ROUND(I121*H121,2)</f>
        <v>0</v>
      </c>
      <c r="K121" s="218" t="s">
        <v>3508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5606</v>
      </c>
      <c r="F122" s="218" t="s">
        <v>5607</v>
      </c>
      <c r="G122" s="219" t="s">
        <v>336</v>
      </c>
      <c r="H122" s="220">
        <v>1799.1500000000001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1207</v>
      </c>
      <c r="F123" s="214" t="s">
        <v>5237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SUM(P124:P132)</f>
        <v>0</v>
      </c>
      <c r="Q123" s="208"/>
      <c r="R123" s="209">
        <f>SUM(R124:R132)</f>
        <v>0</v>
      </c>
      <c r="S123" s="208"/>
      <c r="T123" s="210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SUM(BK124:BK132)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5238</v>
      </c>
      <c r="F124" s="218" t="s">
        <v>5239</v>
      </c>
      <c r="G124" s="219" t="s">
        <v>336</v>
      </c>
      <c r="H124" s="220">
        <v>1372.4000000000001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84" t="s">
        <v>529</v>
      </c>
      <c r="D125" s="284" t="s">
        <v>968</v>
      </c>
      <c r="E125" s="285" t="s">
        <v>5608</v>
      </c>
      <c r="F125" s="286" t="s">
        <v>5609</v>
      </c>
      <c r="G125" s="287" t="s">
        <v>336</v>
      </c>
      <c r="H125" s="288">
        <v>1372.4000000000001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5610</v>
      </c>
    </row>
    <row r="126" s="2" customFormat="1" ht="16.5" customHeight="1">
      <c r="A126" s="40"/>
      <c r="B126" s="41"/>
      <c r="C126" s="216" t="s">
        <v>8</v>
      </c>
      <c r="D126" s="216" t="s">
        <v>333</v>
      </c>
      <c r="E126" s="217" t="s">
        <v>5611</v>
      </c>
      <c r="F126" s="218" t="s">
        <v>5612</v>
      </c>
      <c r="G126" s="219" t="s">
        <v>336</v>
      </c>
      <c r="H126" s="220">
        <v>1799.1500000000001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631</v>
      </c>
    </row>
    <row r="127" s="2" customFormat="1" ht="16.5" customHeight="1">
      <c r="A127" s="40"/>
      <c r="B127" s="41"/>
      <c r="C127" s="284" t="s">
        <v>541</v>
      </c>
      <c r="D127" s="284" t="s">
        <v>968</v>
      </c>
      <c r="E127" s="285" t="s">
        <v>5613</v>
      </c>
      <c r="F127" s="286" t="s">
        <v>5614</v>
      </c>
      <c r="G127" s="287" t="s">
        <v>336</v>
      </c>
      <c r="H127" s="288">
        <v>1794.6500000000001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5615</v>
      </c>
    </row>
    <row r="128" s="2" customFormat="1" ht="16.5" customHeight="1">
      <c r="A128" s="40"/>
      <c r="B128" s="41"/>
      <c r="C128" s="284" t="s">
        <v>469</v>
      </c>
      <c r="D128" s="284" t="s">
        <v>968</v>
      </c>
      <c r="E128" s="285" t="s">
        <v>5616</v>
      </c>
      <c r="F128" s="286" t="s">
        <v>5617</v>
      </c>
      <c r="G128" s="287" t="s">
        <v>336</v>
      </c>
      <c r="H128" s="288">
        <v>4.5</v>
      </c>
      <c r="I128" s="289"/>
      <c r="J128" s="290">
        <f>ROUND(I128*H128,2)</f>
        <v>0</v>
      </c>
      <c r="K128" s="286" t="s">
        <v>19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5618</v>
      </c>
    </row>
    <row r="129" s="2" customFormat="1" ht="21.75" customHeight="1">
      <c r="A129" s="40"/>
      <c r="B129" s="41"/>
      <c r="C129" s="216" t="s">
        <v>475</v>
      </c>
      <c r="D129" s="216" t="s">
        <v>333</v>
      </c>
      <c r="E129" s="217" t="s">
        <v>5619</v>
      </c>
      <c r="F129" s="218" t="s">
        <v>5620</v>
      </c>
      <c r="G129" s="219" t="s">
        <v>376</v>
      </c>
      <c r="H129" s="220">
        <v>90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666</v>
      </c>
    </row>
    <row r="130" s="2" customFormat="1" ht="16.5" customHeight="1">
      <c r="A130" s="40"/>
      <c r="B130" s="41"/>
      <c r="C130" s="284" t="s">
        <v>549</v>
      </c>
      <c r="D130" s="284" t="s">
        <v>968</v>
      </c>
      <c r="E130" s="285" t="s">
        <v>5621</v>
      </c>
      <c r="F130" s="286" t="s">
        <v>5622</v>
      </c>
      <c r="G130" s="287" t="s">
        <v>425</v>
      </c>
      <c r="H130" s="288">
        <v>90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5623</v>
      </c>
    </row>
    <row r="131" s="2" customFormat="1" ht="16.5" customHeight="1">
      <c r="A131" s="40"/>
      <c r="B131" s="41"/>
      <c r="C131" s="216" t="s">
        <v>558</v>
      </c>
      <c r="D131" s="216" t="s">
        <v>333</v>
      </c>
      <c r="E131" s="217" t="s">
        <v>5624</v>
      </c>
      <c r="F131" s="218" t="s">
        <v>5625</v>
      </c>
      <c r="G131" s="219" t="s">
        <v>336</v>
      </c>
      <c r="H131" s="220">
        <v>7.4000000000000004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1048</v>
      </c>
    </row>
    <row r="132" s="2" customFormat="1" ht="16.5" customHeight="1">
      <c r="A132" s="40"/>
      <c r="B132" s="41"/>
      <c r="C132" s="284" t="s">
        <v>7</v>
      </c>
      <c r="D132" s="284" t="s">
        <v>968</v>
      </c>
      <c r="E132" s="285" t="s">
        <v>5626</v>
      </c>
      <c r="F132" s="286" t="s">
        <v>5627</v>
      </c>
      <c r="G132" s="287" t="s">
        <v>336</v>
      </c>
      <c r="H132" s="288">
        <v>7.4000000000000004</v>
      </c>
      <c r="I132" s="289"/>
      <c r="J132" s="290">
        <f>ROUND(I132*H132,2)</f>
        <v>0</v>
      </c>
      <c r="K132" s="286" t="s">
        <v>19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5628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1460</v>
      </c>
      <c r="F133" s="214" t="s">
        <v>5242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190</v>
      </c>
      <c r="D134" s="216" t="s">
        <v>333</v>
      </c>
      <c r="E134" s="217" t="s">
        <v>5243</v>
      </c>
      <c r="F134" s="218" t="s">
        <v>5244</v>
      </c>
      <c r="G134" s="219" t="s">
        <v>376</v>
      </c>
      <c r="H134" s="220">
        <v>1577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1070</v>
      </c>
    </row>
    <row r="135" s="2" customFormat="1" ht="16.5" customHeight="1">
      <c r="A135" s="40"/>
      <c r="B135" s="41"/>
      <c r="C135" s="284" t="s">
        <v>193</v>
      </c>
      <c r="D135" s="284" t="s">
        <v>968</v>
      </c>
      <c r="E135" s="285" t="s">
        <v>5245</v>
      </c>
      <c r="F135" s="286" t="s">
        <v>5246</v>
      </c>
      <c r="G135" s="287" t="s">
        <v>425</v>
      </c>
      <c r="H135" s="288">
        <v>1038</v>
      </c>
      <c r="I135" s="289"/>
      <c r="J135" s="290">
        <f>ROUND(I135*H135,2)</f>
        <v>0</v>
      </c>
      <c r="K135" s="286" t="s">
        <v>19</v>
      </c>
      <c r="L135" s="291"/>
      <c r="M135" s="292" t="s">
        <v>19</v>
      </c>
      <c r="N135" s="293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381</v>
      </c>
      <c r="AT135" s="227" t="s">
        <v>968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5629</v>
      </c>
    </row>
    <row r="136" s="2" customFormat="1" ht="16.5" customHeight="1">
      <c r="A136" s="40"/>
      <c r="B136" s="41"/>
      <c r="C136" s="284" t="s">
        <v>199</v>
      </c>
      <c r="D136" s="284" t="s">
        <v>968</v>
      </c>
      <c r="E136" s="285" t="s">
        <v>5630</v>
      </c>
      <c r="F136" s="286" t="s">
        <v>5631</v>
      </c>
      <c r="G136" s="287" t="s">
        <v>425</v>
      </c>
      <c r="H136" s="288">
        <v>539</v>
      </c>
      <c r="I136" s="289"/>
      <c r="J136" s="290">
        <f>ROUND(I136*H136,2)</f>
        <v>0</v>
      </c>
      <c r="K136" s="286" t="s">
        <v>19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5632</v>
      </c>
    </row>
    <row r="137" s="2" customFormat="1" ht="16.5" customHeight="1">
      <c r="A137" s="40"/>
      <c r="B137" s="41"/>
      <c r="C137" s="216" t="s">
        <v>599</v>
      </c>
      <c r="D137" s="216" t="s">
        <v>333</v>
      </c>
      <c r="E137" s="217" t="s">
        <v>5633</v>
      </c>
      <c r="F137" s="218" t="s">
        <v>5634</v>
      </c>
      <c r="G137" s="219" t="s">
        <v>425</v>
      </c>
      <c r="H137" s="220">
        <v>1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495</v>
      </c>
    </row>
    <row r="138" s="2" customFormat="1" ht="16.5" customHeight="1">
      <c r="A138" s="40"/>
      <c r="B138" s="41"/>
      <c r="C138" s="284" t="s">
        <v>587</v>
      </c>
      <c r="D138" s="284" t="s">
        <v>968</v>
      </c>
      <c r="E138" s="285" t="s">
        <v>5635</v>
      </c>
      <c r="F138" s="286" t="s">
        <v>5636</v>
      </c>
      <c r="G138" s="287" t="s">
        <v>425</v>
      </c>
      <c r="H138" s="288">
        <v>1</v>
      </c>
      <c r="I138" s="289"/>
      <c r="J138" s="290">
        <f>ROUND(I138*H138,2)</f>
        <v>0</v>
      </c>
      <c r="K138" s="286" t="s">
        <v>19</v>
      </c>
      <c r="L138" s="291"/>
      <c r="M138" s="292" t="s">
        <v>19</v>
      </c>
      <c r="N138" s="293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381</v>
      </c>
      <c r="AT138" s="227" t="s">
        <v>968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5637</v>
      </c>
    </row>
    <row r="139" s="2" customFormat="1" ht="16.5" customHeight="1">
      <c r="A139" s="40"/>
      <c r="B139" s="41"/>
      <c r="C139" s="284" t="s">
        <v>644</v>
      </c>
      <c r="D139" s="284" t="s">
        <v>968</v>
      </c>
      <c r="E139" s="285" t="s">
        <v>5638</v>
      </c>
      <c r="F139" s="286" t="s">
        <v>5639</v>
      </c>
      <c r="G139" s="287" t="s">
        <v>425</v>
      </c>
      <c r="H139" s="288">
        <v>1</v>
      </c>
      <c r="I139" s="289"/>
      <c r="J139" s="290">
        <f>ROUND(I139*H139,2)</f>
        <v>0</v>
      </c>
      <c r="K139" s="286" t="s">
        <v>19</v>
      </c>
      <c r="L139" s="291"/>
      <c r="M139" s="292" t="s">
        <v>19</v>
      </c>
      <c r="N139" s="293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381</v>
      </c>
      <c r="AT139" s="227" t="s">
        <v>968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5640</v>
      </c>
    </row>
    <row r="140" s="2" customFormat="1" ht="16.5" customHeight="1">
      <c r="A140" s="40"/>
      <c r="B140" s="41"/>
      <c r="C140" s="216" t="s">
        <v>650</v>
      </c>
      <c r="D140" s="216" t="s">
        <v>333</v>
      </c>
      <c r="E140" s="217" t="s">
        <v>5641</v>
      </c>
      <c r="F140" s="218" t="s">
        <v>5642</v>
      </c>
      <c r="G140" s="219" t="s">
        <v>425</v>
      </c>
      <c r="H140" s="220">
        <v>2</v>
      </c>
      <c r="I140" s="221"/>
      <c r="J140" s="222">
        <f>ROUND(I140*H140,2)</f>
        <v>0</v>
      </c>
      <c r="K140" s="218" t="s">
        <v>3508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1189</v>
      </c>
    </row>
    <row r="141" s="2" customFormat="1" ht="16.5" customHeight="1">
      <c r="A141" s="40"/>
      <c r="B141" s="41"/>
      <c r="C141" s="284" t="s">
        <v>656</v>
      </c>
      <c r="D141" s="284" t="s">
        <v>968</v>
      </c>
      <c r="E141" s="285" t="s">
        <v>5643</v>
      </c>
      <c r="F141" s="286" t="s">
        <v>5644</v>
      </c>
      <c r="G141" s="287" t="s">
        <v>425</v>
      </c>
      <c r="H141" s="288">
        <v>1</v>
      </c>
      <c r="I141" s="289"/>
      <c r="J141" s="290">
        <f>ROUND(I141*H141,2)</f>
        <v>0</v>
      </c>
      <c r="K141" s="286" t="s">
        <v>19</v>
      </c>
      <c r="L141" s="291"/>
      <c r="M141" s="292" t="s">
        <v>19</v>
      </c>
      <c r="N141" s="293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381</v>
      </c>
      <c r="AT141" s="227" t="s">
        <v>968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5645</v>
      </c>
    </row>
    <row r="142" s="2" customFormat="1" ht="16.5" customHeight="1">
      <c r="A142" s="40"/>
      <c r="B142" s="41"/>
      <c r="C142" s="284" t="s">
        <v>631</v>
      </c>
      <c r="D142" s="284" t="s">
        <v>968</v>
      </c>
      <c r="E142" s="285" t="s">
        <v>5646</v>
      </c>
      <c r="F142" s="286" t="s">
        <v>5647</v>
      </c>
      <c r="G142" s="287" t="s">
        <v>425</v>
      </c>
      <c r="H142" s="288">
        <v>1</v>
      </c>
      <c r="I142" s="289"/>
      <c r="J142" s="290">
        <f>ROUND(I142*H142,2)</f>
        <v>0</v>
      </c>
      <c r="K142" s="286" t="s">
        <v>19</v>
      </c>
      <c r="L142" s="291"/>
      <c r="M142" s="292" t="s">
        <v>19</v>
      </c>
      <c r="N142" s="293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381</v>
      </c>
      <c r="AT142" s="227" t="s">
        <v>968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5648</v>
      </c>
    </row>
    <row r="143" s="2" customFormat="1" ht="16.5" customHeight="1">
      <c r="A143" s="40"/>
      <c r="B143" s="41"/>
      <c r="C143" s="216" t="s">
        <v>618</v>
      </c>
      <c r="D143" s="216" t="s">
        <v>333</v>
      </c>
      <c r="E143" s="217" t="s">
        <v>5247</v>
      </c>
      <c r="F143" s="218" t="s">
        <v>5649</v>
      </c>
      <c r="G143" s="219" t="s">
        <v>429</v>
      </c>
      <c r="H143" s="220">
        <v>23.66</v>
      </c>
      <c r="I143" s="221"/>
      <c r="J143" s="222">
        <f>ROUND(I143*H143,2)</f>
        <v>0</v>
      </c>
      <c r="K143" s="218" t="s">
        <v>3508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1243</v>
      </c>
    </row>
    <row r="144" s="2" customFormat="1" ht="21.75" customHeight="1">
      <c r="A144" s="40"/>
      <c r="B144" s="41"/>
      <c r="C144" s="216" t="s">
        <v>624</v>
      </c>
      <c r="D144" s="216" t="s">
        <v>333</v>
      </c>
      <c r="E144" s="217" t="s">
        <v>5249</v>
      </c>
      <c r="F144" s="218" t="s">
        <v>5250</v>
      </c>
      <c r="G144" s="219" t="s">
        <v>376</v>
      </c>
      <c r="H144" s="220">
        <v>10.800000000000001</v>
      </c>
      <c r="I144" s="221"/>
      <c r="J144" s="222">
        <f>ROUND(I144*H144,2)</f>
        <v>0</v>
      </c>
      <c r="K144" s="218" t="s">
        <v>3508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1253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3870</v>
      </c>
      <c r="F145" s="214" t="s">
        <v>3871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BK146</f>
        <v>0</v>
      </c>
    </row>
    <row r="146" s="2" customFormat="1" ht="16.5" customHeight="1">
      <c r="A146" s="40"/>
      <c r="B146" s="41"/>
      <c r="C146" s="216" t="s">
        <v>612</v>
      </c>
      <c r="D146" s="216" t="s">
        <v>333</v>
      </c>
      <c r="E146" s="217" t="s">
        <v>5650</v>
      </c>
      <c r="F146" s="218" t="s">
        <v>5651</v>
      </c>
      <c r="G146" s="219" t="s">
        <v>425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96" t="s">
        <v>19</v>
      </c>
      <c r="N146" s="297" t="s">
        <v>47</v>
      </c>
      <c r="O146" s="298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1266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LyTWXptdPFCA8okCry2kqdes6IUHNjoddlMpCcsxU1kyoToOFpytyMHzkG9tb9qWGrZjZwerA+EHBgvQoUE8pg==" hashValue="yYGwRtrjavxwmOQDpvg2dlWJATiQwLnXMtKwhduWZUHmiFxWoYtUUmSvLHWvmlvbwBssoaW1Hg7OR5BUXL9FsQ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5587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ROUND((SUM(BE102:BE133)),  2)</f>
        <v>0</v>
      </c>
      <c r="G37" s="40"/>
      <c r="H37" s="40"/>
      <c r="I37" s="160">
        <v>0.20999999999999999</v>
      </c>
      <c r="J37" s="159">
        <f>ROUND(((SUM(BE102:BE133))*I37),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ROUND((SUM(BF102:BF133)),  2)</f>
        <v>0</v>
      </c>
      <c r="G38" s="40"/>
      <c r="H38" s="40"/>
      <c r="I38" s="160">
        <v>0.14999999999999999</v>
      </c>
      <c r="J38" s="159">
        <f>ROUND(((SUM(BF102:BF133))*I38),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ROUND((SUM(BG102:BG133)),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ROUND((SUM(BH102:BH133)),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ROUND((SUM(BI102:BI133)),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5587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10.1.1 - SO 10.1.1 - Komunikace uprostřed in-line 200m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5215</v>
      </c>
      <c r="E69" s="186"/>
      <c r="F69" s="186"/>
      <c r="G69" s="186"/>
      <c r="H69" s="186"/>
      <c r="I69" s="186"/>
      <c r="J69" s="187">
        <f>J104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5216</v>
      </c>
      <c r="E70" s="186"/>
      <c r="F70" s="186"/>
      <c r="G70" s="186"/>
      <c r="H70" s="186"/>
      <c r="I70" s="186"/>
      <c r="J70" s="187">
        <f>J108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5589</v>
      </c>
      <c r="E71" s="186"/>
      <c r="F71" s="186"/>
      <c r="G71" s="186"/>
      <c r="H71" s="186"/>
      <c r="I71" s="186"/>
      <c r="J71" s="187">
        <f>J110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5217</v>
      </c>
      <c r="E72" s="186"/>
      <c r="F72" s="186"/>
      <c r="G72" s="186"/>
      <c r="H72" s="186"/>
      <c r="I72" s="186"/>
      <c r="J72" s="187">
        <f>J112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5218</v>
      </c>
      <c r="E73" s="186"/>
      <c r="F73" s="186"/>
      <c r="G73" s="186"/>
      <c r="H73" s="186"/>
      <c r="I73" s="186"/>
      <c r="J73" s="187">
        <f>J114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5590</v>
      </c>
      <c r="E74" s="186"/>
      <c r="F74" s="186"/>
      <c r="G74" s="186"/>
      <c r="H74" s="186"/>
      <c r="I74" s="186"/>
      <c r="J74" s="187">
        <f>J116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5219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5653</v>
      </c>
      <c r="E76" s="186"/>
      <c r="F76" s="186"/>
      <c r="G76" s="186"/>
      <c r="H76" s="186"/>
      <c r="I76" s="186"/>
      <c r="J76" s="187">
        <f>J123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5220</v>
      </c>
      <c r="E77" s="186"/>
      <c r="F77" s="186"/>
      <c r="G77" s="186"/>
      <c r="H77" s="186"/>
      <c r="I77" s="186"/>
      <c r="J77" s="187">
        <f>J126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5221</v>
      </c>
      <c r="E78" s="186"/>
      <c r="F78" s="186"/>
      <c r="G78" s="186"/>
      <c r="H78" s="186"/>
      <c r="I78" s="186"/>
      <c r="J78" s="187">
        <f>J129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2" t="s">
        <v>303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304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3" t="s">
        <v>5587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306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10.1.1 - SO 10.1.1 - Komunikace uprostřed in-line 200m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 xml:space="preserve"> </v>
      </c>
      <c r="G96" s="42"/>
      <c r="H96" s="42"/>
      <c r="I96" s="34" t="s">
        <v>23</v>
      </c>
      <c r="J96" s="74" t="str">
        <f>IF(J16="","",J16)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Statutární město Brno</v>
      </c>
      <c r="G98" s="42"/>
      <c r="H98" s="42"/>
      <c r="I98" s="34" t="s">
        <v>31</v>
      </c>
      <c r="J98" s="38" t="str">
        <f>E25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IF(E22="","",E22)</f>
        <v>Vyplň údaj</v>
      </c>
      <c r="G99" s="42"/>
      <c r="H99" s="42"/>
      <c r="I99" s="34" t="s">
        <v>36</v>
      </c>
      <c r="J99" s="38" t="str">
        <f>E28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329</v>
      </c>
      <c r="F103" s="203" t="s">
        <v>330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P104+P108+P110+P112+P114+P116+P119+P123+P126+P129</f>
        <v>0</v>
      </c>
      <c r="Q103" s="208"/>
      <c r="R103" s="209">
        <f>R104+R108+R110+R112+R114+R116+R119+R123+R126+R129</f>
        <v>0</v>
      </c>
      <c r="S103" s="208"/>
      <c r="T103" s="210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BK104+BK108+BK110+BK112+BK114+BK116+BK119+BK123+BK126+BK129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185</v>
      </c>
      <c r="F104" s="214" t="s">
        <v>5222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SUM(P105:P107)</f>
        <v>0</v>
      </c>
      <c r="Q104" s="208"/>
      <c r="R104" s="209">
        <f>SUM(R105:R107)</f>
        <v>0</v>
      </c>
      <c r="S104" s="208"/>
      <c r="T104" s="210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SUM(BK105:BK107)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5223</v>
      </c>
      <c r="F105" s="218" t="s">
        <v>5224</v>
      </c>
      <c r="G105" s="219" t="s">
        <v>429</v>
      </c>
      <c r="H105" s="220">
        <v>1335.1500000000001</v>
      </c>
      <c r="I105" s="221"/>
      <c r="J105" s="222">
        <f>ROUND(I105*H105,2)</f>
        <v>0</v>
      </c>
      <c r="K105" s="218" t="s">
        <v>3508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5654</v>
      </c>
      <c r="F106" s="218" t="s">
        <v>5655</v>
      </c>
      <c r="G106" s="219" t="s">
        <v>429</v>
      </c>
      <c r="H106" s="220">
        <v>752.95000000000005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2" customFormat="1" ht="16.5" customHeight="1">
      <c r="A107" s="40"/>
      <c r="B107" s="41"/>
      <c r="C107" s="284" t="s">
        <v>92</v>
      </c>
      <c r="D107" s="284" t="s">
        <v>968</v>
      </c>
      <c r="E107" s="285" t="s">
        <v>5594</v>
      </c>
      <c r="F107" s="286" t="s">
        <v>5595</v>
      </c>
      <c r="G107" s="287" t="s">
        <v>429</v>
      </c>
      <c r="H107" s="288">
        <v>752.95000000000005</v>
      </c>
      <c r="I107" s="289"/>
      <c r="J107" s="290">
        <f>ROUND(I107*H107,2)</f>
        <v>0</v>
      </c>
      <c r="K107" s="286" t="s">
        <v>19</v>
      </c>
      <c r="L107" s="291"/>
      <c r="M107" s="292" t="s">
        <v>19</v>
      </c>
      <c r="N107" s="293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381</v>
      </c>
      <c r="AT107" s="227" t="s">
        <v>968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366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541</v>
      </c>
      <c r="F108" s="214" t="s">
        <v>3540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3547</v>
      </c>
      <c r="F109" s="218" t="s">
        <v>5225</v>
      </c>
      <c r="G109" s="219" t="s">
        <v>429</v>
      </c>
      <c r="H109" s="220">
        <v>2088.0999999999999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469</v>
      </c>
      <c r="F110" s="214" t="s">
        <v>3553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</f>
        <v>0</v>
      </c>
      <c r="Q110" s="208"/>
      <c r="R110" s="209">
        <f>R111</f>
        <v>0</v>
      </c>
      <c r="S110" s="208"/>
      <c r="T110" s="210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BK111</f>
        <v>0</v>
      </c>
    </row>
    <row r="111" s="2" customFormat="1" ht="16.5" customHeight="1">
      <c r="A111" s="40"/>
      <c r="B111" s="41"/>
      <c r="C111" s="216" t="s">
        <v>361</v>
      </c>
      <c r="D111" s="216" t="s">
        <v>333</v>
      </c>
      <c r="E111" s="217" t="s">
        <v>5597</v>
      </c>
      <c r="F111" s="218" t="s">
        <v>5598</v>
      </c>
      <c r="G111" s="219" t="s">
        <v>429</v>
      </c>
      <c r="H111" s="220">
        <v>752.95000000000005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393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475</v>
      </c>
      <c r="F112" s="214" t="s">
        <v>5226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366</v>
      </c>
      <c r="D113" s="216" t="s">
        <v>333</v>
      </c>
      <c r="E113" s="217" t="s">
        <v>5227</v>
      </c>
      <c r="F113" s="218" t="s">
        <v>5228</v>
      </c>
      <c r="G113" s="219" t="s">
        <v>336</v>
      </c>
      <c r="H113" s="220">
        <v>1505.9000000000001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185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549</v>
      </c>
      <c r="F114" s="214" t="s">
        <v>3560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P115</f>
        <v>0</v>
      </c>
      <c r="Q114" s="208"/>
      <c r="R114" s="209">
        <f>R115</f>
        <v>0</v>
      </c>
      <c r="S114" s="208"/>
      <c r="T114" s="210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BK115</f>
        <v>0</v>
      </c>
    </row>
    <row r="115" s="2" customFormat="1" ht="16.5" customHeight="1">
      <c r="A115" s="40"/>
      <c r="B115" s="41"/>
      <c r="C115" s="216" t="s">
        <v>373</v>
      </c>
      <c r="D115" s="216" t="s">
        <v>333</v>
      </c>
      <c r="E115" s="217" t="s">
        <v>3561</v>
      </c>
      <c r="F115" s="218" t="s">
        <v>5229</v>
      </c>
      <c r="G115" s="219" t="s">
        <v>429</v>
      </c>
      <c r="H115" s="220">
        <v>1335.1500000000001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529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650</v>
      </c>
      <c r="F116" s="214" t="s">
        <v>5599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381</v>
      </c>
      <c r="D117" s="216" t="s">
        <v>333</v>
      </c>
      <c r="E117" s="217" t="s">
        <v>5600</v>
      </c>
      <c r="F117" s="218" t="s">
        <v>5601</v>
      </c>
      <c r="G117" s="219" t="s">
        <v>336</v>
      </c>
      <c r="H117" s="220">
        <v>1505.9000000000001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541</v>
      </c>
    </row>
    <row r="118" s="2" customFormat="1" ht="16.5" customHeight="1">
      <c r="A118" s="40"/>
      <c r="B118" s="41"/>
      <c r="C118" s="284" t="s">
        <v>387</v>
      </c>
      <c r="D118" s="284" t="s">
        <v>968</v>
      </c>
      <c r="E118" s="285" t="s">
        <v>5602</v>
      </c>
      <c r="F118" s="286" t="s">
        <v>5603</v>
      </c>
      <c r="G118" s="287" t="s">
        <v>336</v>
      </c>
      <c r="H118" s="288">
        <v>1505.9200000000001</v>
      </c>
      <c r="I118" s="289"/>
      <c r="J118" s="290">
        <f>ROUND(I118*H118,2)</f>
        <v>0</v>
      </c>
      <c r="K118" s="286" t="s">
        <v>3508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475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1189</v>
      </c>
      <c r="F119" s="214" t="s">
        <v>5230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SUM(BK120:BK122)</f>
        <v>0</v>
      </c>
    </row>
    <row r="120" s="2" customFormat="1" ht="16.5" customHeight="1">
      <c r="A120" s="40"/>
      <c r="B120" s="41"/>
      <c r="C120" s="216" t="s">
        <v>393</v>
      </c>
      <c r="D120" s="216" t="s">
        <v>333</v>
      </c>
      <c r="E120" s="217" t="s">
        <v>5233</v>
      </c>
      <c r="F120" s="218" t="s">
        <v>5234</v>
      </c>
      <c r="G120" s="219" t="s">
        <v>336</v>
      </c>
      <c r="H120" s="220">
        <v>1505.9000000000001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558</v>
      </c>
    </row>
    <row r="121" s="2" customFormat="1" ht="16.5" customHeight="1">
      <c r="A121" s="40"/>
      <c r="B121" s="41"/>
      <c r="C121" s="216" t="s">
        <v>182</v>
      </c>
      <c r="D121" s="216" t="s">
        <v>333</v>
      </c>
      <c r="E121" s="217" t="s">
        <v>5656</v>
      </c>
      <c r="F121" s="218" t="s">
        <v>5657</v>
      </c>
      <c r="G121" s="219" t="s">
        <v>336</v>
      </c>
      <c r="H121" s="220">
        <v>1455.5</v>
      </c>
      <c r="I121" s="221"/>
      <c r="J121" s="222">
        <f>ROUND(I121*H121,2)</f>
        <v>0</v>
      </c>
      <c r="K121" s="218" t="s">
        <v>3508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190</v>
      </c>
    </row>
    <row r="122" s="2" customFormat="1" ht="16.5" customHeight="1">
      <c r="A122" s="40"/>
      <c r="B122" s="41"/>
      <c r="C122" s="216" t="s">
        <v>185</v>
      </c>
      <c r="D122" s="216" t="s">
        <v>333</v>
      </c>
      <c r="E122" s="217" t="s">
        <v>5658</v>
      </c>
      <c r="F122" s="218" t="s">
        <v>5659</v>
      </c>
      <c r="G122" s="219" t="s">
        <v>336</v>
      </c>
      <c r="H122" s="220">
        <v>1455.5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199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1196</v>
      </c>
      <c r="F123" s="214" t="s">
        <v>5660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SUM(P124:P125)</f>
        <v>0</v>
      </c>
      <c r="Q123" s="208"/>
      <c r="R123" s="209">
        <f>SUM(R124:R125)</f>
        <v>0</v>
      </c>
      <c r="S123" s="208"/>
      <c r="T123" s="21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SUM(BK124:BK125)</f>
        <v>0</v>
      </c>
    </row>
    <row r="124" s="2" customFormat="1" ht="16.5" customHeight="1">
      <c r="A124" s="40"/>
      <c r="B124" s="41"/>
      <c r="C124" s="216" t="s">
        <v>524</v>
      </c>
      <c r="D124" s="216" t="s">
        <v>333</v>
      </c>
      <c r="E124" s="217" t="s">
        <v>5661</v>
      </c>
      <c r="F124" s="218" t="s">
        <v>5662</v>
      </c>
      <c r="G124" s="219" t="s">
        <v>336</v>
      </c>
      <c r="H124" s="220">
        <v>1455.5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587</v>
      </c>
    </row>
    <row r="125" s="2" customFormat="1" ht="16.5" customHeight="1">
      <c r="A125" s="40"/>
      <c r="B125" s="41"/>
      <c r="C125" s="216" t="s">
        <v>529</v>
      </c>
      <c r="D125" s="216" t="s">
        <v>333</v>
      </c>
      <c r="E125" s="217" t="s">
        <v>5663</v>
      </c>
      <c r="F125" s="218" t="s">
        <v>5664</v>
      </c>
      <c r="G125" s="219" t="s">
        <v>336</v>
      </c>
      <c r="H125" s="220">
        <v>1455.5</v>
      </c>
      <c r="I125" s="221"/>
      <c r="J125" s="222">
        <f>ROUND(I125*H125,2)</f>
        <v>0</v>
      </c>
      <c r="K125" s="218" t="s">
        <v>3508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650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1207</v>
      </c>
      <c r="F126" s="214" t="s">
        <v>5237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SUM(BK127:BK128)</f>
        <v>0</v>
      </c>
    </row>
    <row r="127" s="2" customFormat="1" ht="21.75" customHeight="1">
      <c r="A127" s="40"/>
      <c r="B127" s="41"/>
      <c r="C127" s="216" t="s">
        <v>8</v>
      </c>
      <c r="D127" s="216" t="s">
        <v>333</v>
      </c>
      <c r="E127" s="217" t="s">
        <v>5619</v>
      </c>
      <c r="F127" s="218" t="s">
        <v>5620</v>
      </c>
      <c r="G127" s="219" t="s">
        <v>376</v>
      </c>
      <c r="H127" s="220">
        <v>118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631</v>
      </c>
    </row>
    <row r="128" s="2" customFormat="1" ht="16.5" customHeight="1">
      <c r="A128" s="40"/>
      <c r="B128" s="41"/>
      <c r="C128" s="284" t="s">
        <v>541</v>
      </c>
      <c r="D128" s="284" t="s">
        <v>968</v>
      </c>
      <c r="E128" s="285" t="s">
        <v>5621</v>
      </c>
      <c r="F128" s="286" t="s">
        <v>5622</v>
      </c>
      <c r="G128" s="287" t="s">
        <v>425</v>
      </c>
      <c r="H128" s="288">
        <v>118</v>
      </c>
      <c r="I128" s="289"/>
      <c r="J128" s="290">
        <f>ROUND(I128*H128,2)</f>
        <v>0</v>
      </c>
      <c r="K128" s="286" t="s">
        <v>3508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624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1460</v>
      </c>
      <c r="F129" s="214" t="s">
        <v>5242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469</v>
      </c>
      <c r="D130" s="216" t="s">
        <v>333</v>
      </c>
      <c r="E130" s="217" t="s">
        <v>5243</v>
      </c>
      <c r="F130" s="218" t="s">
        <v>5244</v>
      </c>
      <c r="G130" s="219" t="s">
        <v>376</v>
      </c>
      <c r="H130" s="220">
        <v>168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638</v>
      </c>
    </row>
    <row r="131" s="2" customFormat="1" ht="16.5" customHeight="1">
      <c r="A131" s="40"/>
      <c r="B131" s="41"/>
      <c r="C131" s="284" t="s">
        <v>475</v>
      </c>
      <c r="D131" s="284" t="s">
        <v>968</v>
      </c>
      <c r="E131" s="285" t="s">
        <v>5245</v>
      </c>
      <c r="F131" s="286" t="s">
        <v>5665</v>
      </c>
      <c r="G131" s="287" t="s">
        <v>425</v>
      </c>
      <c r="H131" s="288">
        <v>168</v>
      </c>
      <c r="I131" s="289"/>
      <c r="J131" s="290">
        <f>ROUND(I131*H131,2)</f>
        <v>0</v>
      </c>
      <c r="K131" s="286" t="s">
        <v>3508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666</v>
      </c>
    </row>
    <row r="132" s="2" customFormat="1" ht="16.5" customHeight="1">
      <c r="A132" s="40"/>
      <c r="B132" s="41"/>
      <c r="C132" s="216" t="s">
        <v>549</v>
      </c>
      <c r="D132" s="216" t="s">
        <v>333</v>
      </c>
      <c r="E132" s="217" t="s">
        <v>5247</v>
      </c>
      <c r="F132" s="218" t="s">
        <v>5666</v>
      </c>
      <c r="G132" s="219" t="s">
        <v>429</v>
      </c>
      <c r="H132" s="220">
        <v>2.52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683</v>
      </c>
    </row>
    <row r="133" s="2" customFormat="1" ht="16.5" customHeight="1">
      <c r="A133" s="40"/>
      <c r="B133" s="41"/>
      <c r="C133" s="216" t="s">
        <v>558</v>
      </c>
      <c r="D133" s="216" t="s">
        <v>333</v>
      </c>
      <c r="E133" s="217" t="s">
        <v>5667</v>
      </c>
      <c r="F133" s="218" t="s">
        <v>5668</v>
      </c>
      <c r="G133" s="219" t="s">
        <v>384</v>
      </c>
      <c r="H133" s="220">
        <v>1535.5</v>
      </c>
      <c r="I133" s="221"/>
      <c r="J133" s="222">
        <f>ROUND(I133*H133,2)</f>
        <v>0</v>
      </c>
      <c r="K133" s="218" t="s">
        <v>3508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1048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XylyKWNDnRdpxAMhYPquYQ40OnkepfDB4uAvUEwgYfmOtvKYxGgPVJ2bocOpqYSvxXsBvRp78DUXCw51zixJaA==" hashValue="Nvh8Vt/KR6iKDC5gPLZJl9lZqrb+XmUrWF/Q8kiHjOR24oP4o/sF9eXOlHE9cfNx3d3q2zUnh5/OvQcJ7lIpGA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5587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5669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ROUND((SUM(BE103:BE137)),  2)</f>
        <v>0</v>
      </c>
      <c r="G37" s="40"/>
      <c r="H37" s="40"/>
      <c r="I37" s="160">
        <v>0.20999999999999999</v>
      </c>
      <c r="J37" s="159">
        <f>ROUND(((SUM(BE103:BE137))*I37),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ROUND((SUM(BF103:BF137)),  2)</f>
        <v>0</v>
      </c>
      <c r="G38" s="40"/>
      <c r="H38" s="40"/>
      <c r="I38" s="160">
        <v>0.14999999999999999</v>
      </c>
      <c r="J38" s="159">
        <f>ROUND(((SUM(BF103:BF137))*I38),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ROUND((SUM(BG103:BG137)),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ROUND((SUM(BH103:BH137)),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ROUND((SUM(BI103:BI137)),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5587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10.1.2 - SO10.1.2 - oprava cyklostezky pod lávkou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313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5670</v>
      </c>
      <c r="E69" s="186"/>
      <c r="F69" s="186"/>
      <c r="G69" s="186"/>
      <c r="H69" s="186"/>
      <c r="I69" s="186"/>
      <c r="J69" s="187">
        <f>J105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5215</v>
      </c>
      <c r="E70" s="186"/>
      <c r="F70" s="186"/>
      <c r="G70" s="186"/>
      <c r="H70" s="186"/>
      <c r="I70" s="186"/>
      <c r="J70" s="187">
        <f>J107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5216</v>
      </c>
      <c r="E71" s="186"/>
      <c r="F71" s="186"/>
      <c r="G71" s="186"/>
      <c r="H71" s="186"/>
      <c r="I71" s="186"/>
      <c r="J71" s="187">
        <f>J111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5589</v>
      </c>
      <c r="E72" s="186"/>
      <c r="F72" s="186"/>
      <c r="G72" s="186"/>
      <c r="H72" s="186"/>
      <c r="I72" s="186"/>
      <c r="J72" s="187">
        <f>J113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5217</v>
      </c>
      <c r="E73" s="186"/>
      <c r="F73" s="186"/>
      <c r="G73" s="186"/>
      <c r="H73" s="186"/>
      <c r="I73" s="186"/>
      <c r="J73" s="187">
        <f>J115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5218</v>
      </c>
      <c r="E74" s="186"/>
      <c r="F74" s="186"/>
      <c r="G74" s="186"/>
      <c r="H74" s="186"/>
      <c r="I74" s="186"/>
      <c r="J74" s="187">
        <f>J117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5590</v>
      </c>
      <c r="E75" s="186"/>
      <c r="F75" s="186"/>
      <c r="G75" s="186"/>
      <c r="H75" s="186"/>
      <c r="I75" s="186"/>
      <c r="J75" s="187">
        <f>J119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5219</v>
      </c>
      <c r="E76" s="186"/>
      <c r="F76" s="186"/>
      <c r="G76" s="186"/>
      <c r="H76" s="186"/>
      <c r="I76" s="186"/>
      <c r="J76" s="187">
        <f>J122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5220</v>
      </c>
      <c r="E77" s="186"/>
      <c r="F77" s="186"/>
      <c r="G77" s="186"/>
      <c r="H77" s="186"/>
      <c r="I77" s="186"/>
      <c r="J77" s="187">
        <f>J125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5221</v>
      </c>
      <c r="E78" s="186"/>
      <c r="F78" s="186"/>
      <c r="G78" s="186"/>
      <c r="H78" s="186"/>
      <c r="I78" s="186"/>
      <c r="J78" s="187">
        <f>J128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5671</v>
      </c>
      <c r="E79" s="186"/>
      <c r="F79" s="186"/>
      <c r="G79" s="186"/>
      <c r="H79" s="186"/>
      <c r="I79" s="186"/>
      <c r="J79" s="187">
        <f>J132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5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2" t="s">
        <v>303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304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3" t="s">
        <v>5587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10.1.2 - SO10.1.2 - oprava cyklostezky pod lávkou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Statutární město Brno</v>
      </c>
      <c r="G99" s="42"/>
      <c r="H99" s="42"/>
      <c r="I99" s="34" t="s">
        <v>31</v>
      </c>
      <c r="J99" s="38" t="str">
        <f>E25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36</v>
      </c>
      <c r="J100" s="38" t="str">
        <f>E28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329</v>
      </c>
      <c r="F104" s="203" t="s">
        <v>330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P105+P107+P111+P113+P115+P117+P119+P122+P125+P128+P132</f>
        <v>0</v>
      </c>
      <c r="Q104" s="208"/>
      <c r="R104" s="209">
        <f>R105+R107+R111+R113+R115+R117+R119+R122+R125+R128+R132</f>
        <v>0</v>
      </c>
      <c r="S104" s="208"/>
      <c r="T104" s="210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BK105+BK107+BK111+BK113+BK115+BK117+BK119+BK122+BK125+BK128+BK132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5672</v>
      </c>
      <c r="F106" s="218" t="s">
        <v>5673</v>
      </c>
      <c r="G106" s="219" t="s">
        <v>336</v>
      </c>
      <c r="H106" s="220">
        <v>102.40000000000001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185</v>
      </c>
      <c r="F107" s="214" t="s">
        <v>5222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SUM(BK108:BK110)</f>
        <v>0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5223</v>
      </c>
      <c r="F108" s="218" t="s">
        <v>5224</v>
      </c>
      <c r="G108" s="219" t="s">
        <v>429</v>
      </c>
      <c r="H108" s="220">
        <v>97.299999999999997</v>
      </c>
      <c r="I108" s="221"/>
      <c r="J108" s="222">
        <f>ROUND(I108*H108,2)</f>
        <v>0</v>
      </c>
      <c r="K108" s="218" t="s">
        <v>3508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5592</v>
      </c>
      <c r="F109" s="218" t="s">
        <v>5593</v>
      </c>
      <c r="G109" s="219" t="s">
        <v>429</v>
      </c>
      <c r="H109" s="220">
        <v>51.200000000000003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2" customFormat="1" ht="16.5" customHeight="1">
      <c r="A110" s="40"/>
      <c r="B110" s="41"/>
      <c r="C110" s="284" t="s">
        <v>126</v>
      </c>
      <c r="D110" s="284" t="s">
        <v>968</v>
      </c>
      <c r="E110" s="285" t="s">
        <v>5594</v>
      </c>
      <c r="F110" s="286" t="s">
        <v>5595</v>
      </c>
      <c r="G110" s="287" t="s">
        <v>429</v>
      </c>
      <c r="H110" s="288">
        <v>51.200000000000003</v>
      </c>
      <c r="I110" s="289"/>
      <c r="J110" s="290">
        <f>ROUND(I110*H110,2)</f>
        <v>0</v>
      </c>
      <c r="K110" s="286" t="s">
        <v>19</v>
      </c>
      <c r="L110" s="291"/>
      <c r="M110" s="292" t="s">
        <v>19</v>
      </c>
      <c r="N110" s="293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381</v>
      </c>
      <c r="AT110" s="227" t="s">
        <v>968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5674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541</v>
      </c>
      <c r="F111" s="214" t="s">
        <v>3540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P112</f>
        <v>0</v>
      </c>
      <c r="Q111" s="208"/>
      <c r="R111" s="209">
        <f>R112</f>
        <v>0</v>
      </c>
      <c r="S111" s="208"/>
      <c r="T111" s="210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BK112</f>
        <v>0</v>
      </c>
    </row>
    <row r="112" s="2" customFormat="1" ht="16.5" customHeight="1">
      <c r="A112" s="40"/>
      <c r="B112" s="41"/>
      <c r="C112" s="216" t="s">
        <v>361</v>
      </c>
      <c r="D112" s="216" t="s">
        <v>333</v>
      </c>
      <c r="E112" s="217" t="s">
        <v>3547</v>
      </c>
      <c r="F112" s="218" t="s">
        <v>5225</v>
      </c>
      <c r="G112" s="219" t="s">
        <v>429</v>
      </c>
      <c r="H112" s="220">
        <v>97.299999999999997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393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469</v>
      </c>
      <c r="F113" s="214" t="s">
        <v>3553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P114</f>
        <v>0</v>
      </c>
      <c r="Q113" s="208"/>
      <c r="R113" s="209">
        <f>R114</f>
        <v>0</v>
      </c>
      <c r="S113" s="208"/>
      <c r="T113" s="210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BK114</f>
        <v>0</v>
      </c>
    </row>
    <row r="114" s="2" customFormat="1" ht="16.5" customHeight="1">
      <c r="A114" s="40"/>
      <c r="B114" s="41"/>
      <c r="C114" s="216" t="s">
        <v>366</v>
      </c>
      <c r="D114" s="216" t="s">
        <v>333</v>
      </c>
      <c r="E114" s="217" t="s">
        <v>5597</v>
      </c>
      <c r="F114" s="218" t="s">
        <v>5598</v>
      </c>
      <c r="G114" s="219" t="s">
        <v>429</v>
      </c>
      <c r="H114" s="220">
        <v>51.200000000000003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185</v>
      </c>
    </row>
    <row r="115" s="12" customFormat="1" ht="22.8" customHeight="1">
      <c r="A115" s="12"/>
      <c r="B115" s="200"/>
      <c r="C115" s="201"/>
      <c r="D115" s="202" t="s">
        <v>75</v>
      </c>
      <c r="E115" s="214" t="s">
        <v>475</v>
      </c>
      <c r="F115" s="214" t="s">
        <v>5226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83</v>
      </c>
      <c r="AT115" s="212" t="s">
        <v>75</v>
      </c>
      <c r="AU115" s="212" t="s">
        <v>83</v>
      </c>
      <c r="AY115" s="211" t="s">
        <v>331</v>
      </c>
      <c r="BK115" s="213">
        <f>BK116</f>
        <v>0</v>
      </c>
    </row>
    <row r="116" s="2" customFormat="1" ht="16.5" customHeight="1">
      <c r="A116" s="40"/>
      <c r="B116" s="41"/>
      <c r="C116" s="216" t="s">
        <v>373</v>
      </c>
      <c r="D116" s="216" t="s">
        <v>333</v>
      </c>
      <c r="E116" s="217" t="s">
        <v>5227</v>
      </c>
      <c r="F116" s="218" t="s">
        <v>5228</v>
      </c>
      <c r="G116" s="219" t="s">
        <v>336</v>
      </c>
      <c r="H116" s="220">
        <v>102.40000000000001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529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549</v>
      </c>
      <c r="F117" s="214" t="s">
        <v>3560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381</v>
      </c>
      <c r="D118" s="216" t="s">
        <v>333</v>
      </c>
      <c r="E118" s="217" t="s">
        <v>3561</v>
      </c>
      <c r="F118" s="218" t="s">
        <v>5229</v>
      </c>
      <c r="G118" s="219" t="s">
        <v>429</v>
      </c>
      <c r="H118" s="220">
        <v>97.299999999999997</v>
      </c>
      <c r="I118" s="221"/>
      <c r="J118" s="222">
        <f>ROUND(I118*H118,2)</f>
        <v>0</v>
      </c>
      <c r="K118" s="218" t="s">
        <v>3508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541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650</v>
      </c>
      <c r="F119" s="214" t="s">
        <v>5599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5600</v>
      </c>
      <c r="F120" s="218" t="s">
        <v>5601</v>
      </c>
      <c r="G120" s="219" t="s">
        <v>336</v>
      </c>
      <c r="H120" s="220">
        <v>102.40000000000001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475</v>
      </c>
    </row>
    <row r="121" s="2" customFormat="1" ht="16.5" customHeight="1">
      <c r="A121" s="40"/>
      <c r="B121" s="41"/>
      <c r="C121" s="284" t="s">
        <v>393</v>
      </c>
      <c r="D121" s="284" t="s">
        <v>968</v>
      </c>
      <c r="E121" s="285" t="s">
        <v>5602</v>
      </c>
      <c r="F121" s="286" t="s">
        <v>5675</v>
      </c>
      <c r="G121" s="287" t="s">
        <v>336</v>
      </c>
      <c r="H121" s="288">
        <v>102.40000000000001</v>
      </c>
      <c r="I121" s="289"/>
      <c r="J121" s="290">
        <f>ROUND(I121*H121,2)</f>
        <v>0</v>
      </c>
      <c r="K121" s="286" t="s">
        <v>19</v>
      </c>
      <c r="L121" s="291"/>
      <c r="M121" s="292" t="s">
        <v>19</v>
      </c>
      <c r="N121" s="293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381</v>
      </c>
      <c r="AT121" s="227" t="s">
        <v>968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5676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1189</v>
      </c>
      <c r="F122" s="214" t="s">
        <v>5230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16.5" customHeight="1">
      <c r="A123" s="40"/>
      <c r="B123" s="41"/>
      <c r="C123" s="216" t="s">
        <v>182</v>
      </c>
      <c r="D123" s="216" t="s">
        <v>333</v>
      </c>
      <c r="E123" s="217" t="s">
        <v>5606</v>
      </c>
      <c r="F123" s="218" t="s">
        <v>5607</v>
      </c>
      <c r="G123" s="219" t="s">
        <v>336</v>
      </c>
      <c r="H123" s="220">
        <v>102.40000000000001</v>
      </c>
      <c r="I123" s="221"/>
      <c r="J123" s="222">
        <f>ROUND(I123*H123,2)</f>
        <v>0</v>
      </c>
      <c r="K123" s="218" t="s">
        <v>3508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190</v>
      </c>
    </row>
    <row r="124" s="2" customFormat="1" ht="16.5" customHeight="1">
      <c r="A124" s="40"/>
      <c r="B124" s="41"/>
      <c r="C124" s="216" t="s">
        <v>185</v>
      </c>
      <c r="D124" s="216" t="s">
        <v>333</v>
      </c>
      <c r="E124" s="217" t="s">
        <v>5233</v>
      </c>
      <c r="F124" s="218" t="s">
        <v>5234</v>
      </c>
      <c r="G124" s="219" t="s">
        <v>336</v>
      </c>
      <c r="H124" s="220">
        <v>102.40000000000001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199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1207</v>
      </c>
      <c r="F125" s="214" t="s">
        <v>5237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SUM(P126:P127)</f>
        <v>0</v>
      </c>
      <c r="Q125" s="208"/>
      <c r="R125" s="209">
        <f>SUM(R126:R127)</f>
        <v>0</v>
      </c>
      <c r="S125" s="208"/>
      <c r="T125" s="210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SUM(BK126:BK127)</f>
        <v>0</v>
      </c>
    </row>
    <row r="126" s="2" customFormat="1" ht="16.5" customHeight="1">
      <c r="A126" s="40"/>
      <c r="B126" s="41"/>
      <c r="C126" s="216" t="s">
        <v>524</v>
      </c>
      <c r="D126" s="216" t="s">
        <v>333</v>
      </c>
      <c r="E126" s="217" t="s">
        <v>5611</v>
      </c>
      <c r="F126" s="218" t="s">
        <v>5612</v>
      </c>
      <c r="G126" s="219" t="s">
        <v>336</v>
      </c>
      <c r="H126" s="220">
        <v>102.40000000000001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587</v>
      </c>
    </row>
    <row r="127" s="2" customFormat="1" ht="16.5" customHeight="1">
      <c r="A127" s="40"/>
      <c r="B127" s="41"/>
      <c r="C127" s="284" t="s">
        <v>529</v>
      </c>
      <c r="D127" s="284" t="s">
        <v>968</v>
      </c>
      <c r="E127" s="285" t="s">
        <v>5613</v>
      </c>
      <c r="F127" s="286" t="s">
        <v>5614</v>
      </c>
      <c r="G127" s="287" t="s">
        <v>336</v>
      </c>
      <c r="H127" s="288">
        <v>102.40000000000001</v>
      </c>
      <c r="I127" s="289"/>
      <c r="J127" s="290">
        <f>ROUND(I127*H127,2)</f>
        <v>0</v>
      </c>
      <c r="K127" s="286" t="s">
        <v>19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5677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1460</v>
      </c>
      <c r="F128" s="214" t="s">
        <v>5242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8</v>
      </c>
      <c r="D129" s="216" t="s">
        <v>333</v>
      </c>
      <c r="E129" s="217" t="s">
        <v>5243</v>
      </c>
      <c r="F129" s="218" t="s">
        <v>5244</v>
      </c>
      <c r="G129" s="219" t="s">
        <v>376</v>
      </c>
      <c r="H129" s="220">
        <v>75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631</v>
      </c>
    </row>
    <row r="130" s="2" customFormat="1" ht="16.5" customHeight="1">
      <c r="A130" s="40"/>
      <c r="B130" s="41"/>
      <c r="C130" s="284" t="s">
        <v>541</v>
      </c>
      <c r="D130" s="284" t="s">
        <v>968</v>
      </c>
      <c r="E130" s="285" t="s">
        <v>5245</v>
      </c>
      <c r="F130" s="286" t="s">
        <v>5665</v>
      </c>
      <c r="G130" s="287" t="s">
        <v>425</v>
      </c>
      <c r="H130" s="288">
        <v>75</v>
      </c>
      <c r="I130" s="289"/>
      <c r="J130" s="290">
        <f>ROUND(I130*H130,2)</f>
        <v>0</v>
      </c>
      <c r="K130" s="286" t="s">
        <v>19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5678</v>
      </c>
    </row>
    <row r="131" s="2" customFormat="1" ht="16.5" customHeight="1">
      <c r="A131" s="40"/>
      <c r="B131" s="41"/>
      <c r="C131" s="216" t="s">
        <v>469</v>
      </c>
      <c r="D131" s="216" t="s">
        <v>333</v>
      </c>
      <c r="E131" s="217" t="s">
        <v>5247</v>
      </c>
      <c r="F131" s="218" t="s">
        <v>5649</v>
      </c>
      <c r="G131" s="219" t="s">
        <v>429</v>
      </c>
      <c r="H131" s="220">
        <v>23.66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638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5679</v>
      </c>
      <c r="F132" s="214" t="s">
        <v>5680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SUM(P133:P137)</f>
        <v>0</v>
      </c>
      <c r="Q132" s="208"/>
      <c r="R132" s="209">
        <f>SUM(R133:R137)</f>
        <v>0</v>
      </c>
      <c r="S132" s="208"/>
      <c r="T132" s="210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SUM(BK133:BK137)</f>
        <v>0</v>
      </c>
    </row>
    <row r="133" s="2" customFormat="1" ht="16.5" customHeight="1">
      <c r="A133" s="40"/>
      <c r="B133" s="41"/>
      <c r="C133" s="216" t="s">
        <v>475</v>
      </c>
      <c r="D133" s="216" t="s">
        <v>333</v>
      </c>
      <c r="E133" s="217" t="s">
        <v>5681</v>
      </c>
      <c r="F133" s="218" t="s">
        <v>5682</v>
      </c>
      <c r="G133" s="219" t="s">
        <v>384</v>
      </c>
      <c r="H133" s="220">
        <v>92.209999999999994</v>
      </c>
      <c r="I133" s="221"/>
      <c r="J133" s="222">
        <f>ROUND(I133*H133,2)</f>
        <v>0</v>
      </c>
      <c r="K133" s="218" t="s">
        <v>3508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666</v>
      </c>
    </row>
    <row r="134" s="2" customFormat="1" ht="16.5" customHeight="1">
      <c r="A134" s="40"/>
      <c r="B134" s="41"/>
      <c r="C134" s="216" t="s">
        <v>549</v>
      </c>
      <c r="D134" s="216" t="s">
        <v>333</v>
      </c>
      <c r="E134" s="217" t="s">
        <v>5683</v>
      </c>
      <c r="F134" s="218" t="s">
        <v>5684</v>
      </c>
      <c r="G134" s="219" t="s">
        <v>384</v>
      </c>
      <c r="H134" s="220">
        <v>829.88999999999999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683</v>
      </c>
    </row>
    <row r="135" s="2" customFormat="1" ht="16.5" customHeight="1">
      <c r="A135" s="40"/>
      <c r="B135" s="41"/>
      <c r="C135" s="216" t="s">
        <v>558</v>
      </c>
      <c r="D135" s="216" t="s">
        <v>333</v>
      </c>
      <c r="E135" s="217" t="s">
        <v>5685</v>
      </c>
      <c r="F135" s="218" t="s">
        <v>5686</v>
      </c>
      <c r="G135" s="219" t="s">
        <v>384</v>
      </c>
      <c r="H135" s="220">
        <v>32.359999999999999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1048</v>
      </c>
    </row>
    <row r="136" s="2" customFormat="1" ht="16.5" customHeight="1">
      <c r="A136" s="40"/>
      <c r="B136" s="41"/>
      <c r="C136" s="216" t="s">
        <v>7</v>
      </c>
      <c r="D136" s="216" t="s">
        <v>333</v>
      </c>
      <c r="E136" s="217" t="s">
        <v>5687</v>
      </c>
      <c r="F136" s="218" t="s">
        <v>5688</v>
      </c>
      <c r="G136" s="219" t="s">
        <v>384</v>
      </c>
      <c r="H136" s="220">
        <v>59.850000000000001</v>
      </c>
      <c r="I136" s="221"/>
      <c r="J136" s="222">
        <f>ROUND(I136*H136,2)</f>
        <v>0</v>
      </c>
      <c r="K136" s="218" t="s">
        <v>3508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1058</v>
      </c>
    </row>
    <row r="137" s="2" customFormat="1" ht="16.5" customHeight="1">
      <c r="A137" s="40"/>
      <c r="B137" s="41"/>
      <c r="C137" s="216" t="s">
        <v>190</v>
      </c>
      <c r="D137" s="216" t="s">
        <v>333</v>
      </c>
      <c r="E137" s="217" t="s">
        <v>5251</v>
      </c>
      <c r="F137" s="218" t="s">
        <v>5252</v>
      </c>
      <c r="G137" s="219" t="s">
        <v>384</v>
      </c>
      <c r="H137" s="220">
        <v>233.63</v>
      </c>
      <c r="I137" s="221"/>
      <c r="J137" s="222">
        <f>ROUND(I137*H137,2)</f>
        <v>0</v>
      </c>
      <c r="K137" s="218" t="s">
        <v>3508</v>
      </c>
      <c r="L137" s="46"/>
      <c r="M137" s="296" t="s">
        <v>19</v>
      </c>
      <c r="N137" s="297" t="s">
        <v>47</v>
      </c>
      <c r="O137" s="298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1070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fAUOwhSgZk0KBf4uKjBRSL+UfT4UNKLNlgLMiT/rmO4k8AgjJPhaBOxTuNsa8mOX9CQTH1z4Be6zB2+lRx/dIg==" hashValue="i+IgehnL8hYqXwGgKK07X4BZ3m1kiEYjdICL14A3u6GoQ6PAjqxmUbt6bkiAcMfNpCUU0vazeCE9OuQcvzu6+Q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5689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ROUND((SUM(BE97:BE131)),  2)</f>
        <v>0</v>
      </c>
      <c r="G35" s="40"/>
      <c r="H35" s="40"/>
      <c r="I35" s="160">
        <v>0.20999999999999999</v>
      </c>
      <c r="J35" s="159">
        <f>ROUND(((SUM(BE97:BE131))*I35),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ROUND((SUM(BF97:BF131)),  2)</f>
        <v>0</v>
      </c>
      <c r="G36" s="40"/>
      <c r="H36" s="40"/>
      <c r="I36" s="160">
        <v>0.14999999999999999</v>
      </c>
      <c r="J36" s="159">
        <f>ROUND(((SUM(BF97:BF131))*I36),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ROUND((SUM(BG97:BG131)),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ROUND((SUM(BH97:BH131)),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ROUND((SUM(BI97:BI131)),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10.6 - SO10.6 - Komunikace a zpev.plochy-napojení lávky na areál dopravní výchovy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5215</v>
      </c>
      <c r="E66" s="186"/>
      <c r="F66" s="186"/>
      <c r="G66" s="186"/>
      <c r="H66" s="186"/>
      <c r="I66" s="186"/>
      <c r="J66" s="187">
        <f>J101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5216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5589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5217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5590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5219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5653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5220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5221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5671</v>
      </c>
      <c r="E75" s="186"/>
      <c r="F75" s="186"/>
      <c r="G75" s="186"/>
      <c r="H75" s="186"/>
      <c r="I75" s="186"/>
      <c r="J75" s="187">
        <f>J128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10.6 - SO10.6 - Komunikace a zpev.plochy-napojení lávky na areál dopravní výchovy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P99+P101+P104+P106+P108+P110+P113+P117+P120+P123+P128</f>
        <v>0</v>
      </c>
      <c r="Q98" s="208"/>
      <c r="R98" s="209">
        <f>R99+R101+R104+R106+R108+R110+R113+R117+R120+R123+R128</f>
        <v>0</v>
      </c>
      <c r="S98" s="208"/>
      <c r="T98" s="210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BK99+BK101+BK104+BK106+BK108+BK110+BK113+BK117+BK120+BK123+BK128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P100</f>
        <v>0</v>
      </c>
      <c r="Q99" s="208"/>
      <c r="R99" s="209">
        <f>R100</f>
        <v>0</v>
      </c>
      <c r="S99" s="208"/>
      <c r="T99" s="210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BK100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5690</v>
      </c>
      <c r="F100" s="218" t="s">
        <v>5691</v>
      </c>
      <c r="G100" s="219" t="s">
        <v>336</v>
      </c>
      <c r="H100" s="220">
        <v>148.75</v>
      </c>
      <c r="I100" s="221"/>
      <c r="J100" s="222">
        <f>ROUND(I100*H100,2)</f>
        <v>0</v>
      </c>
      <c r="K100" s="218" t="s">
        <v>3508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185</v>
      </c>
      <c r="F101" s="214" t="s">
        <v>5222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SUM(BK102:BK103)</f>
        <v>0</v>
      </c>
    </row>
    <row r="102" s="2" customFormat="1" ht="16.5" customHeight="1">
      <c r="A102" s="40"/>
      <c r="B102" s="41"/>
      <c r="C102" s="216" t="s">
        <v>85</v>
      </c>
      <c r="D102" s="216" t="s">
        <v>333</v>
      </c>
      <c r="E102" s="217" t="s">
        <v>5654</v>
      </c>
      <c r="F102" s="218" t="s">
        <v>5655</v>
      </c>
      <c r="G102" s="219" t="s">
        <v>429</v>
      </c>
      <c r="H102" s="220">
        <v>81.549999999999997</v>
      </c>
      <c r="I102" s="221"/>
      <c r="J102" s="222">
        <f>ROUND(I102*H102,2)</f>
        <v>0</v>
      </c>
      <c r="K102" s="218" t="s">
        <v>3508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126</v>
      </c>
    </row>
    <row r="103" s="2" customFormat="1" ht="16.5" customHeight="1">
      <c r="A103" s="40"/>
      <c r="B103" s="41"/>
      <c r="C103" s="216" t="s">
        <v>92</v>
      </c>
      <c r="D103" s="216" t="s">
        <v>333</v>
      </c>
      <c r="E103" s="217" t="s">
        <v>5594</v>
      </c>
      <c r="F103" s="218" t="s">
        <v>5595</v>
      </c>
      <c r="G103" s="219" t="s">
        <v>429</v>
      </c>
      <c r="H103" s="220">
        <v>81.549999999999997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366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541</v>
      </c>
      <c r="F104" s="214" t="s">
        <v>3540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126</v>
      </c>
      <c r="D105" s="216" t="s">
        <v>333</v>
      </c>
      <c r="E105" s="217" t="s">
        <v>3547</v>
      </c>
      <c r="F105" s="218" t="s">
        <v>5225</v>
      </c>
      <c r="G105" s="219" t="s">
        <v>429</v>
      </c>
      <c r="H105" s="220">
        <v>81.549999999999997</v>
      </c>
      <c r="I105" s="221"/>
      <c r="J105" s="222">
        <f>ROUND(I105*H105,2)</f>
        <v>0</v>
      </c>
      <c r="K105" s="218" t="s">
        <v>3508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381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469</v>
      </c>
      <c r="F106" s="214" t="s">
        <v>3553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5597</v>
      </c>
      <c r="F107" s="218" t="s">
        <v>5598</v>
      </c>
      <c r="G107" s="219" t="s">
        <v>429</v>
      </c>
      <c r="H107" s="220">
        <v>81.549999999999997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475</v>
      </c>
      <c r="F108" s="214" t="s">
        <v>5226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366</v>
      </c>
      <c r="D109" s="216" t="s">
        <v>333</v>
      </c>
      <c r="E109" s="217" t="s">
        <v>5227</v>
      </c>
      <c r="F109" s="218" t="s">
        <v>5228</v>
      </c>
      <c r="G109" s="219" t="s">
        <v>336</v>
      </c>
      <c r="H109" s="220">
        <v>173.5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185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5599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373</v>
      </c>
      <c r="D111" s="216" t="s">
        <v>333</v>
      </c>
      <c r="E111" s="217" t="s">
        <v>5600</v>
      </c>
      <c r="F111" s="218" t="s">
        <v>5601</v>
      </c>
      <c r="G111" s="219" t="s">
        <v>336</v>
      </c>
      <c r="H111" s="220">
        <v>173.5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529</v>
      </c>
    </row>
    <row r="112" s="2" customFormat="1" ht="16.5" customHeight="1">
      <c r="A112" s="40"/>
      <c r="B112" s="41"/>
      <c r="C112" s="284" t="s">
        <v>381</v>
      </c>
      <c r="D112" s="284" t="s">
        <v>968</v>
      </c>
      <c r="E112" s="285" t="s">
        <v>5602</v>
      </c>
      <c r="F112" s="286" t="s">
        <v>5675</v>
      </c>
      <c r="G112" s="287" t="s">
        <v>336</v>
      </c>
      <c r="H112" s="288">
        <v>173.5</v>
      </c>
      <c r="I112" s="289"/>
      <c r="J112" s="290">
        <f>ROUND(I112*H112,2)</f>
        <v>0</v>
      </c>
      <c r="K112" s="286" t="s">
        <v>3508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5230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387</v>
      </c>
      <c r="D114" s="216" t="s">
        <v>333</v>
      </c>
      <c r="E114" s="217" t="s">
        <v>5233</v>
      </c>
      <c r="F114" s="218" t="s">
        <v>5234</v>
      </c>
      <c r="G114" s="219" t="s">
        <v>336</v>
      </c>
      <c r="H114" s="220">
        <v>173.5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475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5656</v>
      </c>
      <c r="F115" s="218" t="s">
        <v>5657</v>
      </c>
      <c r="G115" s="219" t="s">
        <v>336</v>
      </c>
      <c r="H115" s="220">
        <v>173.5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5658</v>
      </c>
      <c r="F116" s="218" t="s">
        <v>5659</v>
      </c>
      <c r="G116" s="219" t="s">
        <v>336</v>
      </c>
      <c r="H116" s="220">
        <v>36.5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5661</v>
      </c>
      <c r="F118" s="218" t="s">
        <v>5662</v>
      </c>
      <c r="G118" s="219" t="s">
        <v>336</v>
      </c>
      <c r="H118" s="220">
        <v>185.25</v>
      </c>
      <c r="I118" s="221"/>
      <c r="J118" s="222">
        <f>ROUND(I118*H118,2)</f>
        <v>0</v>
      </c>
      <c r="K118" s="218" t="s">
        <v>3508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5663</v>
      </c>
      <c r="F119" s="218" t="s">
        <v>5664</v>
      </c>
      <c r="G119" s="219" t="s">
        <v>336</v>
      </c>
      <c r="H119" s="220">
        <v>185.25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5237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16.5" customHeight="1">
      <c r="A121" s="40"/>
      <c r="B121" s="41"/>
      <c r="C121" s="216" t="s">
        <v>529</v>
      </c>
      <c r="D121" s="216" t="s">
        <v>333</v>
      </c>
      <c r="E121" s="217" t="s">
        <v>5611</v>
      </c>
      <c r="F121" s="218" t="s">
        <v>5612</v>
      </c>
      <c r="G121" s="219" t="s">
        <v>336</v>
      </c>
      <c r="H121" s="220">
        <v>137</v>
      </c>
      <c r="I121" s="221"/>
      <c r="J121" s="222">
        <f>ROUND(I121*H121,2)</f>
        <v>0</v>
      </c>
      <c r="K121" s="218" t="s">
        <v>3508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2" customFormat="1" ht="16.5" customHeight="1">
      <c r="A122" s="40"/>
      <c r="B122" s="41"/>
      <c r="C122" s="284" t="s">
        <v>8</v>
      </c>
      <c r="D122" s="284" t="s">
        <v>968</v>
      </c>
      <c r="E122" s="285" t="s">
        <v>5613</v>
      </c>
      <c r="F122" s="286" t="s">
        <v>5614</v>
      </c>
      <c r="G122" s="287" t="s">
        <v>336</v>
      </c>
      <c r="H122" s="288">
        <v>137</v>
      </c>
      <c r="I122" s="289"/>
      <c r="J122" s="290">
        <f>ROUND(I122*H122,2)</f>
        <v>0</v>
      </c>
      <c r="K122" s="286" t="s">
        <v>3508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1460</v>
      </c>
      <c r="F123" s="214" t="s">
        <v>5242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SUM(P124:P127)</f>
        <v>0</v>
      </c>
      <c r="Q123" s="208"/>
      <c r="R123" s="209">
        <f>SUM(R124:R127)</f>
        <v>0</v>
      </c>
      <c r="S123" s="208"/>
      <c r="T123" s="21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SUM(BK124:BK127)</f>
        <v>0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5243</v>
      </c>
      <c r="F124" s="218" t="s">
        <v>5244</v>
      </c>
      <c r="G124" s="219" t="s">
        <v>376</v>
      </c>
      <c r="H124" s="220">
        <v>168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2" customFormat="1" ht="16.5" customHeight="1">
      <c r="A125" s="40"/>
      <c r="B125" s="41"/>
      <c r="C125" s="284" t="s">
        <v>469</v>
      </c>
      <c r="D125" s="284" t="s">
        <v>968</v>
      </c>
      <c r="E125" s="285" t="s">
        <v>5245</v>
      </c>
      <c r="F125" s="286" t="s">
        <v>5246</v>
      </c>
      <c r="G125" s="287" t="s">
        <v>425</v>
      </c>
      <c r="H125" s="288">
        <v>168</v>
      </c>
      <c r="I125" s="289"/>
      <c r="J125" s="290">
        <f>ROUND(I125*H125,2)</f>
        <v>0</v>
      </c>
      <c r="K125" s="286" t="s">
        <v>3508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638</v>
      </c>
    </row>
    <row r="126" s="2" customFormat="1" ht="16.5" customHeight="1">
      <c r="A126" s="40"/>
      <c r="B126" s="41"/>
      <c r="C126" s="216" t="s">
        <v>475</v>
      </c>
      <c r="D126" s="216" t="s">
        <v>333</v>
      </c>
      <c r="E126" s="217" t="s">
        <v>5247</v>
      </c>
      <c r="F126" s="218" t="s">
        <v>5666</v>
      </c>
      <c r="G126" s="219" t="s">
        <v>429</v>
      </c>
      <c r="H126" s="220">
        <v>2.52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16" t="s">
        <v>549</v>
      </c>
      <c r="D127" s="216" t="s">
        <v>333</v>
      </c>
      <c r="E127" s="217" t="s">
        <v>5251</v>
      </c>
      <c r="F127" s="218" t="s">
        <v>5252</v>
      </c>
      <c r="G127" s="219" t="s">
        <v>384</v>
      </c>
      <c r="H127" s="220">
        <v>245.93000000000001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5679</v>
      </c>
      <c r="F128" s="214" t="s">
        <v>5680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SUM(BK129:BK131)</f>
        <v>0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5681</v>
      </c>
      <c r="F129" s="218" t="s">
        <v>5682</v>
      </c>
      <c r="G129" s="219" t="s">
        <v>384</v>
      </c>
      <c r="H129" s="220">
        <v>13.09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5683</v>
      </c>
      <c r="F130" s="218" t="s">
        <v>5684</v>
      </c>
      <c r="G130" s="219" t="s">
        <v>384</v>
      </c>
      <c r="H130" s="220">
        <v>117.81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5685</v>
      </c>
      <c r="F131" s="218" t="s">
        <v>5686</v>
      </c>
      <c r="G131" s="219" t="s">
        <v>384</v>
      </c>
      <c r="H131" s="220">
        <v>13.09</v>
      </c>
      <c r="I131" s="221"/>
      <c r="J131" s="222">
        <f>ROUND(I131*H131,2)</f>
        <v>0</v>
      </c>
      <c r="K131" s="218" t="s">
        <v>3508</v>
      </c>
      <c r="L131" s="46"/>
      <c r="M131" s="296" t="s">
        <v>19</v>
      </c>
      <c r="N131" s="297" t="s">
        <v>47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TntP3BBnKCvyZh7XbhnHlB0nrrZAtDjcfoI8dUMZrcqNqTIMmv/N4wM9EL6ot1oDCd1rGSpdxZKiCaPH92nZ1Q==" hashValue="WPnwptvi+yJBi/sjbABVj7lcjdV2A+yIe1L6/q/H1WITKrsrZhlDR+UGd6QY7WfqchvV8SSORWo5n4HSCvjEYA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5692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ROUND((SUM(BE99:BE170)),  2)</f>
        <v>0</v>
      </c>
      <c r="G35" s="40"/>
      <c r="H35" s="40"/>
      <c r="I35" s="160">
        <v>0.20999999999999999</v>
      </c>
      <c r="J35" s="159">
        <f>ROUND(((SUM(BE99:BE170))*I35),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ROUND((SUM(BF99:BF170)),  2)</f>
        <v>0</v>
      </c>
      <c r="G36" s="40"/>
      <c r="H36" s="40"/>
      <c r="I36" s="160">
        <v>0.14999999999999999</v>
      </c>
      <c r="J36" s="159">
        <f>ROUND(((SUM(BF99:BF170))*I36),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ROUND((SUM(BG99:BG170)),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ROUND((SUM(BH99:BH170)),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ROUND((SUM(BI99:BI170)),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11 - SO11 -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5693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313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6"/>
      <c r="D66" s="185" t="s">
        <v>5694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5695</v>
      </c>
      <c r="E67" s="186"/>
      <c r="F67" s="186"/>
      <c r="G67" s="186"/>
      <c r="H67" s="186"/>
      <c r="I67" s="186"/>
      <c r="J67" s="187">
        <f>J109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5696</v>
      </c>
      <c r="E68" s="186"/>
      <c r="F68" s="186"/>
      <c r="G68" s="186"/>
      <c r="H68" s="186"/>
      <c r="I68" s="186"/>
      <c r="J68" s="187">
        <f>J112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5697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5698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5699</v>
      </c>
      <c r="E71" s="186"/>
      <c r="F71" s="186"/>
      <c r="G71" s="186"/>
      <c r="H71" s="186"/>
      <c r="I71" s="186"/>
      <c r="J71" s="187">
        <f>J119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5700</v>
      </c>
      <c r="E72" s="186"/>
      <c r="F72" s="186"/>
      <c r="G72" s="186"/>
      <c r="H72" s="186"/>
      <c r="I72" s="186"/>
      <c r="J72" s="187">
        <f>J122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5701</v>
      </c>
      <c r="E73" s="186"/>
      <c r="F73" s="186"/>
      <c r="G73" s="186"/>
      <c r="H73" s="186"/>
      <c r="I73" s="186"/>
      <c r="J73" s="187">
        <f>J125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5702</v>
      </c>
      <c r="E74" s="186"/>
      <c r="F74" s="186"/>
      <c r="G74" s="186"/>
      <c r="H74" s="186"/>
      <c r="I74" s="186"/>
      <c r="J74" s="187">
        <f>J143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5703</v>
      </c>
      <c r="E75" s="186"/>
      <c r="F75" s="186"/>
      <c r="G75" s="186"/>
      <c r="H75" s="186"/>
      <c r="I75" s="186"/>
      <c r="J75" s="187">
        <f>J156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5704</v>
      </c>
      <c r="E76" s="186"/>
      <c r="F76" s="186"/>
      <c r="G76" s="186"/>
      <c r="H76" s="186"/>
      <c r="I76" s="186"/>
      <c r="J76" s="187">
        <f>J158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5705</v>
      </c>
      <c r="E77" s="186"/>
      <c r="F77" s="186"/>
      <c r="G77" s="186"/>
      <c r="H77" s="186"/>
      <c r="I77" s="186"/>
      <c r="J77" s="187">
        <f>J166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11 - SO11 - Sadové úpravy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P100+P101</f>
        <v>0</v>
      </c>
      <c r="Q99" s="98"/>
      <c r="R99" s="197">
        <f>R100+R101</f>
        <v>0</v>
      </c>
      <c r="S99" s="98"/>
      <c r="T99" s="198">
        <f>T100+T101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BK100+BK101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3870</v>
      </c>
      <c r="F100" s="203" t="s">
        <v>5706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v>0</v>
      </c>
      <c r="Q100" s="208"/>
      <c r="R100" s="209">
        <v>0</v>
      </c>
      <c r="S100" s="208"/>
      <c r="T100" s="210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P102+P109+P112+P114+P117+P119+P122+P125+P143+P156+P158+P166</f>
        <v>0</v>
      </c>
      <c r="Q101" s="208"/>
      <c r="R101" s="209">
        <f>R102+R109+R112+R114+R117+R119+R122+R125+R143+R156+R158+R166</f>
        <v>0</v>
      </c>
      <c r="S101" s="208"/>
      <c r="T101" s="210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BK102+BK109+BK112+BK114+BK117+BK119+BK122+BK125+BK143+BK156+BK158+BK166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1518</v>
      </c>
      <c r="F102" s="214" t="s">
        <v>5707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24.15" customHeight="1">
      <c r="A103" s="40"/>
      <c r="B103" s="41"/>
      <c r="C103" s="216" t="s">
        <v>83</v>
      </c>
      <c r="D103" s="216" t="s">
        <v>333</v>
      </c>
      <c r="E103" s="217" t="s">
        <v>5708</v>
      </c>
      <c r="F103" s="218" t="s">
        <v>5709</v>
      </c>
      <c r="G103" s="219" t="s">
        <v>1051</v>
      </c>
      <c r="H103" s="220">
        <v>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2" customFormat="1" ht="24.15" customHeight="1">
      <c r="A104" s="40"/>
      <c r="B104" s="41"/>
      <c r="C104" s="216" t="s">
        <v>85</v>
      </c>
      <c r="D104" s="216" t="s">
        <v>333</v>
      </c>
      <c r="E104" s="217" t="s">
        <v>5710</v>
      </c>
      <c r="F104" s="218" t="s">
        <v>5711</v>
      </c>
      <c r="G104" s="219" t="s">
        <v>1051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2" customFormat="1" ht="21.75" customHeight="1">
      <c r="A105" s="40"/>
      <c r="B105" s="41"/>
      <c r="C105" s="216" t="s">
        <v>92</v>
      </c>
      <c r="D105" s="216" t="s">
        <v>333</v>
      </c>
      <c r="E105" s="217" t="s">
        <v>5712</v>
      </c>
      <c r="F105" s="218" t="s">
        <v>5713</v>
      </c>
      <c r="G105" s="219" t="s">
        <v>1051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366</v>
      </c>
    </row>
    <row r="106" s="2" customFormat="1" ht="16.5" customHeight="1">
      <c r="A106" s="40"/>
      <c r="B106" s="41"/>
      <c r="C106" s="216" t="s">
        <v>126</v>
      </c>
      <c r="D106" s="216" t="s">
        <v>333</v>
      </c>
      <c r="E106" s="217" t="s">
        <v>5714</v>
      </c>
      <c r="F106" s="218" t="s">
        <v>5715</v>
      </c>
      <c r="G106" s="219" t="s">
        <v>1051</v>
      </c>
      <c r="H106" s="220">
        <v>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381</v>
      </c>
    </row>
    <row r="107" s="2" customFormat="1" ht="16.5" customHeight="1">
      <c r="A107" s="40"/>
      <c r="B107" s="41"/>
      <c r="C107" s="216" t="s">
        <v>361</v>
      </c>
      <c r="D107" s="216" t="s">
        <v>333</v>
      </c>
      <c r="E107" s="217" t="s">
        <v>5716</v>
      </c>
      <c r="F107" s="218" t="s">
        <v>5717</v>
      </c>
      <c r="G107" s="219" t="s">
        <v>1051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393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5718</v>
      </c>
      <c r="F108" s="218" t="s">
        <v>5719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1523</v>
      </c>
      <c r="F109" s="214" t="s">
        <v>5720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SUM(BK110:BK111)</f>
        <v>0</v>
      </c>
    </row>
    <row r="110" s="2" customFormat="1" ht="21.75" customHeight="1">
      <c r="A110" s="40"/>
      <c r="B110" s="41"/>
      <c r="C110" s="216" t="s">
        <v>373</v>
      </c>
      <c r="D110" s="216" t="s">
        <v>333</v>
      </c>
      <c r="E110" s="217" t="s">
        <v>5721</v>
      </c>
      <c r="F110" s="218" t="s">
        <v>5722</v>
      </c>
      <c r="G110" s="219" t="s">
        <v>336</v>
      </c>
      <c r="H110" s="220">
        <v>251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2" customFormat="1" ht="21.75" customHeight="1">
      <c r="A111" s="40"/>
      <c r="B111" s="41"/>
      <c r="C111" s="216" t="s">
        <v>381</v>
      </c>
      <c r="D111" s="216" t="s">
        <v>333</v>
      </c>
      <c r="E111" s="217" t="s">
        <v>5723</v>
      </c>
      <c r="F111" s="218" t="s">
        <v>5724</v>
      </c>
      <c r="G111" s="219" t="s">
        <v>336</v>
      </c>
      <c r="H111" s="220">
        <v>1175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1531</v>
      </c>
      <c r="F112" s="214" t="s">
        <v>5725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P113</f>
        <v>0</v>
      </c>
      <c r="Q112" s="208"/>
      <c r="R112" s="209">
        <f>R113</f>
        <v>0</v>
      </c>
      <c r="S112" s="208"/>
      <c r="T112" s="210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BK113</f>
        <v>0</v>
      </c>
    </row>
    <row r="113" s="2" customFormat="1" ht="16.5" customHeight="1">
      <c r="A113" s="40"/>
      <c r="B113" s="41"/>
      <c r="C113" s="216" t="s">
        <v>387</v>
      </c>
      <c r="D113" s="216" t="s">
        <v>333</v>
      </c>
      <c r="E113" s="217" t="s">
        <v>5726</v>
      </c>
      <c r="F113" s="218" t="s">
        <v>5727</v>
      </c>
      <c r="G113" s="219" t="s">
        <v>5160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1538</v>
      </c>
      <c r="F114" s="214" t="s">
        <v>5728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SUM(P115:P116)</f>
        <v>0</v>
      </c>
      <c r="Q114" s="208"/>
      <c r="R114" s="209">
        <f>SUM(R115:R116)</f>
        <v>0</v>
      </c>
      <c r="S114" s="208"/>
      <c r="T114" s="210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SUM(BK115:BK116)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5729</v>
      </c>
      <c r="F115" s="218" t="s">
        <v>5730</v>
      </c>
      <c r="G115" s="219" t="s">
        <v>336</v>
      </c>
      <c r="H115" s="220">
        <v>40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5731</v>
      </c>
      <c r="F116" s="218" t="s">
        <v>5732</v>
      </c>
      <c r="G116" s="219" t="s">
        <v>336</v>
      </c>
      <c r="H116" s="220">
        <v>40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1544</v>
      </c>
      <c r="F117" s="214" t="s">
        <v>5733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16.5" customHeight="1">
      <c r="A118" s="40"/>
      <c r="B118" s="41"/>
      <c r="C118" s="216" t="s">
        <v>185</v>
      </c>
      <c r="D118" s="216" t="s">
        <v>333</v>
      </c>
      <c r="E118" s="217" t="s">
        <v>5734</v>
      </c>
      <c r="F118" s="218" t="s">
        <v>5735</v>
      </c>
      <c r="G118" s="219" t="s">
        <v>429</v>
      </c>
      <c r="H118" s="220">
        <v>4276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199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1550</v>
      </c>
      <c r="F119" s="214" t="s">
        <v>5172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SUM(P120:P121)</f>
        <v>0</v>
      </c>
      <c r="Q119" s="208"/>
      <c r="R119" s="209">
        <f>SUM(R120:R121)</f>
        <v>0</v>
      </c>
      <c r="S119" s="208"/>
      <c r="T119" s="210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83</v>
      </c>
      <c r="AY119" s="211" t="s">
        <v>331</v>
      </c>
      <c r="BK119" s="213">
        <f>SUM(BK120:BK121)</f>
        <v>0</v>
      </c>
    </row>
    <row r="120" s="2" customFormat="1" ht="21.75" customHeight="1">
      <c r="A120" s="40"/>
      <c r="B120" s="41"/>
      <c r="C120" s="216" t="s">
        <v>524</v>
      </c>
      <c r="D120" s="216" t="s">
        <v>333</v>
      </c>
      <c r="E120" s="217" t="s">
        <v>5736</v>
      </c>
      <c r="F120" s="218" t="s">
        <v>5737</v>
      </c>
      <c r="G120" s="219" t="s">
        <v>429</v>
      </c>
      <c r="H120" s="220">
        <v>3404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587</v>
      </c>
    </row>
    <row r="121" s="2" customFormat="1" ht="21.75" customHeight="1">
      <c r="A121" s="40"/>
      <c r="B121" s="41"/>
      <c r="C121" s="216" t="s">
        <v>529</v>
      </c>
      <c r="D121" s="216" t="s">
        <v>333</v>
      </c>
      <c r="E121" s="217" t="s">
        <v>5738</v>
      </c>
      <c r="F121" s="218" t="s">
        <v>5739</v>
      </c>
      <c r="G121" s="219" t="s">
        <v>336</v>
      </c>
      <c r="H121" s="220">
        <v>17020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650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1554</v>
      </c>
      <c r="F122" s="214" t="s">
        <v>5178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SUM(BK123:BK124)</f>
        <v>0</v>
      </c>
    </row>
    <row r="123" s="2" customFormat="1" ht="21.75" customHeight="1">
      <c r="A123" s="40"/>
      <c r="B123" s="41"/>
      <c r="C123" s="216" t="s">
        <v>8</v>
      </c>
      <c r="D123" s="216" t="s">
        <v>333</v>
      </c>
      <c r="E123" s="217" t="s">
        <v>5740</v>
      </c>
      <c r="F123" s="218" t="s">
        <v>5180</v>
      </c>
      <c r="G123" s="219" t="s">
        <v>336</v>
      </c>
      <c r="H123" s="220">
        <v>17020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631</v>
      </c>
    </row>
    <row r="124" s="2" customFormat="1" ht="16.5" customHeight="1">
      <c r="A124" s="40"/>
      <c r="B124" s="41"/>
      <c r="C124" s="216" t="s">
        <v>541</v>
      </c>
      <c r="D124" s="216" t="s">
        <v>333</v>
      </c>
      <c r="E124" s="217" t="s">
        <v>5741</v>
      </c>
      <c r="F124" s="218" t="s">
        <v>5182</v>
      </c>
      <c r="G124" s="219" t="s">
        <v>336</v>
      </c>
      <c r="H124" s="220">
        <v>17020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624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1558</v>
      </c>
      <c r="F125" s="214" t="s">
        <v>5742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SUM(P126:P142)</f>
        <v>0</v>
      </c>
      <c r="Q125" s="208"/>
      <c r="R125" s="209">
        <f>SUM(R126:R142)</f>
        <v>0</v>
      </c>
      <c r="S125" s="208"/>
      <c r="T125" s="210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SUM(BK126:BK142)</f>
        <v>0</v>
      </c>
    </row>
    <row r="126" s="2" customFormat="1" ht="16.5" customHeight="1">
      <c r="A126" s="40"/>
      <c r="B126" s="41"/>
      <c r="C126" s="216" t="s">
        <v>469</v>
      </c>
      <c r="D126" s="216" t="s">
        <v>333</v>
      </c>
      <c r="E126" s="217" t="s">
        <v>5743</v>
      </c>
      <c r="F126" s="218" t="s">
        <v>5744</v>
      </c>
      <c r="G126" s="219" t="s">
        <v>1051</v>
      </c>
      <c r="H126" s="220">
        <v>12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638</v>
      </c>
    </row>
    <row r="127" s="2" customFormat="1" ht="16.5" customHeight="1">
      <c r="A127" s="40"/>
      <c r="B127" s="41"/>
      <c r="C127" s="216" t="s">
        <v>475</v>
      </c>
      <c r="D127" s="216" t="s">
        <v>333</v>
      </c>
      <c r="E127" s="217" t="s">
        <v>5745</v>
      </c>
      <c r="F127" s="218" t="s">
        <v>5746</v>
      </c>
      <c r="G127" s="219" t="s">
        <v>1051</v>
      </c>
      <c r="H127" s="220">
        <v>12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666</v>
      </c>
    </row>
    <row r="128" s="2" customFormat="1" ht="16.5" customHeight="1">
      <c r="A128" s="40"/>
      <c r="B128" s="41"/>
      <c r="C128" s="216" t="s">
        <v>549</v>
      </c>
      <c r="D128" s="216" t="s">
        <v>333</v>
      </c>
      <c r="E128" s="217" t="s">
        <v>5747</v>
      </c>
      <c r="F128" s="218" t="s">
        <v>5748</v>
      </c>
      <c r="G128" s="219" t="s">
        <v>336</v>
      </c>
      <c r="H128" s="220">
        <v>12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683</v>
      </c>
    </row>
    <row r="129" s="2" customFormat="1" ht="16.5" customHeight="1">
      <c r="A129" s="40"/>
      <c r="B129" s="41"/>
      <c r="C129" s="216" t="s">
        <v>558</v>
      </c>
      <c r="D129" s="216" t="s">
        <v>333</v>
      </c>
      <c r="E129" s="217" t="s">
        <v>5749</v>
      </c>
      <c r="F129" s="218" t="s">
        <v>5750</v>
      </c>
      <c r="G129" s="219" t="s">
        <v>1051</v>
      </c>
      <c r="H129" s="220">
        <v>12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16" t="s">
        <v>7</v>
      </c>
      <c r="D130" s="216" t="s">
        <v>333</v>
      </c>
      <c r="E130" s="217" t="s">
        <v>5751</v>
      </c>
      <c r="F130" s="218" t="s">
        <v>5752</v>
      </c>
      <c r="G130" s="219" t="s">
        <v>1051</v>
      </c>
      <c r="H130" s="220">
        <v>12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190</v>
      </c>
      <c r="D131" s="216" t="s">
        <v>333</v>
      </c>
      <c r="E131" s="217" t="s">
        <v>5753</v>
      </c>
      <c r="F131" s="218" t="s">
        <v>5754</v>
      </c>
      <c r="G131" s="219" t="s">
        <v>1051</v>
      </c>
      <c r="H131" s="220">
        <v>36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193</v>
      </c>
      <c r="D132" s="216" t="s">
        <v>333</v>
      </c>
      <c r="E132" s="217" t="s">
        <v>5755</v>
      </c>
      <c r="F132" s="218" t="s">
        <v>5756</v>
      </c>
      <c r="G132" s="219" t="s">
        <v>678</v>
      </c>
      <c r="H132" s="220">
        <v>3.6000000000000001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16" t="s">
        <v>199</v>
      </c>
      <c r="D133" s="216" t="s">
        <v>333</v>
      </c>
      <c r="E133" s="217" t="s">
        <v>5757</v>
      </c>
      <c r="F133" s="218" t="s">
        <v>5758</v>
      </c>
      <c r="G133" s="219" t="s">
        <v>429</v>
      </c>
      <c r="H133" s="220">
        <v>1.2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16" t="s">
        <v>599</v>
      </c>
      <c r="D134" s="216" t="s">
        <v>333</v>
      </c>
      <c r="E134" s="217" t="s">
        <v>5759</v>
      </c>
      <c r="F134" s="218" t="s">
        <v>5760</v>
      </c>
      <c r="G134" s="219" t="s">
        <v>1051</v>
      </c>
      <c r="H134" s="220">
        <v>36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587</v>
      </c>
      <c r="D135" s="216" t="s">
        <v>333</v>
      </c>
      <c r="E135" s="217" t="s">
        <v>5761</v>
      </c>
      <c r="F135" s="218" t="s">
        <v>5762</v>
      </c>
      <c r="G135" s="219" t="s">
        <v>4016</v>
      </c>
      <c r="H135" s="220">
        <v>36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16" t="s">
        <v>644</v>
      </c>
      <c r="D136" s="216" t="s">
        <v>333</v>
      </c>
      <c r="E136" s="217" t="s">
        <v>5763</v>
      </c>
      <c r="F136" s="218" t="s">
        <v>5764</v>
      </c>
      <c r="G136" s="219" t="s">
        <v>1051</v>
      </c>
      <c r="H136" s="220">
        <v>36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16.5" customHeight="1">
      <c r="A137" s="40"/>
      <c r="B137" s="41"/>
      <c r="C137" s="216" t="s">
        <v>650</v>
      </c>
      <c r="D137" s="216" t="s">
        <v>333</v>
      </c>
      <c r="E137" s="217" t="s">
        <v>5765</v>
      </c>
      <c r="F137" s="218" t="s">
        <v>5766</v>
      </c>
      <c r="G137" s="219" t="s">
        <v>1051</v>
      </c>
      <c r="H137" s="220">
        <v>96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2" customFormat="1" ht="16.5" customHeight="1">
      <c r="A138" s="40"/>
      <c r="B138" s="41"/>
      <c r="C138" s="216" t="s">
        <v>656</v>
      </c>
      <c r="D138" s="216" t="s">
        <v>333</v>
      </c>
      <c r="E138" s="217" t="s">
        <v>5767</v>
      </c>
      <c r="F138" s="218" t="s">
        <v>5768</v>
      </c>
      <c r="G138" s="219" t="s">
        <v>1051</v>
      </c>
      <c r="H138" s="220">
        <v>2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1201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5769</v>
      </c>
      <c r="F139" s="218" t="s">
        <v>5770</v>
      </c>
      <c r="G139" s="219" t="s">
        <v>1051</v>
      </c>
      <c r="H139" s="220">
        <v>3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1039</v>
      </c>
    </row>
    <row r="140" s="2" customFormat="1" ht="16.5" customHeight="1">
      <c r="A140" s="40"/>
      <c r="B140" s="41"/>
      <c r="C140" s="216" t="s">
        <v>618</v>
      </c>
      <c r="D140" s="216" t="s">
        <v>333</v>
      </c>
      <c r="E140" s="217" t="s">
        <v>5771</v>
      </c>
      <c r="F140" s="218" t="s">
        <v>5772</v>
      </c>
      <c r="G140" s="219" t="s">
        <v>1051</v>
      </c>
      <c r="H140" s="220">
        <v>3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1243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5773</v>
      </c>
      <c r="F141" s="218" t="s">
        <v>5774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1253</v>
      </c>
    </row>
    <row r="142" s="2" customFormat="1" ht="16.5" customHeight="1">
      <c r="A142" s="40"/>
      <c r="B142" s="41"/>
      <c r="C142" s="216" t="s">
        <v>612</v>
      </c>
      <c r="D142" s="216" t="s">
        <v>333</v>
      </c>
      <c r="E142" s="217" t="s">
        <v>5775</v>
      </c>
      <c r="F142" s="218" t="s">
        <v>5776</v>
      </c>
      <c r="G142" s="219" t="s">
        <v>1051</v>
      </c>
      <c r="H142" s="220">
        <v>3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1266</v>
      </c>
    </row>
    <row r="143" s="12" customFormat="1" ht="22.8" customHeight="1">
      <c r="A143" s="12"/>
      <c r="B143" s="200"/>
      <c r="C143" s="201"/>
      <c r="D143" s="202" t="s">
        <v>75</v>
      </c>
      <c r="E143" s="214" t="s">
        <v>1563</v>
      </c>
      <c r="F143" s="214" t="s">
        <v>5183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SUM(P144:P155)</f>
        <v>0</v>
      </c>
      <c r="Q143" s="208"/>
      <c r="R143" s="209">
        <f>SUM(R144:R155)</f>
        <v>0</v>
      </c>
      <c r="S143" s="208"/>
      <c r="T143" s="210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83</v>
      </c>
      <c r="AT143" s="212" t="s">
        <v>75</v>
      </c>
      <c r="AU143" s="212" t="s">
        <v>83</v>
      </c>
      <c r="AY143" s="211" t="s">
        <v>331</v>
      </c>
      <c r="BK143" s="213">
        <f>SUM(BK144:BK155)</f>
        <v>0</v>
      </c>
    </row>
    <row r="144" s="2" customFormat="1" ht="16.5" customHeight="1">
      <c r="A144" s="40"/>
      <c r="B144" s="41"/>
      <c r="C144" s="216" t="s">
        <v>638</v>
      </c>
      <c r="D144" s="216" t="s">
        <v>333</v>
      </c>
      <c r="E144" s="217" t="s">
        <v>5777</v>
      </c>
      <c r="F144" s="218" t="s">
        <v>5778</v>
      </c>
      <c r="G144" s="219" t="s">
        <v>336</v>
      </c>
      <c r="H144" s="220">
        <v>17020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1284</v>
      </c>
    </row>
    <row r="145" s="2" customFormat="1" ht="21.75" customHeight="1">
      <c r="A145" s="40"/>
      <c r="B145" s="41"/>
      <c r="C145" s="216" t="s">
        <v>605</v>
      </c>
      <c r="D145" s="216" t="s">
        <v>333</v>
      </c>
      <c r="E145" s="217" t="s">
        <v>5779</v>
      </c>
      <c r="F145" s="218" t="s">
        <v>5780</v>
      </c>
      <c r="G145" s="219" t="s">
        <v>336</v>
      </c>
      <c r="H145" s="220">
        <v>4363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1310</v>
      </c>
    </row>
    <row r="146" s="2" customFormat="1" ht="21.75" customHeight="1">
      <c r="A146" s="40"/>
      <c r="B146" s="41"/>
      <c r="C146" s="216" t="s">
        <v>666</v>
      </c>
      <c r="D146" s="216" t="s">
        <v>333</v>
      </c>
      <c r="E146" s="217" t="s">
        <v>5781</v>
      </c>
      <c r="F146" s="218" t="s">
        <v>5782</v>
      </c>
      <c r="G146" s="219" t="s">
        <v>384</v>
      </c>
      <c r="H146" s="220">
        <v>0.59999999999999998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1333</v>
      </c>
    </row>
    <row r="147" s="2" customFormat="1" ht="21.75" customHeight="1">
      <c r="A147" s="40"/>
      <c r="B147" s="41"/>
      <c r="C147" s="216" t="s">
        <v>675</v>
      </c>
      <c r="D147" s="216" t="s">
        <v>333</v>
      </c>
      <c r="E147" s="217" t="s">
        <v>5783</v>
      </c>
      <c r="F147" s="218" t="s">
        <v>5784</v>
      </c>
      <c r="G147" s="219" t="s">
        <v>384</v>
      </c>
      <c r="H147" s="220">
        <v>0.29999999999999999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1348</v>
      </c>
    </row>
    <row r="148" s="2" customFormat="1" ht="16.5" customHeight="1">
      <c r="A148" s="40"/>
      <c r="B148" s="41"/>
      <c r="C148" s="216" t="s">
        <v>683</v>
      </c>
      <c r="D148" s="216" t="s">
        <v>333</v>
      </c>
      <c r="E148" s="217" t="s">
        <v>5785</v>
      </c>
      <c r="F148" s="218" t="s">
        <v>5786</v>
      </c>
      <c r="G148" s="219" t="s">
        <v>336</v>
      </c>
      <c r="H148" s="220">
        <v>15299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1366</v>
      </c>
    </row>
    <row r="149" s="2" customFormat="1" ht="24.15" customHeight="1">
      <c r="A149" s="40"/>
      <c r="B149" s="41"/>
      <c r="C149" s="216" t="s">
        <v>1044</v>
      </c>
      <c r="D149" s="216" t="s">
        <v>333</v>
      </c>
      <c r="E149" s="217" t="s">
        <v>5787</v>
      </c>
      <c r="F149" s="218" t="s">
        <v>5788</v>
      </c>
      <c r="G149" s="219" t="s">
        <v>336</v>
      </c>
      <c r="H149" s="220">
        <v>4363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1380</v>
      </c>
    </row>
    <row r="150" s="2" customFormat="1" ht="24.15" customHeight="1">
      <c r="A150" s="40"/>
      <c r="B150" s="41"/>
      <c r="C150" s="216" t="s">
        <v>1048</v>
      </c>
      <c r="D150" s="216" t="s">
        <v>333</v>
      </c>
      <c r="E150" s="217" t="s">
        <v>5789</v>
      </c>
      <c r="F150" s="218" t="s">
        <v>5790</v>
      </c>
      <c r="G150" s="219" t="s">
        <v>336</v>
      </c>
      <c r="H150" s="220">
        <v>1721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1391</v>
      </c>
    </row>
    <row r="151" s="2" customFormat="1" ht="16.5" customHeight="1">
      <c r="A151" s="40"/>
      <c r="B151" s="41"/>
      <c r="C151" s="216" t="s">
        <v>1053</v>
      </c>
      <c r="D151" s="216" t="s">
        <v>333</v>
      </c>
      <c r="E151" s="217" t="s">
        <v>5791</v>
      </c>
      <c r="F151" s="218" t="s">
        <v>5792</v>
      </c>
      <c r="G151" s="219" t="s">
        <v>678</v>
      </c>
      <c r="H151" s="220">
        <v>459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1401</v>
      </c>
    </row>
    <row r="152" s="2" customFormat="1" ht="16.5" customHeight="1">
      <c r="A152" s="40"/>
      <c r="B152" s="41"/>
      <c r="C152" s="216" t="s">
        <v>1058</v>
      </c>
      <c r="D152" s="216" t="s">
        <v>333</v>
      </c>
      <c r="E152" s="217" t="s">
        <v>5793</v>
      </c>
      <c r="F152" s="218" t="s">
        <v>5794</v>
      </c>
      <c r="G152" s="219" t="s">
        <v>678</v>
      </c>
      <c r="H152" s="220">
        <v>4.5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1415</v>
      </c>
    </row>
    <row r="153" s="2" customFormat="1" ht="21.75" customHeight="1">
      <c r="A153" s="40"/>
      <c r="B153" s="41"/>
      <c r="C153" s="216" t="s">
        <v>1066</v>
      </c>
      <c r="D153" s="216" t="s">
        <v>333</v>
      </c>
      <c r="E153" s="217" t="s">
        <v>5795</v>
      </c>
      <c r="F153" s="218" t="s">
        <v>5796</v>
      </c>
      <c r="G153" s="219" t="s">
        <v>678</v>
      </c>
      <c r="H153" s="220">
        <v>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1424</v>
      </c>
    </row>
    <row r="154" s="2" customFormat="1" ht="16.5" customHeight="1">
      <c r="A154" s="40"/>
      <c r="B154" s="41"/>
      <c r="C154" s="216" t="s">
        <v>1070</v>
      </c>
      <c r="D154" s="216" t="s">
        <v>333</v>
      </c>
      <c r="E154" s="217" t="s">
        <v>5797</v>
      </c>
      <c r="F154" s="218" t="s">
        <v>5798</v>
      </c>
      <c r="G154" s="219" t="s">
        <v>678</v>
      </c>
      <c r="H154" s="220">
        <v>612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1435</v>
      </c>
    </row>
    <row r="155" s="2" customFormat="1" ht="16.5" customHeight="1">
      <c r="A155" s="40"/>
      <c r="B155" s="41"/>
      <c r="C155" s="216" t="s">
        <v>546</v>
      </c>
      <c r="D155" s="216" t="s">
        <v>333</v>
      </c>
      <c r="E155" s="217" t="s">
        <v>5799</v>
      </c>
      <c r="F155" s="218" t="s">
        <v>5800</v>
      </c>
      <c r="G155" s="219" t="s">
        <v>678</v>
      </c>
      <c r="H155" s="220">
        <v>306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1450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1572</v>
      </c>
      <c r="F156" s="214" t="s">
        <v>5801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BK157</f>
        <v>0</v>
      </c>
    </row>
    <row r="157" s="2" customFormat="1" ht="55.5" customHeight="1">
      <c r="A157" s="40"/>
      <c r="B157" s="41"/>
      <c r="C157" s="216" t="s">
        <v>1078</v>
      </c>
      <c r="D157" s="216" t="s">
        <v>333</v>
      </c>
      <c r="E157" s="217" t="s">
        <v>5802</v>
      </c>
      <c r="F157" s="218" t="s">
        <v>5803</v>
      </c>
      <c r="G157" s="219" t="s">
        <v>5160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1463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1587</v>
      </c>
      <c r="F158" s="214" t="s">
        <v>5804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SUM(P159:P165)</f>
        <v>0</v>
      </c>
      <c r="Q158" s="208"/>
      <c r="R158" s="209">
        <f>SUM(R159:R165)</f>
        <v>0</v>
      </c>
      <c r="S158" s="208"/>
      <c r="T158" s="210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SUM(BK159:BK165)</f>
        <v>0</v>
      </c>
    </row>
    <row r="159" s="2" customFormat="1" ht="16.5" customHeight="1">
      <c r="A159" s="40"/>
      <c r="B159" s="41"/>
      <c r="C159" s="216" t="s">
        <v>1083</v>
      </c>
      <c r="D159" s="216" t="s">
        <v>333</v>
      </c>
      <c r="E159" s="217" t="s">
        <v>5805</v>
      </c>
      <c r="F159" s="218" t="s">
        <v>5200</v>
      </c>
      <c r="G159" s="219" t="s">
        <v>336</v>
      </c>
      <c r="H159" s="220">
        <v>45897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1472</v>
      </c>
    </row>
    <row r="160" s="2" customFormat="1" ht="21.75" customHeight="1">
      <c r="A160" s="40"/>
      <c r="B160" s="41"/>
      <c r="C160" s="216" t="s">
        <v>1106</v>
      </c>
      <c r="D160" s="216" t="s">
        <v>333</v>
      </c>
      <c r="E160" s="217" t="s">
        <v>5806</v>
      </c>
      <c r="F160" s="218" t="s">
        <v>5807</v>
      </c>
      <c r="G160" s="219" t="s">
        <v>336</v>
      </c>
      <c r="H160" s="220">
        <v>18252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467</v>
      </c>
    </row>
    <row r="161" s="2" customFormat="1" ht="16.5" customHeight="1">
      <c r="A161" s="40"/>
      <c r="B161" s="41"/>
      <c r="C161" s="216" t="s">
        <v>1111</v>
      </c>
      <c r="D161" s="216" t="s">
        <v>333</v>
      </c>
      <c r="E161" s="217" t="s">
        <v>5808</v>
      </c>
      <c r="F161" s="218" t="s">
        <v>5809</v>
      </c>
      <c r="G161" s="219" t="s">
        <v>336</v>
      </c>
      <c r="H161" s="220">
        <v>15299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547</v>
      </c>
    </row>
    <row r="162" s="2" customFormat="1" ht="16.5" customHeight="1">
      <c r="A162" s="40"/>
      <c r="B162" s="41"/>
      <c r="C162" s="216" t="s">
        <v>495</v>
      </c>
      <c r="D162" s="216" t="s">
        <v>333</v>
      </c>
      <c r="E162" s="217" t="s">
        <v>5810</v>
      </c>
      <c r="F162" s="218" t="s">
        <v>5204</v>
      </c>
      <c r="G162" s="219" t="s">
        <v>336</v>
      </c>
      <c r="H162" s="220">
        <v>21383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1512</v>
      </c>
    </row>
    <row r="163" s="2" customFormat="1" ht="21.75" customHeight="1">
      <c r="A163" s="40"/>
      <c r="B163" s="41"/>
      <c r="C163" s="216" t="s">
        <v>1127</v>
      </c>
      <c r="D163" s="216" t="s">
        <v>333</v>
      </c>
      <c r="E163" s="217" t="s">
        <v>5811</v>
      </c>
      <c r="F163" s="218" t="s">
        <v>5812</v>
      </c>
      <c r="G163" s="219" t="s">
        <v>384</v>
      </c>
      <c r="H163" s="220">
        <v>0.59999999999999998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1523</v>
      </c>
    </row>
    <row r="164" s="2" customFormat="1" ht="16.5" customHeight="1">
      <c r="A164" s="40"/>
      <c r="B164" s="41"/>
      <c r="C164" s="216" t="s">
        <v>1132</v>
      </c>
      <c r="D164" s="216" t="s">
        <v>333</v>
      </c>
      <c r="E164" s="217" t="s">
        <v>5813</v>
      </c>
      <c r="F164" s="218" t="s">
        <v>5798</v>
      </c>
      <c r="G164" s="219" t="s">
        <v>678</v>
      </c>
      <c r="H164" s="220">
        <v>612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1538</v>
      </c>
    </row>
    <row r="165" s="2" customFormat="1" ht="16.5" customHeight="1">
      <c r="A165" s="40"/>
      <c r="B165" s="41"/>
      <c r="C165" s="216" t="s">
        <v>1139</v>
      </c>
      <c r="D165" s="216" t="s">
        <v>333</v>
      </c>
      <c r="E165" s="217" t="s">
        <v>5814</v>
      </c>
      <c r="F165" s="218" t="s">
        <v>5209</v>
      </c>
      <c r="G165" s="219" t="s">
        <v>336</v>
      </c>
      <c r="H165" s="220">
        <v>21383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1550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1592</v>
      </c>
      <c r="F166" s="214" t="s">
        <v>4370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SUM(P167:P170)</f>
        <v>0</v>
      </c>
      <c r="Q166" s="208"/>
      <c r="R166" s="209">
        <f>SUM(R167:R170)</f>
        <v>0</v>
      </c>
      <c r="S166" s="208"/>
      <c r="T166" s="210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SUM(BK167:BK170)</f>
        <v>0</v>
      </c>
    </row>
    <row r="167" s="2" customFormat="1" ht="16.5" customHeight="1">
      <c r="A167" s="40"/>
      <c r="B167" s="41"/>
      <c r="C167" s="216" t="s">
        <v>1144</v>
      </c>
      <c r="D167" s="216" t="s">
        <v>333</v>
      </c>
      <c r="E167" s="217" t="s">
        <v>5815</v>
      </c>
      <c r="F167" s="218" t="s">
        <v>5210</v>
      </c>
      <c r="G167" s="219" t="s">
        <v>5160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1558</v>
      </c>
    </row>
    <row r="168" s="2" customFormat="1" ht="16.5" customHeight="1">
      <c r="A168" s="40"/>
      <c r="B168" s="41"/>
      <c r="C168" s="216" t="s">
        <v>1154</v>
      </c>
      <c r="D168" s="216" t="s">
        <v>333</v>
      </c>
      <c r="E168" s="217" t="s">
        <v>5816</v>
      </c>
      <c r="F168" s="218" t="s">
        <v>5212</v>
      </c>
      <c r="G168" s="219" t="s">
        <v>5160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1572</v>
      </c>
    </row>
    <row r="169" s="2" customFormat="1" ht="16.5" customHeight="1">
      <c r="A169" s="40"/>
      <c r="B169" s="41"/>
      <c r="C169" s="216" t="s">
        <v>1189</v>
      </c>
      <c r="D169" s="216" t="s">
        <v>333</v>
      </c>
      <c r="E169" s="217" t="s">
        <v>5817</v>
      </c>
      <c r="F169" s="218" t="s">
        <v>5213</v>
      </c>
      <c r="G169" s="219" t="s">
        <v>5160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1592</v>
      </c>
    </row>
    <row r="170" s="2" customFormat="1" ht="16.5" customHeight="1">
      <c r="A170" s="40"/>
      <c r="B170" s="41"/>
      <c r="C170" s="216" t="s">
        <v>1196</v>
      </c>
      <c r="D170" s="216" t="s">
        <v>333</v>
      </c>
      <c r="E170" s="217" t="s">
        <v>5818</v>
      </c>
      <c r="F170" s="218" t="s">
        <v>5165</v>
      </c>
      <c r="G170" s="219" t="s">
        <v>5160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96" t="s">
        <v>19</v>
      </c>
      <c r="N170" s="297" t="s">
        <v>47</v>
      </c>
      <c r="O170" s="298"/>
      <c r="P170" s="299">
        <f>O170*H170</f>
        <v>0</v>
      </c>
      <c r="Q170" s="299">
        <v>0</v>
      </c>
      <c r="R170" s="299">
        <f>Q170*H170</f>
        <v>0</v>
      </c>
      <c r="S170" s="299">
        <v>0</v>
      </c>
      <c r="T170" s="30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1607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iAEmbo8pVqSFbll6fxRr8DOL6p0oTEd6+kjhR3m8o1o3Y0U6bmo3LR+/ezNpxvrI7Em+M+YF3BxaaLe7cOVjuw==" hashValue="MUMnh5C1l40UAIxKDd1hlPALXPE20gsFGGWAqHOjmX5bZPH2miuw+ZckUaoKnizcHKTKYmHRFPX5QlSb1Gxz3w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5819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ROUND((SUM(BE99:BE332)),  2)</f>
        <v>0</v>
      </c>
      <c r="G35" s="40"/>
      <c r="H35" s="40"/>
      <c r="I35" s="160">
        <v>0.20999999999999999</v>
      </c>
      <c r="J35" s="159">
        <f>ROUND(((SUM(BE99:BE332))*I35),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ROUND((SUM(BF99:BF332)),  2)</f>
        <v>0</v>
      </c>
      <c r="G36" s="40"/>
      <c r="H36" s="40"/>
      <c r="I36" s="160">
        <v>0.14999999999999999</v>
      </c>
      <c r="J36" s="159">
        <f>ROUND(((SUM(BF99:BF332))*I36),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ROUND((SUM(BG99:BG332)),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ROUND((SUM(BH99:BH332)),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ROUND((SUM(BI99:BI332)),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12 - SO12 - Lávka přes Svratku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6"/>
      <c r="D68" s="185" t="s">
        <v>5820</v>
      </c>
      <c r="E68" s="186"/>
      <c r="F68" s="186"/>
      <c r="G68" s="186"/>
      <c r="H68" s="186"/>
      <c r="I68" s="186"/>
      <c r="J68" s="187">
        <f>J207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5821</v>
      </c>
      <c r="E69" s="186"/>
      <c r="F69" s="186"/>
      <c r="G69" s="186"/>
      <c r="H69" s="186"/>
      <c r="I69" s="186"/>
      <c r="J69" s="187">
        <f>J214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755</v>
      </c>
      <c r="E70" s="186"/>
      <c r="F70" s="186"/>
      <c r="G70" s="186"/>
      <c r="H70" s="186"/>
      <c r="I70" s="186"/>
      <c r="J70" s="187">
        <f>J221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756</v>
      </c>
      <c r="E71" s="186"/>
      <c r="F71" s="186"/>
      <c r="G71" s="186"/>
      <c r="H71" s="186"/>
      <c r="I71" s="186"/>
      <c r="J71" s="187">
        <f>J256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5822</v>
      </c>
      <c r="E72" s="186"/>
      <c r="F72" s="186"/>
      <c r="G72" s="186"/>
      <c r="H72" s="186"/>
      <c r="I72" s="186"/>
      <c r="J72" s="187">
        <f>J314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J322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419</v>
      </c>
      <c r="E74" s="181"/>
      <c r="F74" s="181"/>
      <c r="G74" s="181"/>
      <c r="H74" s="181"/>
      <c r="I74" s="181"/>
      <c r="J74" s="182">
        <f>J325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6"/>
      <c r="D75" s="185" t="s">
        <v>779</v>
      </c>
      <c r="E75" s="186"/>
      <c r="F75" s="186"/>
      <c r="G75" s="186"/>
      <c r="H75" s="186"/>
      <c r="I75" s="186"/>
      <c r="J75" s="187">
        <f>J326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5823</v>
      </c>
      <c r="E76" s="181"/>
      <c r="F76" s="181"/>
      <c r="G76" s="181"/>
      <c r="H76" s="181"/>
      <c r="I76" s="181"/>
      <c r="J76" s="182">
        <f>J330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6"/>
      <c r="D77" s="185" t="s">
        <v>5824</v>
      </c>
      <c r="E77" s="186"/>
      <c r="F77" s="186"/>
      <c r="G77" s="186"/>
      <c r="H77" s="186"/>
      <c r="I77" s="186"/>
      <c r="J77" s="187">
        <f>J331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12 - SO12 - Lávka přes Svratku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P100+P325+P330</f>
        <v>0</v>
      </c>
      <c r="Q99" s="98"/>
      <c r="R99" s="197">
        <f>R100+R325+R330</f>
        <v>759.66522375504394</v>
      </c>
      <c r="S99" s="98"/>
      <c r="T99" s="198">
        <f>T100+T325+T330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BK100+BK325+BK330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329</v>
      </c>
      <c r="F100" s="203" t="s">
        <v>330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P101+P103+P160+P214+P221+P256+P314+P322</f>
        <v>0</v>
      </c>
      <c r="Q100" s="208"/>
      <c r="R100" s="209">
        <f>R101+R103+R160+R214+R221+R256+R314+R322</f>
        <v>759.66522375504394</v>
      </c>
      <c r="S100" s="208"/>
      <c r="T100" s="210">
        <f>T101+T103+T160+T214+T221+T256+T314+T322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BK101+BK103+BK160+BK214+BK221+BK256+BK314+BK322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783</v>
      </c>
      <c r="F101" s="214" t="s">
        <v>784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BK102</f>
        <v>0</v>
      </c>
    </row>
    <row r="102" s="2" customFormat="1" ht="33" customHeight="1">
      <c r="A102" s="40"/>
      <c r="B102" s="41"/>
      <c r="C102" s="216" t="s">
        <v>83</v>
      </c>
      <c r="D102" s="216" t="s">
        <v>333</v>
      </c>
      <c r="E102" s="217" t="s">
        <v>785</v>
      </c>
      <c r="F102" s="218" t="s">
        <v>786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5825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</v>
      </c>
      <c r="F103" s="214" t="s">
        <v>332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SUM(P104:P159)</f>
        <v>0</v>
      </c>
      <c r="Q103" s="208"/>
      <c r="R103" s="209">
        <f>SUM(R104:R159)</f>
        <v>0</v>
      </c>
      <c r="S103" s="208"/>
      <c r="T103" s="210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SUM(BK104:BK159)</f>
        <v>0</v>
      </c>
    </row>
    <row r="104" s="2" customFormat="1" ht="21.75" customHeight="1">
      <c r="A104" s="40"/>
      <c r="B104" s="41"/>
      <c r="C104" s="216" t="s">
        <v>85</v>
      </c>
      <c r="D104" s="216" t="s">
        <v>333</v>
      </c>
      <c r="E104" s="217" t="s">
        <v>5826</v>
      </c>
      <c r="F104" s="218" t="s">
        <v>5827</v>
      </c>
      <c r="G104" s="219" t="s">
        <v>429</v>
      </c>
      <c r="H104" s="220">
        <v>959.84000000000003</v>
      </c>
      <c r="I104" s="221"/>
      <c r="J104" s="222">
        <f>ROUND(I104*H104,2)</f>
        <v>0</v>
      </c>
      <c r="K104" s="218" t="s">
        <v>692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5828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5829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5830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5831</v>
      </c>
      <c r="G107" s="246"/>
      <c r="H107" s="249">
        <v>556.48000000000002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5832</v>
      </c>
      <c r="G108" s="246"/>
      <c r="H108" s="249">
        <v>403.36000000000001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959.84000000000003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21.75" customHeight="1">
      <c r="A110" s="40"/>
      <c r="B110" s="41"/>
      <c r="C110" s="216" t="s">
        <v>92</v>
      </c>
      <c r="D110" s="216" t="s">
        <v>333</v>
      </c>
      <c r="E110" s="217" t="s">
        <v>5833</v>
      </c>
      <c r="F110" s="218" t="s">
        <v>5834</v>
      </c>
      <c r="G110" s="219" t="s">
        <v>429</v>
      </c>
      <c r="H110" s="220">
        <v>122.74800000000001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5835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5836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3" customFormat="1">
      <c r="A112" s="13"/>
      <c r="B112" s="234"/>
      <c r="C112" s="235"/>
      <c r="D112" s="236" t="s">
        <v>341</v>
      </c>
      <c r="E112" s="237" t="s">
        <v>19</v>
      </c>
      <c r="F112" s="238" t="s">
        <v>5837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341</v>
      </c>
      <c r="AU112" s="244" t="s">
        <v>85</v>
      </c>
      <c r="AV112" s="13" t="s">
        <v>83</v>
      </c>
      <c r="AW112" s="13" t="s">
        <v>35</v>
      </c>
      <c r="AX112" s="13" t="s">
        <v>76</v>
      </c>
      <c r="AY112" s="244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5838</v>
      </c>
      <c r="G113" s="246"/>
      <c r="H113" s="249">
        <v>122.74800000000001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83</v>
      </c>
      <c r="AY113" s="255" t="s">
        <v>331</v>
      </c>
    </row>
    <row r="114" s="2" customFormat="1" ht="24.15" customHeight="1">
      <c r="A114" s="40"/>
      <c r="B114" s="41"/>
      <c r="C114" s="216" t="s">
        <v>126</v>
      </c>
      <c r="D114" s="216" t="s">
        <v>333</v>
      </c>
      <c r="E114" s="217" t="s">
        <v>5839</v>
      </c>
      <c r="F114" s="218" t="s">
        <v>5840</v>
      </c>
      <c r="G114" s="219" t="s">
        <v>429</v>
      </c>
      <c r="H114" s="220">
        <v>407.334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5841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5842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3" customFormat="1">
      <c r="A116" s="13"/>
      <c r="B116" s="234"/>
      <c r="C116" s="235"/>
      <c r="D116" s="236" t="s">
        <v>341</v>
      </c>
      <c r="E116" s="237" t="s">
        <v>19</v>
      </c>
      <c r="F116" s="238" t="s">
        <v>5843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341</v>
      </c>
      <c r="AU116" s="244" t="s">
        <v>85</v>
      </c>
      <c r="AV116" s="13" t="s">
        <v>83</v>
      </c>
      <c r="AW116" s="13" t="s">
        <v>35</v>
      </c>
      <c r="AX116" s="13" t="s">
        <v>76</v>
      </c>
      <c r="AY116" s="244" t="s">
        <v>331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5844</v>
      </c>
      <c r="G117" s="246"/>
      <c r="H117" s="249">
        <v>109.52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3" customFormat="1">
      <c r="A118" s="13"/>
      <c r="B118" s="234"/>
      <c r="C118" s="235"/>
      <c r="D118" s="236" t="s">
        <v>341</v>
      </c>
      <c r="E118" s="237" t="s">
        <v>19</v>
      </c>
      <c r="F118" s="238" t="s">
        <v>5845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341</v>
      </c>
      <c r="AU118" s="244" t="s">
        <v>85</v>
      </c>
      <c r="AV118" s="13" t="s">
        <v>83</v>
      </c>
      <c r="AW118" s="13" t="s">
        <v>35</v>
      </c>
      <c r="AX118" s="13" t="s">
        <v>76</v>
      </c>
      <c r="AY118" s="244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5846</v>
      </c>
      <c r="G119" s="246"/>
      <c r="H119" s="249">
        <v>292.31400000000002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6" customFormat="1">
      <c r="A120" s="16"/>
      <c r="B120" s="273"/>
      <c r="C120" s="274"/>
      <c r="D120" s="236" t="s">
        <v>341</v>
      </c>
      <c r="E120" s="275" t="s">
        <v>19</v>
      </c>
      <c r="F120" s="276" t="s">
        <v>717</v>
      </c>
      <c r="G120" s="274"/>
      <c r="H120" s="277">
        <v>401.834</v>
      </c>
      <c r="I120" s="278"/>
      <c r="J120" s="274"/>
      <c r="K120" s="274"/>
      <c r="L120" s="279"/>
      <c r="M120" s="280"/>
      <c r="N120" s="281"/>
      <c r="O120" s="281"/>
      <c r="P120" s="281"/>
      <c r="Q120" s="281"/>
      <c r="R120" s="281"/>
      <c r="S120" s="281"/>
      <c r="T120" s="28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3" t="s">
        <v>341</v>
      </c>
      <c r="AU120" s="283" t="s">
        <v>85</v>
      </c>
      <c r="AV120" s="16" t="s">
        <v>92</v>
      </c>
      <c r="AW120" s="16" t="s">
        <v>35</v>
      </c>
      <c r="AX120" s="16" t="s">
        <v>76</v>
      </c>
      <c r="AY120" s="283" t="s">
        <v>331</v>
      </c>
    </row>
    <row r="121" s="13" customFormat="1">
      <c r="A121" s="13"/>
      <c r="B121" s="234"/>
      <c r="C121" s="235"/>
      <c r="D121" s="236" t="s">
        <v>341</v>
      </c>
      <c r="E121" s="237" t="s">
        <v>19</v>
      </c>
      <c r="F121" s="238" t="s">
        <v>5847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341</v>
      </c>
      <c r="AU121" s="244" t="s">
        <v>85</v>
      </c>
      <c r="AV121" s="13" t="s">
        <v>83</v>
      </c>
      <c r="AW121" s="13" t="s">
        <v>35</v>
      </c>
      <c r="AX121" s="13" t="s">
        <v>76</v>
      </c>
      <c r="AY121" s="244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5848</v>
      </c>
      <c r="G122" s="246"/>
      <c r="H122" s="249">
        <v>5.5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6" customFormat="1">
      <c r="A123" s="16"/>
      <c r="B123" s="273"/>
      <c r="C123" s="274"/>
      <c r="D123" s="236" t="s">
        <v>341</v>
      </c>
      <c r="E123" s="275" t="s">
        <v>19</v>
      </c>
      <c r="F123" s="276" t="s">
        <v>717</v>
      </c>
      <c r="G123" s="274"/>
      <c r="H123" s="277">
        <v>5.5</v>
      </c>
      <c r="I123" s="278"/>
      <c r="J123" s="274"/>
      <c r="K123" s="274"/>
      <c r="L123" s="279"/>
      <c r="M123" s="280"/>
      <c r="N123" s="281"/>
      <c r="O123" s="281"/>
      <c r="P123" s="281"/>
      <c r="Q123" s="281"/>
      <c r="R123" s="281"/>
      <c r="S123" s="281"/>
      <c r="T123" s="28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3" t="s">
        <v>341</v>
      </c>
      <c r="AU123" s="283" t="s">
        <v>85</v>
      </c>
      <c r="AV123" s="16" t="s">
        <v>92</v>
      </c>
      <c r="AW123" s="16" t="s">
        <v>35</v>
      </c>
      <c r="AX123" s="16" t="s">
        <v>76</v>
      </c>
      <c r="AY123" s="283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407.334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24.15" customHeight="1">
      <c r="A125" s="40"/>
      <c r="B125" s="41"/>
      <c r="C125" s="216" t="s">
        <v>361</v>
      </c>
      <c r="D125" s="216" t="s">
        <v>333</v>
      </c>
      <c r="E125" s="217" t="s">
        <v>826</v>
      </c>
      <c r="F125" s="218" t="s">
        <v>827</v>
      </c>
      <c r="G125" s="219" t="s">
        <v>429</v>
      </c>
      <c r="H125" s="220">
        <v>12.710000000000001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5849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829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5850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5851</v>
      </c>
      <c r="G128" s="246"/>
      <c r="H128" s="249">
        <v>9.3499999999999996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3" customFormat="1">
      <c r="A129" s="13"/>
      <c r="B129" s="234"/>
      <c r="C129" s="235"/>
      <c r="D129" s="236" t="s">
        <v>341</v>
      </c>
      <c r="E129" s="237" t="s">
        <v>19</v>
      </c>
      <c r="F129" s="238" t="s">
        <v>5852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341</v>
      </c>
      <c r="AU129" s="244" t="s">
        <v>85</v>
      </c>
      <c r="AV129" s="13" t="s">
        <v>83</v>
      </c>
      <c r="AW129" s="13" t="s">
        <v>35</v>
      </c>
      <c r="AX129" s="13" t="s">
        <v>76</v>
      </c>
      <c r="AY129" s="244" t="s">
        <v>331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5853</v>
      </c>
      <c r="G130" s="246"/>
      <c r="H130" s="249">
        <v>3.3599999999999999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12.710000000000001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37.8" customHeight="1">
      <c r="A132" s="40"/>
      <c r="B132" s="41"/>
      <c r="C132" s="216" t="s">
        <v>366</v>
      </c>
      <c r="D132" s="216" t="s">
        <v>333</v>
      </c>
      <c r="E132" s="217" t="s">
        <v>720</v>
      </c>
      <c r="F132" s="218" t="s">
        <v>721</v>
      </c>
      <c r="G132" s="219" t="s">
        <v>429</v>
      </c>
      <c r="H132" s="220">
        <v>1252.413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5854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723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724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5855</v>
      </c>
      <c r="G135" s="246"/>
      <c r="H135" s="249">
        <v>1502.6320000000001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726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5856</v>
      </c>
      <c r="G137" s="246"/>
      <c r="H137" s="249">
        <v>-250.21899999999999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1252.413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37.8" customHeight="1">
      <c r="A139" s="40"/>
      <c r="B139" s="41"/>
      <c r="C139" s="216" t="s">
        <v>373</v>
      </c>
      <c r="D139" s="216" t="s">
        <v>333</v>
      </c>
      <c r="E139" s="217" t="s">
        <v>728</v>
      </c>
      <c r="F139" s="218" t="s">
        <v>729</v>
      </c>
      <c r="G139" s="219" t="s">
        <v>429</v>
      </c>
      <c r="H139" s="220">
        <v>6262.0649999999996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5857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731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5858</v>
      </c>
      <c r="G141" s="246"/>
      <c r="H141" s="249">
        <v>6262.0649999999996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83</v>
      </c>
      <c r="AY141" s="255" t="s">
        <v>331</v>
      </c>
    </row>
    <row r="142" s="2" customFormat="1" ht="24.15" customHeight="1">
      <c r="A142" s="40"/>
      <c r="B142" s="41"/>
      <c r="C142" s="216" t="s">
        <v>381</v>
      </c>
      <c r="D142" s="216" t="s">
        <v>333</v>
      </c>
      <c r="E142" s="217" t="s">
        <v>743</v>
      </c>
      <c r="F142" s="218" t="s">
        <v>411</v>
      </c>
      <c r="G142" s="219" t="s">
        <v>384</v>
      </c>
      <c r="H142" s="220">
        <v>2254.3429999999998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5859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745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5860</v>
      </c>
      <c r="G144" s="246"/>
      <c r="H144" s="249">
        <v>2254.3429999999998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4.15" customHeight="1">
      <c r="A145" s="40"/>
      <c r="B145" s="41"/>
      <c r="C145" s="216" t="s">
        <v>387</v>
      </c>
      <c r="D145" s="216" t="s">
        <v>333</v>
      </c>
      <c r="E145" s="217" t="s">
        <v>436</v>
      </c>
      <c r="F145" s="218" t="s">
        <v>437</v>
      </c>
      <c r="G145" s="219" t="s">
        <v>429</v>
      </c>
      <c r="H145" s="220">
        <v>250.21899999999999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5861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439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5862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5863</v>
      </c>
      <c r="G148" s="246"/>
      <c r="H148" s="249">
        <v>246.946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3" customFormat="1">
      <c r="A149" s="13"/>
      <c r="B149" s="234"/>
      <c r="C149" s="235"/>
      <c r="D149" s="236" t="s">
        <v>341</v>
      </c>
      <c r="E149" s="237" t="s">
        <v>19</v>
      </c>
      <c r="F149" s="238" t="s">
        <v>5864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341</v>
      </c>
      <c r="AU149" s="244" t="s">
        <v>85</v>
      </c>
      <c r="AV149" s="13" t="s">
        <v>83</v>
      </c>
      <c r="AW149" s="13" t="s">
        <v>35</v>
      </c>
      <c r="AX149" s="13" t="s">
        <v>76</v>
      </c>
      <c r="AY149" s="244" t="s">
        <v>331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5865</v>
      </c>
      <c r="G150" s="246"/>
      <c r="H150" s="249">
        <v>3.2730000000000001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250.21899999999999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21.75" customHeight="1">
      <c r="A152" s="40"/>
      <c r="B152" s="41"/>
      <c r="C152" s="216" t="s">
        <v>393</v>
      </c>
      <c r="D152" s="216" t="s">
        <v>333</v>
      </c>
      <c r="E152" s="217" t="s">
        <v>5355</v>
      </c>
      <c r="F152" s="218" t="s">
        <v>5356</v>
      </c>
      <c r="G152" s="219" t="s">
        <v>336</v>
      </c>
      <c r="H152" s="220">
        <v>9.0879999999999992</v>
      </c>
      <c r="I152" s="221"/>
      <c r="J152" s="222">
        <f>ROUND(I152*H152,2)</f>
        <v>0</v>
      </c>
      <c r="K152" s="218" t="s">
        <v>337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5866</v>
      </c>
    </row>
    <row r="153" s="2" customFormat="1">
      <c r="A153" s="40"/>
      <c r="B153" s="41"/>
      <c r="C153" s="42"/>
      <c r="D153" s="229" t="s">
        <v>339</v>
      </c>
      <c r="E153" s="42"/>
      <c r="F153" s="230" t="s">
        <v>5358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339</v>
      </c>
      <c r="AU153" s="19" t="s">
        <v>85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5359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3" customFormat="1">
      <c r="A155" s="13"/>
      <c r="B155" s="234"/>
      <c r="C155" s="235"/>
      <c r="D155" s="236" t="s">
        <v>341</v>
      </c>
      <c r="E155" s="237" t="s">
        <v>19</v>
      </c>
      <c r="F155" s="238" t="s">
        <v>5843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341</v>
      </c>
      <c r="AU155" s="244" t="s">
        <v>85</v>
      </c>
      <c r="AV155" s="13" t="s">
        <v>83</v>
      </c>
      <c r="AW155" s="13" t="s">
        <v>35</v>
      </c>
      <c r="AX155" s="13" t="s">
        <v>76</v>
      </c>
      <c r="AY155" s="244" t="s">
        <v>331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5867</v>
      </c>
      <c r="G156" s="246"/>
      <c r="H156" s="249">
        <v>4.8639999999999999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5845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5868</v>
      </c>
      <c r="G158" s="246"/>
      <c r="H158" s="249">
        <v>4.2240000000000002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9.0879999999999992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85</v>
      </c>
      <c r="F160" s="214" t="s">
        <v>858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P161+SUM(P162:P207)</f>
        <v>0</v>
      </c>
      <c r="Q160" s="208"/>
      <c r="R160" s="209">
        <f>R161+SUM(R162:R207)</f>
        <v>430.50060418299199</v>
      </c>
      <c r="S160" s="208"/>
      <c r="T160" s="210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BK161+SUM(BK162:BK207)</f>
        <v>0</v>
      </c>
    </row>
    <row r="161" s="2" customFormat="1" ht="16.5" customHeight="1">
      <c r="A161" s="40"/>
      <c r="B161" s="41"/>
      <c r="C161" s="216" t="s">
        <v>182</v>
      </c>
      <c r="D161" s="216" t="s">
        <v>333</v>
      </c>
      <c r="E161" s="217" t="s">
        <v>5381</v>
      </c>
      <c r="F161" s="218" t="s">
        <v>5382</v>
      </c>
      <c r="G161" s="219" t="s">
        <v>429</v>
      </c>
      <c r="H161" s="220">
        <v>9.0879999999999992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2.3010222040000001</v>
      </c>
      <c r="R161" s="225">
        <f>Q161*H161</f>
        <v>20.911689789952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5869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5384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870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5843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5867</v>
      </c>
      <c r="G165" s="246"/>
      <c r="H165" s="249">
        <v>4.8639999999999999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5845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5868</v>
      </c>
      <c r="G167" s="246"/>
      <c r="H167" s="249">
        <v>4.2240000000000002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9.0879999999999992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185</v>
      </c>
      <c r="D169" s="216" t="s">
        <v>333</v>
      </c>
      <c r="E169" s="217" t="s">
        <v>5280</v>
      </c>
      <c r="F169" s="218" t="s">
        <v>5281</v>
      </c>
      <c r="G169" s="219" t="s">
        <v>429</v>
      </c>
      <c r="H169" s="220">
        <v>12.710000000000001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2.5018722040000001</v>
      </c>
      <c r="R169" s="225">
        <f>Q169*H169</f>
        <v>31.798795712840004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5870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5283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5871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5850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5851</v>
      </c>
      <c r="G173" s="246"/>
      <c r="H173" s="249">
        <v>9.3499999999999996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3" customFormat="1">
      <c r="A174" s="13"/>
      <c r="B174" s="234"/>
      <c r="C174" s="235"/>
      <c r="D174" s="236" t="s">
        <v>341</v>
      </c>
      <c r="E174" s="237" t="s">
        <v>19</v>
      </c>
      <c r="F174" s="238" t="s">
        <v>5872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341</v>
      </c>
      <c r="AU174" s="244" t="s">
        <v>85</v>
      </c>
      <c r="AV174" s="13" t="s">
        <v>83</v>
      </c>
      <c r="AW174" s="13" t="s">
        <v>35</v>
      </c>
      <c r="AX174" s="13" t="s">
        <v>76</v>
      </c>
      <c r="AY174" s="244" t="s">
        <v>331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5853</v>
      </c>
      <c r="G175" s="246"/>
      <c r="H175" s="249">
        <v>3.3599999999999999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12.710000000000001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524</v>
      </c>
      <c r="D177" s="216" t="s">
        <v>333</v>
      </c>
      <c r="E177" s="217" t="s">
        <v>5289</v>
      </c>
      <c r="F177" s="218" t="s">
        <v>5290</v>
      </c>
      <c r="G177" s="219" t="s">
        <v>336</v>
      </c>
      <c r="H177" s="220">
        <v>5.0700000000000003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0.0026919000000000001</v>
      </c>
      <c r="R177" s="225">
        <f>Q177*H177</f>
        <v>0.013647933000000001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5873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5292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3" customFormat="1">
      <c r="A179" s="13"/>
      <c r="B179" s="234"/>
      <c r="C179" s="235"/>
      <c r="D179" s="236" t="s">
        <v>341</v>
      </c>
      <c r="E179" s="237" t="s">
        <v>19</v>
      </c>
      <c r="F179" s="238" t="s">
        <v>5850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341</v>
      </c>
      <c r="AU179" s="244" t="s">
        <v>85</v>
      </c>
      <c r="AV179" s="13" t="s">
        <v>83</v>
      </c>
      <c r="AW179" s="13" t="s">
        <v>35</v>
      </c>
      <c r="AX179" s="13" t="s">
        <v>76</v>
      </c>
      <c r="AY179" s="244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5874</v>
      </c>
      <c r="G180" s="246"/>
      <c r="H180" s="249">
        <v>2.5499999999999998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3" customFormat="1">
      <c r="A181" s="13"/>
      <c r="B181" s="234"/>
      <c r="C181" s="235"/>
      <c r="D181" s="236" t="s">
        <v>341</v>
      </c>
      <c r="E181" s="237" t="s">
        <v>19</v>
      </c>
      <c r="F181" s="238" t="s">
        <v>5872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341</v>
      </c>
      <c r="AU181" s="244" t="s">
        <v>85</v>
      </c>
      <c r="AV181" s="13" t="s">
        <v>83</v>
      </c>
      <c r="AW181" s="13" t="s">
        <v>35</v>
      </c>
      <c r="AX181" s="13" t="s">
        <v>76</v>
      </c>
      <c r="AY181" s="244" t="s">
        <v>331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5875</v>
      </c>
      <c r="G182" s="246"/>
      <c r="H182" s="249">
        <v>2.52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5.0700000000000003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529</v>
      </c>
      <c r="D184" s="216" t="s">
        <v>333</v>
      </c>
      <c r="E184" s="217" t="s">
        <v>5297</v>
      </c>
      <c r="F184" s="218" t="s">
        <v>5298</v>
      </c>
      <c r="G184" s="219" t="s">
        <v>336</v>
      </c>
      <c r="H184" s="220">
        <v>5.0700000000000003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5876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5300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2" customFormat="1" ht="21.75" customHeight="1">
      <c r="A186" s="40"/>
      <c r="B186" s="41"/>
      <c r="C186" s="216" t="s">
        <v>8</v>
      </c>
      <c r="D186" s="216" t="s">
        <v>333</v>
      </c>
      <c r="E186" s="217" t="s">
        <v>5877</v>
      </c>
      <c r="F186" s="218" t="s">
        <v>5878</v>
      </c>
      <c r="G186" s="219" t="s">
        <v>429</v>
      </c>
      <c r="H186" s="220">
        <v>145.80000000000001</v>
      </c>
      <c r="I186" s="221"/>
      <c r="J186" s="222">
        <f>ROUND(I186*H186,2)</f>
        <v>0</v>
      </c>
      <c r="K186" s="218" t="s">
        <v>337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2.5018722040000001</v>
      </c>
      <c r="R186" s="225">
        <f>Q186*H186</f>
        <v>364.77296734320004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5879</v>
      </c>
    </row>
    <row r="187" s="2" customFormat="1">
      <c r="A187" s="40"/>
      <c r="B187" s="41"/>
      <c r="C187" s="42"/>
      <c r="D187" s="229" t="s">
        <v>339</v>
      </c>
      <c r="E187" s="42"/>
      <c r="F187" s="230" t="s">
        <v>5880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339</v>
      </c>
      <c r="AU187" s="19" t="s">
        <v>85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5881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3" customFormat="1">
      <c r="A189" s="13"/>
      <c r="B189" s="234"/>
      <c r="C189" s="235"/>
      <c r="D189" s="236" t="s">
        <v>341</v>
      </c>
      <c r="E189" s="237" t="s">
        <v>19</v>
      </c>
      <c r="F189" s="238" t="s">
        <v>5882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341</v>
      </c>
      <c r="AU189" s="244" t="s">
        <v>85</v>
      </c>
      <c r="AV189" s="13" t="s">
        <v>83</v>
      </c>
      <c r="AW189" s="13" t="s">
        <v>35</v>
      </c>
      <c r="AX189" s="13" t="s">
        <v>76</v>
      </c>
      <c r="AY189" s="244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5883</v>
      </c>
      <c r="G190" s="246"/>
      <c r="H190" s="249">
        <v>71.799999999999997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5884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5885</v>
      </c>
      <c r="G192" s="246"/>
      <c r="H192" s="249">
        <v>74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145.80000000000001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541</v>
      </c>
      <c r="D194" s="216" t="s">
        <v>333</v>
      </c>
      <c r="E194" s="217" t="s">
        <v>5886</v>
      </c>
      <c r="F194" s="218" t="s">
        <v>5887</v>
      </c>
      <c r="G194" s="219" t="s">
        <v>336</v>
      </c>
      <c r="H194" s="220">
        <v>233.40000000000001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0.0026369000000000002</v>
      </c>
      <c r="R194" s="225">
        <f>Q194*H194</f>
        <v>0.61545246000000009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5888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5889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5882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5890</v>
      </c>
      <c r="G197" s="246"/>
      <c r="H197" s="249">
        <v>111.01000000000001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5884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5891</v>
      </c>
      <c r="G199" s="246"/>
      <c r="H199" s="249">
        <v>100.48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5892</v>
      </c>
      <c r="G200" s="246"/>
      <c r="H200" s="249">
        <v>21.91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233.40000000000001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469</v>
      </c>
      <c r="D202" s="216" t="s">
        <v>333</v>
      </c>
      <c r="E202" s="217" t="s">
        <v>5893</v>
      </c>
      <c r="F202" s="218" t="s">
        <v>5894</v>
      </c>
      <c r="G202" s="219" t="s">
        <v>336</v>
      </c>
      <c r="H202" s="220">
        <v>233.40000000000001</v>
      </c>
      <c r="I202" s="221"/>
      <c r="J202" s="222">
        <f>ROUND(I202*H202,2)</f>
        <v>0</v>
      </c>
      <c r="K202" s="218" t="s">
        <v>337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5895</v>
      </c>
    </row>
    <row r="203" s="2" customFormat="1">
      <c r="A203" s="40"/>
      <c r="B203" s="41"/>
      <c r="C203" s="42"/>
      <c r="D203" s="229" t="s">
        <v>339</v>
      </c>
      <c r="E203" s="42"/>
      <c r="F203" s="230" t="s">
        <v>5896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339</v>
      </c>
      <c r="AU203" s="19" t="s">
        <v>85</v>
      </c>
    </row>
    <row r="204" s="2" customFormat="1" ht="16.5" customHeight="1">
      <c r="A204" s="40"/>
      <c r="B204" s="41"/>
      <c r="C204" s="216" t="s">
        <v>475</v>
      </c>
      <c r="D204" s="216" t="s">
        <v>333</v>
      </c>
      <c r="E204" s="217" t="s">
        <v>5897</v>
      </c>
      <c r="F204" s="218" t="s">
        <v>5898</v>
      </c>
      <c r="G204" s="219" t="s">
        <v>384</v>
      </c>
      <c r="H204" s="220">
        <v>11.68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1.0606207999999999</v>
      </c>
      <c r="R204" s="225">
        <f>Q204*H204</f>
        <v>12.388050943999998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5899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5900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5901</v>
      </c>
      <c r="G206" s="246"/>
      <c r="H206" s="249">
        <v>11.68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83</v>
      </c>
      <c r="AY206" s="255" t="s">
        <v>331</v>
      </c>
    </row>
    <row r="207" s="12" customFormat="1" ht="20.88" customHeight="1">
      <c r="A207" s="12"/>
      <c r="B207" s="200"/>
      <c r="C207" s="201"/>
      <c r="D207" s="202" t="s">
        <v>75</v>
      </c>
      <c r="E207" s="214" t="s">
        <v>193</v>
      </c>
      <c r="F207" s="214" t="s">
        <v>5902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0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83</v>
      </c>
      <c r="AT207" s="212" t="s">
        <v>75</v>
      </c>
      <c r="AU207" s="212" t="s">
        <v>85</v>
      </c>
      <c r="AY207" s="211" t="s">
        <v>331</v>
      </c>
      <c r="BK207" s="213">
        <f>SUM(BK208:BK213)</f>
        <v>0</v>
      </c>
    </row>
    <row r="208" s="2" customFormat="1" ht="33" customHeight="1">
      <c r="A208" s="40"/>
      <c r="B208" s="41"/>
      <c r="C208" s="216" t="s">
        <v>549</v>
      </c>
      <c r="D208" s="216" t="s">
        <v>333</v>
      </c>
      <c r="E208" s="217" t="s">
        <v>5903</v>
      </c>
      <c r="F208" s="218" t="s">
        <v>5904</v>
      </c>
      <c r="G208" s="219" t="s">
        <v>376</v>
      </c>
      <c r="H208" s="220">
        <v>228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92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5905</v>
      </c>
    </row>
    <row r="209" s="13" customFormat="1">
      <c r="A209" s="13"/>
      <c r="B209" s="234"/>
      <c r="C209" s="235"/>
      <c r="D209" s="236" t="s">
        <v>341</v>
      </c>
      <c r="E209" s="237" t="s">
        <v>19</v>
      </c>
      <c r="F209" s="238" t="s">
        <v>5906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341</v>
      </c>
      <c r="AU209" s="244" t="s">
        <v>92</v>
      </c>
      <c r="AV209" s="13" t="s">
        <v>83</v>
      </c>
      <c r="AW209" s="13" t="s">
        <v>35</v>
      </c>
      <c r="AX209" s="13" t="s">
        <v>76</v>
      </c>
      <c r="AY209" s="244" t="s">
        <v>331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2063</v>
      </c>
      <c r="G210" s="246"/>
      <c r="H210" s="249">
        <v>192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92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5907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92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5908</v>
      </c>
      <c r="G212" s="246"/>
      <c r="H212" s="249">
        <v>36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92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228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92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2122</v>
      </c>
      <c r="F214" s="214" t="s">
        <v>5909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SUM(P215:P220)</f>
        <v>0</v>
      </c>
      <c r="Q214" s="208"/>
      <c r="R214" s="209">
        <f>SUM(R215:R220)</f>
        <v>0</v>
      </c>
      <c r="S214" s="208"/>
      <c r="T214" s="210">
        <f>SUM(T215:T220)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331</v>
      </c>
      <c r="BK214" s="213">
        <f>SUM(BK215:BK220)</f>
        <v>0</v>
      </c>
    </row>
    <row r="215" s="2" customFormat="1" ht="55.5" customHeight="1">
      <c r="A215" s="40"/>
      <c r="B215" s="41"/>
      <c r="C215" s="216" t="s">
        <v>558</v>
      </c>
      <c r="D215" s="216" t="s">
        <v>333</v>
      </c>
      <c r="E215" s="217" t="s">
        <v>5910</v>
      </c>
      <c r="F215" s="218" t="s">
        <v>5911</v>
      </c>
      <c r="G215" s="219" t="s">
        <v>376</v>
      </c>
      <c r="H215" s="220">
        <v>68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5912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5913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5914</v>
      </c>
      <c r="G217" s="246"/>
      <c r="H217" s="249">
        <v>34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3" customFormat="1">
      <c r="A218" s="13"/>
      <c r="B218" s="234"/>
      <c r="C218" s="235"/>
      <c r="D218" s="236" t="s">
        <v>341</v>
      </c>
      <c r="E218" s="237" t="s">
        <v>19</v>
      </c>
      <c r="F218" s="238" t="s">
        <v>5915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341</v>
      </c>
      <c r="AU218" s="244" t="s">
        <v>85</v>
      </c>
      <c r="AV218" s="13" t="s">
        <v>83</v>
      </c>
      <c r="AW218" s="13" t="s">
        <v>35</v>
      </c>
      <c r="AX218" s="13" t="s">
        <v>76</v>
      </c>
      <c r="AY218" s="244" t="s">
        <v>331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5914</v>
      </c>
      <c r="G219" s="246"/>
      <c r="H219" s="249">
        <v>34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68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92</v>
      </c>
      <c r="F221" s="214" t="s">
        <v>894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SUM(P222:P255)</f>
        <v>0</v>
      </c>
      <c r="Q221" s="208"/>
      <c r="R221" s="209">
        <f>SUM(R222:R255)</f>
        <v>14.835054497072001</v>
      </c>
      <c r="S221" s="208"/>
      <c r="T221" s="210">
        <f>SUM(T222:T255)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SUM(BK222:BK255)</f>
        <v>0</v>
      </c>
    </row>
    <row r="222" s="2" customFormat="1" ht="24.15" customHeight="1">
      <c r="A222" s="40"/>
      <c r="B222" s="41"/>
      <c r="C222" s="216" t="s">
        <v>7</v>
      </c>
      <c r="D222" s="216" t="s">
        <v>333</v>
      </c>
      <c r="E222" s="217" t="s">
        <v>5393</v>
      </c>
      <c r="F222" s="218" t="s">
        <v>5394</v>
      </c>
      <c r="G222" s="219" t="s">
        <v>429</v>
      </c>
      <c r="H222" s="220">
        <v>4</v>
      </c>
      <c r="I222" s="221"/>
      <c r="J222" s="222">
        <f>ROUND(I222*H222,2)</f>
        <v>0</v>
      </c>
      <c r="K222" s="218" t="s">
        <v>337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2.5018722040000001</v>
      </c>
      <c r="R222" s="225">
        <f>Q222*H222</f>
        <v>10.007488816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5916</v>
      </c>
    </row>
    <row r="223" s="2" customFormat="1">
      <c r="A223" s="40"/>
      <c r="B223" s="41"/>
      <c r="C223" s="42"/>
      <c r="D223" s="229" t="s">
        <v>339</v>
      </c>
      <c r="E223" s="42"/>
      <c r="F223" s="230" t="s">
        <v>5396</v>
      </c>
      <c r="G223" s="42"/>
      <c r="H223" s="42"/>
      <c r="I223" s="231"/>
      <c r="J223" s="42"/>
      <c r="K223" s="42"/>
      <c r="L223" s="46"/>
      <c r="M223" s="232"/>
      <c r="N223" s="23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339</v>
      </c>
      <c r="AU223" s="19" t="s">
        <v>85</v>
      </c>
    </row>
    <row r="224" s="13" customFormat="1">
      <c r="A224" s="13"/>
      <c r="B224" s="234"/>
      <c r="C224" s="235"/>
      <c r="D224" s="236" t="s">
        <v>341</v>
      </c>
      <c r="E224" s="237" t="s">
        <v>19</v>
      </c>
      <c r="F224" s="238" t="s">
        <v>5917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341</v>
      </c>
      <c r="AU224" s="244" t="s">
        <v>85</v>
      </c>
      <c r="AV224" s="13" t="s">
        <v>83</v>
      </c>
      <c r="AW224" s="13" t="s">
        <v>35</v>
      </c>
      <c r="AX224" s="13" t="s">
        <v>76</v>
      </c>
      <c r="AY224" s="244" t="s">
        <v>331</v>
      </c>
    </row>
    <row r="225" s="13" customFormat="1">
      <c r="A225" s="13"/>
      <c r="B225" s="234"/>
      <c r="C225" s="235"/>
      <c r="D225" s="236" t="s">
        <v>341</v>
      </c>
      <c r="E225" s="237" t="s">
        <v>19</v>
      </c>
      <c r="F225" s="238" t="s">
        <v>5918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341</v>
      </c>
      <c r="AU225" s="244" t="s">
        <v>85</v>
      </c>
      <c r="AV225" s="13" t="s">
        <v>83</v>
      </c>
      <c r="AW225" s="13" t="s">
        <v>35</v>
      </c>
      <c r="AX225" s="13" t="s">
        <v>76</v>
      </c>
      <c r="AY225" s="244" t="s">
        <v>331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126</v>
      </c>
      <c r="G226" s="246"/>
      <c r="H226" s="249">
        <v>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4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190</v>
      </c>
      <c r="D228" s="216" t="s">
        <v>333</v>
      </c>
      <c r="E228" s="217" t="s">
        <v>5404</v>
      </c>
      <c r="F228" s="218" t="s">
        <v>5405</v>
      </c>
      <c r="G228" s="219" t="s">
        <v>336</v>
      </c>
      <c r="H228" s="220">
        <v>29.02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0.0027469</v>
      </c>
      <c r="R228" s="225">
        <f>Q228*H228</f>
        <v>0.079715038000000002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5919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5407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5920</v>
      </c>
      <c r="G230" s="246"/>
      <c r="H230" s="249">
        <v>29.02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83</v>
      </c>
      <c r="AY230" s="255" t="s">
        <v>331</v>
      </c>
    </row>
    <row r="231" s="2" customFormat="1" ht="16.5" customHeight="1">
      <c r="A231" s="40"/>
      <c r="B231" s="41"/>
      <c r="C231" s="216" t="s">
        <v>193</v>
      </c>
      <c r="D231" s="216" t="s">
        <v>333</v>
      </c>
      <c r="E231" s="217" t="s">
        <v>5413</v>
      </c>
      <c r="F231" s="218" t="s">
        <v>5414</v>
      </c>
      <c r="G231" s="219" t="s">
        <v>336</v>
      </c>
      <c r="H231" s="220">
        <v>29.02</v>
      </c>
      <c r="I231" s="221"/>
      <c r="J231" s="222">
        <f>ROUND(I231*H231,2)</f>
        <v>0</v>
      </c>
      <c r="K231" s="218" t="s">
        <v>337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5921</v>
      </c>
    </row>
    <row r="232" s="2" customFormat="1">
      <c r="A232" s="40"/>
      <c r="B232" s="41"/>
      <c r="C232" s="42"/>
      <c r="D232" s="229" t="s">
        <v>339</v>
      </c>
      <c r="E232" s="42"/>
      <c r="F232" s="230" t="s">
        <v>5416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339</v>
      </c>
      <c r="AU232" s="19" t="s">
        <v>85</v>
      </c>
    </row>
    <row r="233" s="2" customFormat="1" ht="16.5" customHeight="1">
      <c r="A233" s="40"/>
      <c r="B233" s="41"/>
      <c r="C233" s="216" t="s">
        <v>199</v>
      </c>
      <c r="D233" s="216" t="s">
        <v>333</v>
      </c>
      <c r="E233" s="217" t="s">
        <v>5417</v>
      </c>
      <c r="F233" s="218" t="s">
        <v>5418</v>
      </c>
      <c r="G233" s="219" t="s">
        <v>336</v>
      </c>
      <c r="H233" s="220">
        <v>29.02</v>
      </c>
      <c r="I233" s="221"/>
      <c r="J233" s="222">
        <f>ROUND(I233*H233,2)</f>
        <v>0</v>
      </c>
      <c r="K233" s="218" t="s">
        <v>337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0.0025000000000000001</v>
      </c>
      <c r="R233" s="225">
        <f>Q233*H233</f>
        <v>0.072550000000000003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5922</v>
      </c>
    </row>
    <row r="234" s="2" customFormat="1">
      <c r="A234" s="40"/>
      <c r="B234" s="41"/>
      <c r="C234" s="42"/>
      <c r="D234" s="229" t="s">
        <v>339</v>
      </c>
      <c r="E234" s="42"/>
      <c r="F234" s="230" t="s">
        <v>5420</v>
      </c>
      <c r="G234" s="42"/>
      <c r="H234" s="42"/>
      <c r="I234" s="231"/>
      <c r="J234" s="42"/>
      <c r="K234" s="42"/>
      <c r="L234" s="46"/>
      <c r="M234" s="232"/>
      <c r="N234" s="23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339</v>
      </c>
      <c r="AU234" s="19" t="s">
        <v>85</v>
      </c>
    </row>
    <row r="235" s="2" customFormat="1" ht="24.15" customHeight="1">
      <c r="A235" s="40"/>
      <c r="B235" s="41"/>
      <c r="C235" s="216" t="s">
        <v>599</v>
      </c>
      <c r="D235" s="216" t="s">
        <v>333</v>
      </c>
      <c r="E235" s="217" t="s">
        <v>5421</v>
      </c>
      <c r="F235" s="218" t="s">
        <v>5422</v>
      </c>
      <c r="G235" s="219" t="s">
        <v>384</v>
      </c>
      <c r="H235" s="220">
        <v>0.59999999999999998</v>
      </c>
      <c r="I235" s="221"/>
      <c r="J235" s="222">
        <f>ROUND(I235*H235,2)</f>
        <v>0</v>
      </c>
      <c r="K235" s="218" t="s">
        <v>337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1.0492218</v>
      </c>
      <c r="R235" s="225">
        <f>Q235*H235</f>
        <v>0.62953307999999997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5923</v>
      </c>
    </row>
    <row r="236" s="2" customFormat="1">
      <c r="A236" s="40"/>
      <c r="B236" s="41"/>
      <c r="C236" s="42"/>
      <c r="D236" s="229" t="s">
        <v>339</v>
      </c>
      <c r="E236" s="42"/>
      <c r="F236" s="230" t="s">
        <v>5424</v>
      </c>
      <c r="G236" s="42"/>
      <c r="H236" s="42"/>
      <c r="I236" s="231"/>
      <c r="J236" s="42"/>
      <c r="K236" s="42"/>
      <c r="L236" s="46"/>
      <c r="M236" s="232"/>
      <c r="N236" s="23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339</v>
      </c>
      <c r="AU236" s="19" t="s">
        <v>85</v>
      </c>
    </row>
    <row r="237" s="13" customFormat="1">
      <c r="A237" s="13"/>
      <c r="B237" s="234"/>
      <c r="C237" s="235"/>
      <c r="D237" s="236" t="s">
        <v>341</v>
      </c>
      <c r="E237" s="237" t="s">
        <v>19</v>
      </c>
      <c r="F237" s="238" t="s">
        <v>5918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341</v>
      </c>
      <c r="AU237" s="244" t="s">
        <v>85</v>
      </c>
      <c r="AV237" s="13" t="s">
        <v>83</v>
      </c>
      <c r="AW237" s="13" t="s">
        <v>35</v>
      </c>
      <c r="AX237" s="13" t="s">
        <v>76</v>
      </c>
      <c r="AY237" s="244" t="s">
        <v>331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5924</v>
      </c>
      <c r="G238" s="246"/>
      <c r="H238" s="249">
        <v>0.59999999999999998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0.59999999999999998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587</v>
      </c>
      <c r="D240" s="216" t="s">
        <v>333</v>
      </c>
      <c r="E240" s="217" t="s">
        <v>5925</v>
      </c>
      <c r="F240" s="218" t="s">
        <v>5926</v>
      </c>
      <c r="G240" s="219" t="s">
        <v>429</v>
      </c>
      <c r="H240" s="220">
        <v>6</v>
      </c>
      <c r="I240" s="221"/>
      <c r="J240" s="222">
        <f>ROUND(I240*H240,2)</f>
        <v>0</v>
      </c>
      <c r="K240" s="218" t="s">
        <v>337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5927</v>
      </c>
    </row>
    <row r="241" s="2" customFormat="1">
      <c r="A241" s="40"/>
      <c r="B241" s="41"/>
      <c r="C241" s="42"/>
      <c r="D241" s="229" t="s">
        <v>339</v>
      </c>
      <c r="E241" s="42"/>
      <c r="F241" s="230" t="s">
        <v>5928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339</v>
      </c>
      <c r="AU241" s="19" t="s">
        <v>85</v>
      </c>
    </row>
    <row r="242" s="13" customFormat="1">
      <c r="A242" s="13"/>
      <c r="B242" s="234"/>
      <c r="C242" s="235"/>
      <c r="D242" s="236" t="s">
        <v>341</v>
      </c>
      <c r="E242" s="237" t="s">
        <v>19</v>
      </c>
      <c r="F242" s="238" t="s">
        <v>5929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341</v>
      </c>
      <c r="AU242" s="244" t="s">
        <v>85</v>
      </c>
      <c r="AV242" s="13" t="s">
        <v>83</v>
      </c>
      <c r="AW242" s="13" t="s">
        <v>35</v>
      </c>
      <c r="AX242" s="13" t="s">
        <v>76</v>
      </c>
      <c r="AY242" s="244" t="s">
        <v>331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366</v>
      </c>
      <c r="G243" s="246"/>
      <c r="H243" s="249">
        <v>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83</v>
      </c>
      <c r="AY243" s="255" t="s">
        <v>331</v>
      </c>
    </row>
    <row r="244" s="2" customFormat="1" ht="16.5" customHeight="1">
      <c r="A244" s="40"/>
      <c r="B244" s="41"/>
      <c r="C244" s="216" t="s">
        <v>644</v>
      </c>
      <c r="D244" s="216" t="s">
        <v>333</v>
      </c>
      <c r="E244" s="217" t="s">
        <v>5930</v>
      </c>
      <c r="F244" s="218" t="s">
        <v>5931</v>
      </c>
      <c r="G244" s="219" t="s">
        <v>429</v>
      </c>
      <c r="H244" s="220">
        <v>6</v>
      </c>
      <c r="I244" s="221"/>
      <c r="J244" s="222">
        <f>ROUND(I244*H244,2)</f>
        <v>0</v>
      </c>
      <c r="K244" s="218" t="s">
        <v>337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0.048579999999999998</v>
      </c>
      <c r="R244" s="225">
        <f>Q244*H244</f>
        <v>0.29147999999999996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5932</v>
      </c>
    </row>
    <row r="245" s="2" customFormat="1">
      <c r="A245" s="40"/>
      <c r="B245" s="41"/>
      <c r="C245" s="42"/>
      <c r="D245" s="229" t="s">
        <v>339</v>
      </c>
      <c r="E245" s="42"/>
      <c r="F245" s="230" t="s">
        <v>5933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339</v>
      </c>
      <c r="AU245" s="19" t="s">
        <v>85</v>
      </c>
    </row>
    <row r="246" s="2" customFormat="1" ht="16.5" customHeight="1">
      <c r="A246" s="40"/>
      <c r="B246" s="41"/>
      <c r="C246" s="216" t="s">
        <v>650</v>
      </c>
      <c r="D246" s="216" t="s">
        <v>333</v>
      </c>
      <c r="E246" s="217" t="s">
        <v>5934</v>
      </c>
      <c r="F246" s="218" t="s">
        <v>5935</v>
      </c>
      <c r="G246" s="219" t="s">
        <v>336</v>
      </c>
      <c r="H246" s="220">
        <v>66.483999999999995</v>
      </c>
      <c r="I246" s="221"/>
      <c r="J246" s="222">
        <f>ROUND(I246*H246,2)</f>
        <v>0</v>
      </c>
      <c r="K246" s="218" t="s">
        <v>337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0.041744200000000002</v>
      </c>
      <c r="R246" s="225">
        <f>Q246*H246</f>
        <v>2.7753213928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5936</v>
      </c>
    </row>
    <row r="247" s="2" customFormat="1">
      <c r="A247" s="40"/>
      <c r="B247" s="41"/>
      <c r="C247" s="42"/>
      <c r="D247" s="229" t="s">
        <v>339</v>
      </c>
      <c r="E247" s="42"/>
      <c r="F247" s="230" t="s">
        <v>5937</v>
      </c>
      <c r="G247" s="42"/>
      <c r="H247" s="42"/>
      <c r="I247" s="231"/>
      <c r="J247" s="42"/>
      <c r="K247" s="42"/>
      <c r="L247" s="46"/>
      <c r="M247" s="232"/>
      <c r="N247" s="23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339</v>
      </c>
      <c r="AU247" s="19" t="s">
        <v>85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5938</v>
      </c>
      <c r="G248" s="246"/>
      <c r="H248" s="249">
        <v>66.483999999999995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83</v>
      </c>
      <c r="AY248" s="255" t="s">
        <v>331</v>
      </c>
    </row>
    <row r="249" s="2" customFormat="1" ht="16.5" customHeight="1">
      <c r="A249" s="40"/>
      <c r="B249" s="41"/>
      <c r="C249" s="216" t="s">
        <v>656</v>
      </c>
      <c r="D249" s="216" t="s">
        <v>333</v>
      </c>
      <c r="E249" s="217" t="s">
        <v>5939</v>
      </c>
      <c r="F249" s="218" t="s">
        <v>5940</v>
      </c>
      <c r="G249" s="219" t="s">
        <v>336</v>
      </c>
      <c r="H249" s="220">
        <v>66.483999999999995</v>
      </c>
      <c r="I249" s="221"/>
      <c r="J249" s="222">
        <f>ROUND(I249*H249,2)</f>
        <v>0</v>
      </c>
      <c r="K249" s="218" t="s">
        <v>337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0.00051260800000000001</v>
      </c>
      <c r="R249" s="225">
        <f>Q249*H249</f>
        <v>0.034080230271999995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5941</v>
      </c>
    </row>
    <row r="250" s="2" customFormat="1">
      <c r="A250" s="40"/>
      <c r="B250" s="41"/>
      <c r="C250" s="42"/>
      <c r="D250" s="229" t="s">
        <v>339</v>
      </c>
      <c r="E250" s="42"/>
      <c r="F250" s="230" t="s">
        <v>5942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339</v>
      </c>
      <c r="AU250" s="19" t="s">
        <v>85</v>
      </c>
    </row>
    <row r="251" s="2" customFormat="1" ht="16.5" customHeight="1">
      <c r="A251" s="40"/>
      <c r="B251" s="41"/>
      <c r="C251" s="216" t="s">
        <v>631</v>
      </c>
      <c r="D251" s="216" t="s">
        <v>333</v>
      </c>
      <c r="E251" s="217" t="s">
        <v>5943</v>
      </c>
      <c r="F251" s="218" t="s">
        <v>5944</v>
      </c>
      <c r="G251" s="219" t="s">
        <v>336</v>
      </c>
      <c r="H251" s="220">
        <v>66.483999999999995</v>
      </c>
      <c r="I251" s="221"/>
      <c r="J251" s="222">
        <f>ROUND(I251*H251,2)</f>
        <v>0</v>
      </c>
      <c r="K251" s="218" t="s">
        <v>337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1.5E-05</v>
      </c>
      <c r="R251" s="225">
        <f>Q251*H251</f>
        <v>0.00099726000000000003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5945</v>
      </c>
    </row>
    <row r="252" s="2" customFormat="1">
      <c r="A252" s="40"/>
      <c r="B252" s="41"/>
      <c r="C252" s="42"/>
      <c r="D252" s="229" t="s">
        <v>339</v>
      </c>
      <c r="E252" s="42"/>
      <c r="F252" s="230" t="s">
        <v>5946</v>
      </c>
      <c r="G252" s="42"/>
      <c r="H252" s="42"/>
      <c r="I252" s="231"/>
      <c r="J252" s="42"/>
      <c r="K252" s="42"/>
      <c r="L252" s="46"/>
      <c r="M252" s="232"/>
      <c r="N252" s="23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339</v>
      </c>
      <c r="AU252" s="19" t="s">
        <v>85</v>
      </c>
    </row>
    <row r="253" s="2" customFormat="1" ht="16.5" customHeight="1">
      <c r="A253" s="40"/>
      <c r="B253" s="41"/>
      <c r="C253" s="216" t="s">
        <v>618</v>
      </c>
      <c r="D253" s="216" t="s">
        <v>333</v>
      </c>
      <c r="E253" s="217" t="s">
        <v>5947</v>
      </c>
      <c r="F253" s="218" t="s">
        <v>5948</v>
      </c>
      <c r="G253" s="219" t="s">
        <v>384</v>
      </c>
      <c r="H253" s="220">
        <v>0.90000000000000002</v>
      </c>
      <c r="I253" s="221"/>
      <c r="J253" s="222">
        <f>ROUND(I253*H253,2)</f>
        <v>0</v>
      </c>
      <c r="K253" s="218" t="s">
        <v>337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1.0487652000000001</v>
      </c>
      <c r="R253" s="225">
        <f>Q253*H253</f>
        <v>0.94388868000000004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5949</v>
      </c>
    </row>
    <row r="254" s="2" customFormat="1">
      <c r="A254" s="40"/>
      <c r="B254" s="41"/>
      <c r="C254" s="42"/>
      <c r="D254" s="229" t="s">
        <v>339</v>
      </c>
      <c r="E254" s="42"/>
      <c r="F254" s="230" t="s">
        <v>5950</v>
      </c>
      <c r="G254" s="42"/>
      <c r="H254" s="42"/>
      <c r="I254" s="231"/>
      <c r="J254" s="42"/>
      <c r="K254" s="42"/>
      <c r="L254" s="46"/>
      <c r="M254" s="232"/>
      <c r="N254" s="23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339</v>
      </c>
      <c r="AU254" s="19" t="s">
        <v>85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5951</v>
      </c>
      <c r="G255" s="246"/>
      <c r="H255" s="249">
        <v>0.90000000000000002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83</v>
      </c>
      <c r="AY255" s="255" t="s">
        <v>331</v>
      </c>
    </row>
    <row r="256" s="12" customFormat="1" ht="22.8" customHeight="1">
      <c r="A256" s="12"/>
      <c r="B256" s="200"/>
      <c r="C256" s="201"/>
      <c r="D256" s="202" t="s">
        <v>75</v>
      </c>
      <c r="E256" s="214" t="s">
        <v>126</v>
      </c>
      <c r="F256" s="214" t="s">
        <v>988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SUM(P257:P313)</f>
        <v>0</v>
      </c>
      <c r="Q256" s="208"/>
      <c r="R256" s="209">
        <f>SUM(R257:R313)</f>
        <v>314.32956507497994</v>
      </c>
      <c r="S256" s="208"/>
      <c r="T256" s="210">
        <f>SUM(T257:T313)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83</v>
      </c>
      <c r="AT256" s="212" t="s">
        <v>75</v>
      </c>
      <c r="AU256" s="212" t="s">
        <v>83</v>
      </c>
      <c r="AY256" s="211" t="s">
        <v>331</v>
      </c>
      <c r="BK256" s="213">
        <f>SUM(BK257:BK313)</f>
        <v>0</v>
      </c>
    </row>
    <row r="257" s="2" customFormat="1" ht="16.5" customHeight="1">
      <c r="A257" s="40"/>
      <c r="B257" s="41"/>
      <c r="C257" s="216" t="s">
        <v>624</v>
      </c>
      <c r="D257" s="216" t="s">
        <v>333</v>
      </c>
      <c r="E257" s="217" t="s">
        <v>5952</v>
      </c>
      <c r="F257" s="218" t="s">
        <v>5953</v>
      </c>
      <c r="G257" s="219" t="s">
        <v>336</v>
      </c>
      <c r="H257" s="220">
        <v>230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5954</v>
      </c>
    </row>
    <row r="258" s="13" customFormat="1">
      <c r="A258" s="13"/>
      <c r="B258" s="234"/>
      <c r="C258" s="235"/>
      <c r="D258" s="236" t="s">
        <v>341</v>
      </c>
      <c r="E258" s="237" t="s">
        <v>19</v>
      </c>
      <c r="F258" s="238" t="s">
        <v>5955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341</v>
      </c>
      <c r="AU258" s="244" t="s">
        <v>85</v>
      </c>
      <c r="AV258" s="13" t="s">
        <v>83</v>
      </c>
      <c r="AW258" s="13" t="s">
        <v>35</v>
      </c>
      <c r="AX258" s="13" t="s">
        <v>76</v>
      </c>
      <c r="AY258" s="244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2307</v>
      </c>
      <c r="G259" s="246"/>
      <c r="H259" s="249">
        <v>230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83</v>
      </c>
      <c r="AY259" s="255" t="s">
        <v>331</v>
      </c>
    </row>
    <row r="260" s="2" customFormat="1" ht="16.5" customHeight="1">
      <c r="A260" s="40"/>
      <c r="B260" s="41"/>
      <c r="C260" s="284" t="s">
        <v>612</v>
      </c>
      <c r="D260" s="284" t="s">
        <v>968</v>
      </c>
      <c r="E260" s="285" t="s">
        <v>5956</v>
      </c>
      <c r="F260" s="286" t="s">
        <v>5957</v>
      </c>
      <c r="G260" s="287" t="s">
        <v>336</v>
      </c>
      <c r="H260" s="288">
        <v>230</v>
      </c>
      <c r="I260" s="289"/>
      <c r="J260" s="290">
        <f>ROUND(I260*H260,2)</f>
        <v>0</v>
      </c>
      <c r="K260" s="286" t="s">
        <v>19</v>
      </c>
      <c r="L260" s="291"/>
      <c r="M260" s="292" t="s">
        <v>19</v>
      </c>
      <c r="N260" s="293" t="s">
        <v>47</v>
      </c>
      <c r="O260" s="86"/>
      <c r="P260" s="225">
        <f>O260*H260</f>
        <v>0</v>
      </c>
      <c r="Q260" s="225">
        <v>0.12</v>
      </c>
      <c r="R260" s="225">
        <f>Q260*H260</f>
        <v>27.599999999999998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381</v>
      </c>
      <c r="AT260" s="227" t="s">
        <v>968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5958</v>
      </c>
    </row>
    <row r="261" s="2" customFormat="1" ht="16.5" customHeight="1">
      <c r="A261" s="40"/>
      <c r="B261" s="41"/>
      <c r="C261" s="216" t="s">
        <v>638</v>
      </c>
      <c r="D261" s="216" t="s">
        <v>333</v>
      </c>
      <c r="E261" s="217" t="s">
        <v>5959</v>
      </c>
      <c r="F261" s="218" t="s">
        <v>5960</v>
      </c>
      <c r="G261" s="219" t="s">
        <v>425</v>
      </c>
      <c r="H261" s="220">
        <v>306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5961</v>
      </c>
    </row>
    <row r="262" s="13" customFormat="1">
      <c r="A262" s="13"/>
      <c r="B262" s="234"/>
      <c r="C262" s="235"/>
      <c r="D262" s="236" t="s">
        <v>341</v>
      </c>
      <c r="E262" s="237" t="s">
        <v>19</v>
      </c>
      <c r="F262" s="238" t="s">
        <v>5955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341</v>
      </c>
      <c r="AU262" s="244" t="s">
        <v>85</v>
      </c>
      <c r="AV262" s="13" t="s">
        <v>83</v>
      </c>
      <c r="AW262" s="13" t="s">
        <v>35</v>
      </c>
      <c r="AX262" s="13" t="s">
        <v>76</v>
      </c>
      <c r="AY262" s="244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2760</v>
      </c>
      <c r="G263" s="246"/>
      <c r="H263" s="249">
        <v>306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83</v>
      </c>
      <c r="AY263" s="255" t="s">
        <v>331</v>
      </c>
    </row>
    <row r="264" s="2" customFormat="1" ht="24.15" customHeight="1">
      <c r="A264" s="40"/>
      <c r="B264" s="41"/>
      <c r="C264" s="216" t="s">
        <v>605</v>
      </c>
      <c r="D264" s="216" t="s">
        <v>333</v>
      </c>
      <c r="E264" s="217" t="s">
        <v>5962</v>
      </c>
      <c r="F264" s="218" t="s">
        <v>5963</v>
      </c>
      <c r="G264" s="219" t="s">
        <v>425</v>
      </c>
      <c r="H264" s="220">
        <v>4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5964</v>
      </c>
    </row>
    <row r="265" s="13" customFormat="1">
      <c r="A265" s="13"/>
      <c r="B265" s="234"/>
      <c r="C265" s="235"/>
      <c r="D265" s="236" t="s">
        <v>341</v>
      </c>
      <c r="E265" s="237" t="s">
        <v>19</v>
      </c>
      <c r="F265" s="238" t="s">
        <v>5955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341</v>
      </c>
      <c r="AU265" s="244" t="s">
        <v>85</v>
      </c>
      <c r="AV265" s="13" t="s">
        <v>83</v>
      </c>
      <c r="AW265" s="13" t="s">
        <v>35</v>
      </c>
      <c r="AX265" s="13" t="s">
        <v>76</v>
      </c>
      <c r="AY265" s="244" t="s">
        <v>331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126</v>
      </c>
      <c r="G266" s="246"/>
      <c r="H266" s="249">
        <v>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83</v>
      </c>
      <c r="AY266" s="255" t="s">
        <v>331</v>
      </c>
    </row>
    <row r="267" s="2" customFormat="1" ht="24.15" customHeight="1">
      <c r="A267" s="40"/>
      <c r="B267" s="41"/>
      <c r="C267" s="216" t="s">
        <v>666</v>
      </c>
      <c r="D267" s="216" t="s">
        <v>333</v>
      </c>
      <c r="E267" s="217" t="s">
        <v>5965</v>
      </c>
      <c r="F267" s="218" t="s">
        <v>5966</v>
      </c>
      <c r="G267" s="219" t="s">
        <v>376</v>
      </c>
      <c r="H267" s="220">
        <v>7.2000000000000002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5967</v>
      </c>
    </row>
    <row r="268" s="13" customFormat="1">
      <c r="A268" s="13"/>
      <c r="B268" s="234"/>
      <c r="C268" s="235"/>
      <c r="D268" s="236" t="s">
        <v>341</v>
      </c>
      <c r="E268" s="237" t="s">
        <v>19</v>
      </c>
      <c r="F268" s="238" t="s">
        <v>5955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341</v>
      </c>
      <c r="AU268" s="244" t="s">
        <v>85</v>
      </c>
      <c r="AV268" s="13" t="s">
        <v>83</v>
      </c>
      <c r="AW268" s="13" t="s">
        <v>35</v>
      </c>
      <c r="AX268" s="13" t="s">
        <v>76</v>
      </c>
      <c r="AY268" s="244" t="s">
        <v>331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5968</v>
      </c>
      <c r="G269" s="246"/>
      <c r="H269" s="249">
        <v>7.2000000000000002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83</v>
      </c>
      <c r="AY269" s="255" t="s">
        <v>331</v>
      </c>
    </row>
    <row r="270" s="2" customFormat="1" ht="16.5" customHeight="1">
      <c r="A270" s="40"/>
      <c r="B270" s="41"/>
      <c r="C270" s="216" t="s">
        <v>675</v>
      </c>
      <c r="D270" s="216" t="s">
        <v>333</v>
      </c>
      <c r="E270" s="217" t="s">
        <v>5969</v>
      </c>
      <c r="F270" s="218" t="s">
        <v>5970</v>
      </c>
      <c r="G270" s="219" t="s">
        <v>429</v>
      </c>
      <c r="H270" s="220">
        <v>34.5</v>
      </c>
      <c r="I270" s="221"/>
      <c r="J270" s="222">
        <f>ROUND(I270*H270,2)</f>
        <v>0</v>
      </c>
      <c r="K270" s="218" t="s">
        <v>337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5971</v>
      </c>
    </row>
    <row r="271" s="2" customFormat="1">
      <c r="A271" s="40"/>
      <c r="B271" s="41"/>
      <c r="C271" s="42"/>
      <c r="D271" s="229" t="s">
        <v>339</v>
      </c>
      <c r="E271" s="42"/>
      <c r="F271" s="230" t="s">
        <v>5972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339</v>
      </c>
      <c r="AU271" s="19" t="s">
        <v>85</v>
      </c>
    </row>
    <row r="272" s="13" customFormat="1">
      <c r="A272" s="13"/>
      <c r="B272" s="234"/>
      <c r="C272" s="235"/>
      <c r="D272" s="236" t="s">
        <v>341</v>
      </c>
      <c r="E272" s="237" t="s">
        <v>19</v>
      </c>
      <c r="F272" s="238" t="s">
        <v>5929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341</v>
      </c>
      <c r="AU272" s="244" t="s">
        <v>85</v>
      </c>
      <c r="AV272" s="13" t="s">
        <v>83</v>
      </c>
      <c r="AW272" s="13" t="s">
        <v>35</v>
      </c>
      <c r="AX272" s="13" t="s">
        <v>76</v>
      </c>
      <c r="AY272" s="244" t="s">
        <v>331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5973</v>
      </c>
      <c r="G273" s="246"/>
      <c r="H273" s="249">
        <v>34.5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83</v>
      </c>
      <c r="AY273" s="255" t="s">
        <v>331</v>
      </c>
    </row>
    <row r="274" s="2" customFormat="1" ht="24.15" customHeight="1">
      <c r="A274" s="40"/>
      <c r="B274" s="41"/>
      <c r="C274" s="216" t="s">
        <v>683</v>
      </c>
      <c r="D274" s="216" t="s">
        <v>333</v>
      </c>
      <c r="E274" s="217" t="s">
        <v>5974</v>
      </c>
      <c r="F274" s="218" t="s">
        <v>5975</v>
      </c>
      <c r="G274" s="219" t="s">
        <v>429</v>
      </c>
      <c r="H274" s="220">
        <v>34.5</v>
      </c>
      <c r="I274" s="221"/>
      <c r="J274" s="222">
        <f>ROUND(I274*H274,2)</f>
        <v>0</v>
      </c>
      <c r="K274" s="218" t="s">
        <v>337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5976</v>
      </c>
    </row>
    <row r="275" s="2" customFormat="1">
      <c r="A275" s="40"/>
      <c r="B275" s="41"/>
      <c r="C275" s="42"/>
      <c r="D275" s="229" t="s">
        <v>339</v>
      </c>
      <c r="E275" s="42"/>
      <c r="F275" s="230" t="s">
        <v>5977</v>
      </c>
      <c r="G275" s="42"/>
      <c r="H275" s="42"/>
      <c r="I275" s="231"/>
      <c r="J275" s="42"/>
      <c r="K275" s="42"/>
      <c r="L275" s="46"/>
      <c r="M275" s="232"/>
      <c r="N275" s="23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339</v>
      </c>
      <c r="AU275" s="19" t="s">
        <v>85</v>
      </c>
    </row>
    <row r="276" s="2" customFormat="1" ht="24.15" customHeight="1">
      <c r="A276" s="40"/>
      <c r="B276" s="41"/>
      <c r="C276" s="216" t="s">
        <v>1044</v>
      </c>
      <c r="D276" s="216" t="s">
        <v>333</v>
      </c>
      <c r="E276" s="217" t="s">
        <v>5978</v>
      </c>
      <c r="F276" s="218" t="s">
        <v>5979</v>
      </c>
      <c r="G276" s="219" t="s">
        <v>336</v>
      </c>
      <c r="H276" s="220">
        <v>26.059999999999999</v>
      </c>
      <c r="I276" s="221"/>
      <c r="J276" s="222">
        <f>ROUND(I276*H276,2)</f>
        <v>0</v>
      </c>
      <c r="K276" s="218" t="s">
        <v>337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0.017870259999999999</v>
      </c>
      <c r="R276" s="225">
        <f>Q276*H276</f>
        <v>0.46569897559999995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5980</v>
      </c>
    </row>
    <row r="277" s="2" customFormat="1">
      <c r="A277" s="40"/>
      <c r="B277" s="41"/>
      <c r="C277" s="42"/>
      <c r="D277" s="229" t="s">
        <v>339</v>
      </c>
      <c r="E277" s="42"/>
      <c r="F277" s="230" t="s">
        <v>5981</v>
      </c>
      <c r="G277" s="42"/>
      <c r="H277" s="42"/>
      <c r="I277" s="231"/>
      <c r="J277" s="42"/>
      <c r="K277" s="42"/>
      <c r="L277" s="46"/>
      <c r="M277" s="232"/>
      <c r="N277" s="23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339</v>
      </c>
      <c r="AU277" s="19" t="s">
        <v>85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5982</v>
      </c>
      <c r="G278" s="246"/>
      <c r="H278" s="249">
        <v>26.059999999999999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83</v>
      </c>
      <c r="AY278" s="255" t="s">
        <v>331</v>
      </c>
    </row>
    <row r="279" s="2" customFormat="1" ht="24.15" customHeight="1">
      <c r="A279" s="40"/>
      <c r="B279" s="41"/>
      <c r="C279" s="216" t="s">
        <v>1048</v>
      </c>
      <c r="D279" s="216" t="s">
        <v>333</v>
      </c>
      <c r="E279" s="217" t="s">
        <v>5983</v>
      </c>
      <c r="F279" s="218" t="s">
        <v>5984</v>
      </c>
      <c r="G279" s="219" t="s">
        <v>336</v>
      </c>
      <c r="H279" s="220">
        <v>26.059999999999999</v>
      </c>
      <c r="I279" s="221"/>
      <c r="J279" s="222">
        <f>ROUND(I279*H279,2)</f>
        <v>0</v>
      </c>
      <c r="K279" s="218" t="s">
        <v>337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5985</v>
      </c>
    </row>
    <row r="280" s="2" customFormat="1">
      <c r="A280" s="40"/>
      <c r="B280" s="41"/>
      <c r="C280" s="42"/>
      <c r="D280" s="229" t="s">
        <v>339</v>
      </c>
      <c r="E280" s="42"/>
      <c r="F280" s="230" t="s">
        <v>5986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339</v>
      </c>
      <c r="AU280" s="19" t="s">
        <v>85</v>
      </c>
    </row>
    <row r="281" s="2" customFormat="1" ht="16.5" customHeight="1">
      <c r="A281" s="40"/>
      <c r="B281" s="41"/>
      <c r="C281" s="216" t="s">
        <v>1053</v>
      </c>
      <c r="D281" s="216" t="s">
        <v>333</v>
      </c>
      <c r="E281" s="217" t="s">
        <v>5987</v>
      </c>
      <c r="F281" s="218" t="s">
        <v>5988</v>
      </c>
      <c r="G281" s="219" t="s">
        <v>384</v>
      </c>
      <c r="H281" s="220">
        <v>3.4500000000000002</v>
      </c>
      <c r="I281" s="221"/>
      <c r="J281" s="222">
        <f>ROUND(I281*H281,2)</f>
        <v>0</v>
      </c>
      <c r="K281" s="218" t="s">
        <v>337</v>
      </c>
      <c r="L281" s="46"/>
      <c r="M281" s="223" t="s">
        <v>19</v>
      </c>
      <c r="N281" s="224" t="s">
        <v>47</v>
      </c>
      <c r="O281" s="86"/>
      <c r="P281" s="225">
        <f>O281*H281</f>
        <v>0</v>
      </c>
      <c r="Q281" s="225">
        <v>1.0492655</v>
      </c>
      <c r="R281" s="225">
        <f>Q281*H281</f>
        <v>3.6199659749999999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126</v>
      </c>
      <c r="AT281" s="227" t="s">
        <v>333</v>
      </c>
      <c r="AU281" s="227" t="s">
        <v>85</v>
      </c>
      <c r="AY281" s="19" t="s">
        <v>331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83</v>
      </c>
      <c r="BK281" s="228">
        <f>ROUND(I281*H281,2)</f>
        <v>0</v>
      </c>
      <c r="BL281" s="19" t="s">
        <v>126</v>
      </c>
      <c r="BM281" s="227" t="s">
        <v>5989</v>
      </c>
    </row>
    <row r="282" s="2" customFormat="1">
      <c r="A282" s="40"/>
      <c r="B282" s="41"/>
      <c r="C282" s="42"/>
      <c r="D282" s="229" t="s">
        <v>339</v>
      </c>
      <c r="E282" s="42"/>
      <c r="F282" s="230" t="s">
        <v>5990</v>
      </c>
      <c r="G282" s="42"/>
      <c r="H282" s="42"/>
      <c r="I282" s="231"/>
      <c r="J282" s="42"/>
      <c r="K282" s="42"/>
      <c r="L282" s="46"/>
      <c r="M282" s="232"/>
      <c r="N282" s="23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339</v>
      </c>
      <c r="AU282" s="19" t="s">
        <v>85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5991</v>
      </c>
      <c r="G283" s="246"/>
      <c r="H283" s="249">
        <v>3.4500000000000002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83</v>
      </c>
      <c r="AY283" s="255" t="s">
        <v>331</v>
      </c>
    </row>
    <row r="284" s="2" customFormat="1" ht="24.15" customHeight="1">
      <c r="A284" s="40"/>
      <c r="B284" s="41"/>
      <c r="C284" s="216" t="s">
        <v>1058</v>
      </c>
      <c r="D284" s="216" t="s">
        <v>333</v>
      </c>
      <c r="E284" s="217" t="s">
        <v>5992</v>
      </c>
      <c r="F284" s="218" t="s">
        <v>5993</v>
      </c>
      <c r="G284" s="219" t="s">
        <v>429</v>
      </c>
      <c r="H284" s="220">
        <v>0.63100000000000001</v>
      </c>
      <c r="I284" s="221"/>
      <c r="J284" s="222">
        <f>ROUND(I284*H284,2)</f>
        <v>0</v>
      </c>
      <c r="K284" s="218" t="s">
        <v>337</v>
      </c>
      <c r="L284" s="46"/>
      <c r="M284" s="223" t="s">
        <v>19</v>
      </c>
      <c r="N284" s="224" t="s">
        <v>47</v>
      </c>
      <c r="O284" s="86"/>
      <c r="P284" s="225">
        <f>O284*H284</f>
        <v>0</v>
      </c>
      <c r="Q284" s="225">
        <v>2.50194574</v>
      </c>
      <c r="R284" s="225">
        <f>Q284*H284</f>
        <v>1.57872776194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126</v>
      </c>
      <c r="AT284" s="227" t="s">
        <v>333</v>
      </c>
      <c r="AU284" s="227" t="s">
        <v>85</v>
      </c>
      <c r="AY284" s="19" t="s">
        <v>331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83</v>
      </c>
      <c r="BK284" s="228">
        <f>ROUND(I284*H284,2)</f>
        <v>0</v>
      </c>
      <c r="BL284" s="19" t="s">
        <v>126</v>
      </c>
      <c r="BM284" s="227" t="s">
        <v>5994</v>
      </c>
    </row>
    <row r="285" s="2" customFormat="1">
      <c r="A285" s="40"/>
      <c r="B285" s="41"/>
      <c r="C285" s="42"/>
      <c r="D285" s="229" t="s">
        <v>339</v>
      </c>
      <c r="E285" s="42"/>
      <c r="F285" s="230" t="s">
        <v>5995</v>
      </c>
      <c r="G285" s="42"/>
      <c r="H285" s="42"/>
      <c r="I285" s="231"/>
      <c r="J285" s="42"/>
      <c r="K285" s="42"/>
      <c r="L285" s="46"/>
      <c r="M285" s="232"/>
      <c r="N285" s="23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339</v>
      </c>
      <c r="AU285" s="19" t="s">
        <v>85</v>
      </c>
    </row>
    <row r="286" s="13" customFormat="1">
      <c r="A286" s="13"/>
      <c r="B286" s="234"/>
      <c r="C286" s="235"/>
      <c r="D286" s="236" t="s">
        <v>341</v>
      </c>
      <c r="E286" s="237" t="s">
        <v>19</v>
      </c>
      <c r="F286" s="238" t="s">
        <v>5871</v>
      </c>
      <c r="G286" s="235"/>
      <c r="H286" s="237" t="s">
        <v>19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341</v>
      </c>
      <c r="AU286" s="244" t="s">
        <v>85</v>
      </c>
      <c r="AV286" s="13" t="s">
        <v>83</v>
      </c>
      <c r="AW286" s="13" t="s">
        <v>35</v>
      </c>
      <c r="AX286" s="13" t="s">
        <v>76</v>
      </c>
      <c r="AY286" s="244" t="s">
        <v>331</v>
      </c>
    </row>
    <row r="287" s="13" customFormat="1">
      <c r="A287" s="13"/>
      <c r="B287" s="234"/>
      <c r="C287" s="235"/>
      <c r="D287" s="236" t="s">
        <v>341</v>
      </c>
      <c r="E287" s="237" t="s">
        <v>19</v>
      </c>
      <c r="F287" s="238" t="s">
        <v>5996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341</v>
      </c>
      <c r="AU287" s="244" t="s">
        <v>85</v>
      </c>
      <c r="AV287" s="13" t="s">
        <v>83</v>
      </c>
      <c r="AW287" s="13" t="s">
        <v>35</v>
      </c>
      <c r="AX287" s="13" t="s">
        <v>76</v>
      </c>
      <c r="AY287" s="244" t="s">
        <v>331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5997</v>
      </c>
      <c r="G288" s="246"/>
      <c r="H288" s="249">
        <v>0.45800000000000002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3" customFormat="1">
      <c r="A289" s="13"/>
      <c r="B289" s="234"/>
      <c r="C289" s="235"/>
      <c r="D289" s="236" t="s">
        <v>341</v>
      </c>
      <c r="E289" s="237" t="s">
        <v>19</v>
      </c>
      <c r="F289" s="238" t="s">
        <v>5998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341</v>
      </c>
      <c r="AU289" s="244" t="s">
        <v>85</v>
      </c>
      <c r="AV289" s="13" t="s">
        <v>83</v>
      </c>
      <c r="AW289" s="13" t="s">
        <v>35</v>
      </c>
      <c r="AX289" s="13" t="s">
        <v>76</v>
      </c>
      <c r="AY289" s="244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5999</v>
      </c>
      <c r="G290" s="246"/>
      <c r="H290" s="249">
        <v>0.17299999999999999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0.63100000000000001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24.15" customHeight="1">
      <c r="A292" s="40"/>
      <c r="B292" s="41"/>
      <c r="C292" s="216" t="s">
        <v>1066</v>
      </c>
      <c r="D292" s="216" t="s">
        <v>333</v>
      </c>
      <c r="E292" s="217" t="s">
        <v>6000</v>
      </c>
      <c r="F292" s="218" t="s">
        <v>6001</v>
      </c>
      <c r="G292" s="219" t="s">
        <v>384</v>
      </c>
      <c r="H292" s="220">
        <v>0.095000000000000001</v>
      </c>
      <c r="I292" s="221"/>
      <c r="J292" s="222">
        <f>ROUND(I292*H292,2)</f>
        <v>0</v>
      </c>
      <c r="K292" s="218" t="s">
        <v>337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1.0492724</v>
      </c>
      <c r="R292" s="225">
        <f>Q292*H292</f>
        <v>0.099680878000000001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6002</v>
      </c>
    </row>
    <row r="293" s="2" customFormat="1">
      <c r="A293" s="40"/>
      <c r="B293" s="41"/>
      <c r="C293" s="42"/>
      <c r="D293" s="229" t="s">
        <v>339</v>
      </c>
      <c r="E293" s="42"/>
      <c r="F293" s="230" t="s">
        <v>6003</v>
      </c>
      <c r="G293" s="42"/>
      <c r="H293" s="42"/>
      <c r="I293" s="231"/>
      <c r="J293" s="42"/>
      <c r="K293" s="42"/>
      <c r="L293" s="46"/>
      <c r="M293" s="232"/>
      <c r="N293" s="23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339</v>
      </c>
      <c r="AU293" s="19" t="s">
        <v>85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6004</v>
      </c>
      <c r="G294" s="246"/>
      <c r="H294" s="249">
        <v>0.095000000000000001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83</v>
      </c>
      <c r="AY294" s="255" t="s">
        <v>331</v>
      </c>
    </row>
    <row r="295" s="2" customFormat="1" ht="16.5" customHeight="1">
      <c r="A295" s="40"/>
      <c r="B295" s="41"/>
      <c r="C295" s="216" t="s">
        <v>1070</v>
      </c>
      <c r="D295" s="216" t="s">
        <v>333</v>
      </c>
      <c r="E295" s="217" t="s">
        <v>6005</v>
      </c>
      <c r="F295" s="218" t="s">
        <v>6006</v>
      </c>
      <c r="G295" s="219" t="s">
        <v>336</v>
      </c>
      <c r="H295" s="220">
        <v>4.843</v>
      </c>
      <c r="I295" s="221"/>
      <c r="J295" s="222">
        <f>ROUND(I295*H295,2)</f>
        <v>0</v>
      </c>
      <c r="K295" s="218" t="s">
        <v>337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0.0087390799999999998</v>
      </c>
      <c r="R295" s="225">
        <f>Q295*H295</f>
        <v>0.042323364439999997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6007</v>
      </c>
    </row>
    <row r="296" s="2" customFormat="1">
      <c r="A296" s="40"/>
      <c r="B296" s="41"/>
      <c r="C296" s="42"/>
      <c r="D296" s="229" t="s">
        <v>339</v>
      </c>
      <c r="E296" s="42"/>
      <c r="F296" s="230" t="s">
        <v>6008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339</v>
      </c>
      <c r="AU296" s="19" t="s">
        <v>85</v>
      </c>
    </row>
    <row r="297" s="13" customFormat="1">
      <c r="A297" s="13"/>
      <c r="B297" s="234"/>
      <c r="C297" s="235"/>
      <c r="D297" s="236" t="s">
        <v>341</v>
      </c>
      <c r="E297" s="237" t="s">
        <v>19</v>
      </c>
      <c r="F297" s="238" t="s">
        <v>5996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341</v>
      </c>
      <c r="AU297" s="244" t="s">
        <v>85</v>
      </c>
      <c r="AV297" s="13" t="s">
        <v>83</v>
      </c>
      <c r="AW297" s="13" t="s">
        <v>35</v>
      </c>
      <c r="AX297" s="13" t="s">
        <v>76</v>
      </c>
      <c r="AY297" s="244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6009</v>
      </c>
      <c r="G298" s="246"/>
      <c r="H298" s="249">
        <v>1.2150000000000001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3" customFormat="1">
      <c r="A299" s="13"/>
      <c r="B299" s="234"/>
      <c r="C299" s="235"/>
      <c r="D299" s="236" t="s">
        <v>341</v>
      </c>
      <c r="E299" s="237" t="s">
        <v>19</v>
      </c>
      <c r="F299" s="238" t="s">
        <v>5998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341</v>
      </c>
      <c r="AU299" s="244" t="s">
        <v>85</v>
      </c>
      <c r="AV299" s="13" t="s">
        <v>83</v>
      </c>
      <c r="AW299" s="13" t="s">
        <v>35</v>
      </c>
      <c r="AX299" s="13" t="s">
        <v>76</v>
      </c>
      <c r="AY299" s="244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6010</v>
      </c>
      <c r="G300" s="246"/>
      <c r="H300" s="249">
        <v>3.6280000000000001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4.843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546</v>
      </c>
      <c r="D302" s="216" t="s">
        <v>333</v>
      </c>
      <c r="E302" s="217" t="s">
        <v>6011</v>
      </c>
      <c r="F302" s="218" t="s">
        <v>6012</v>
      </c>
      <c r="G302" s="219" t="s">
        <v>336</v>
      </c>
      <c r="H302" s="220">
        <v>4.843</v>
      </c>
      <c r="I302" s="221"/>
      <c r="J302" s="222">
        <f>ROUND(I302*H302,2)</f>
        <v>0</v>
      </c>
      <c r="K302" s="218" t="s">
        <v>337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6013</v>
      </c>
    </row>
    <row r="303" s="2" customFormat="1">
      <c r="A303" s="40"/>
      <c r="B303" s="41"/>
      <c r="C303" s="42"/>
      <c r="D303" s="229" t="s">
        <v>339</v>
      </c>
      <c r="E303" s="42"/>
      <c r="F303" s="230" t="s">
        <v>6014</v>
      </c>
      <c r="G303" s="42"/>
      <c r="H303" s="42"/>
      <c r="I303" s="231"/>
      <c r="J303" s="42"/>
      <c r="K303" s="42"/>
      <c r="L303" s="46"/>
      <c r="M303" s="232"/>
      <c r="N303" s="23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339</v>
      </c>
      <c r="AU303" s="19" t="s">
        <v>85</v>
      </c>
    </row>
    <row r="304" s="2" customFormat="1" ht="33" customHeight="1">
      <c r="A304" s="40"/>
      <c r="B304" s="41"/>
      <c r="C304" s="216" t="s">
        <v>1078</v>
      </c>
      <c r="D304" s="216" t="s">
        <v>333</v>
      </c>
      <c r="E304" s="217" t="s">
        <v>6015</v>
      </c>
      <c r="F304" s="218" t="s">
        <v>6016</v>
      </c>
      <c r="G304" s="219" t="s">
        <v>376</v>
      </c>
      <c r="H304" s="220">
        <v>7</v>
      </c>
      <c r="I304" s="221"/>
      <c r="J304" s="222">
        <f>ROUND(I304*H304,2)</f>
        <v>0</v>
      </c>
      <c r="K304" s="218" t="s">
        <v>337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0.034654280000000003</v>
      </c>
      <c r="R304" s="225">
        <f>Q304*H304</f>
        <v>0.24257996000000001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6017</v>
      </c>
    </row>
    <row r="305" s="2" customFormat="1">
      <c r="A305" s="40"/>
      <c r="B305" s="41"/>
      <c r="C305" s="42"/>
      <c r="D305" s="229" t="s">
        <v>339</v>
      </c>
      <c r="E305" s="42"/>
      <c r="F305" s="230" t="s">
        <v>6018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339</v>
      </c>
      <c r="AU305" s="19" t="s">
        <v>85</v>
      </c>
    </row>
    <row r="306" s="14" customFormat="1">
      <c r="A306" s="14"/>
      <c r="B306" s="245"/>
      <c r="C306" s="246"/>
      <c r="D306" s="236" t="s">
        <v>341</v>
      </c>
      <c r="E306" s="247" t="s">
        <v>19</v>
      </c>
      <c r="F306" s="248" t="s">
        <v>3638</v>
      </c>
      <c r="G306" s="246"/>
      <c r="H306" s="249">
        <v>7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341</v>
      </c>
      <c r="AU306" s="255" t="s">
        <v>85</v>
      </c>
      <c r="AV306" s="14" t="s">
        <v>85</v>
      </c>
      <c r="AW306" s="14" t="s">
        <v>35</v>
      </c>
      <c r="AX306" s="14" t="s">
        <v>83</v>
      </c>
      <c r="AY306" s="255" t="s">
        <v>331</v>
      </c>
    </row>
    <row r="307" s="2" customFormat="1" ht="16.5" customHeight="1">
      <c r="A307" s="40"/>
      <c r="B307" s="41"/>
      <c r="C307" s="284" t="s">
        <v>1083</v>
      </c>
      <c r="D307" s="284" t="s">
        <v>968</v>
      </c>
      <c r="E307" s="285" t="s">
        <v>6019</v>
      </c>
      <c r="F307" s="286" t="s">
        <v>6020</v>
      </c>
      <c r="G307" s="287" t="s">
        <v>425</v>
      </c>
      <c r="H307" s="288">
        <v>7</v>
      </c>
      <c r="I307" s="289"/>
      <c r="J307" s="290">
        <f>ROUND(I307*H307,2)</f>
        <v>0</v>
      </c>
      <c r="K307" s="286" t="s">
        <v>337</v>
      </c>
      <c r="L307" s="291"/>
      <c r="M307" s="292" t="s">
        <v>19</v>
      </c>
      <c r="N307" s="293" t="s">
        <v>47</v>
      </c>
      <c r="O307" s="86"/>
      <c r="P307" s="225">
        <f>O307*H307</f>
        <v>0</v>
      </c>
      <c r="Q307" s="225">
        <v>0.10000000000000001</v>
      </c>
      <c r="R307" s="225">
        <f>Q307*H307</f>
        <v>0.70000000000000007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381</v>
      </c>
      <c r="AT307" s="227" t="s">
        <v>968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6021</v>
      </c>
    </row>
    <row r="308" s="2" customFormat="1" ht="33" customHeight="1">
      <c r="A308" s="40"/>
      <c r="B308" s="41"/>
      <c r="C308" s="216" t="s">
        <v>1106</v>
      </c>
      <c r="D308" s="216" t="s">
        <v>333</v>
      </c>
      <c r="E308" s="217" t="s">
        <v>6022</v>
      </c>
      <c r="F308" s="218" t="s">
        <v>6023</v>
      </c>
      <c r="G308" s="219" t="s">
        <v>336</v>
      </c>
      <c r="H308" s="220">
        <v>393.24000000000001</v>
      </c>
      <c r="I308" s="221"/>
      <c r="J308" s="222">
        <f>ROUND(I308*H308,2)</f>
        <v>0</v>
      </c>
      <c r="K308" s="218" t="s">
        <v>337</v>
      </c>
      <c r="L308" s="46"/>
      <c r="M308" s="223" t="s">
        <v>19</v>
      </c>
      <c r="N308" s="224" t="s">
        <v>47</v>
      </c>
      <c r="O308" s="86"/>
      <c r="P308" s="225">
        <f>O308*H308</f>
        <v>0</v>
      </c>
      <c r="Q308" s="225">
        <v>0.71198399999999995</v>
      </c>
      <c r="R308" s="225">
        <f>Q308*H308</f>
        <v>279.98058815999997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126</v>
      </c>
      <c r="AT308" s="227" t="s">
        <v>333</v>
      </c>
      <c r="AU308" s="227" t="s">
        <v>85</v>
      </c>
      <c r="AY308" s="19" t="s">
        <v>331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83</v>
      </c>
      <c r="BK308" s="228">
        <f>ROUND(I308*H308,2)</f>
        <v>0</v>
      </c>
      <c r="BL308" s="19" t="s">
        <v>126</v>
      </c>
      <c r="BM308" s="227" t="s">
        <v>6024</v>
      </c>
    </row>
    <row r="309" s="2" customFormat="1">
      <c r="A309" s="40"/>
      <c r="B309" s="41"/>
      <c r="C309" s="42"/>
      <c r="D309" s="229" t="s">
        <v>339</v>
      </c>
      <c r="E309" s="42"/>
      <c r="F309" s="230" t="s">
        <v>6025</v>
      </c>
      <c r="G309" s="42"/>
      <c r="H309" s="42"/>
      <c r="I309" s="231"/>
      <c r="J309" s="42"/>
      <c r="K309" s="42"/>
      <c r="L309" s="46"/>
      <c r="M309" s="232"/>
      <c r="N309" s="23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339</v>
      </c>
      <c r="AU309" s="19" t="s">
        <v>85</v>
      </c>
    </row>
    <row r="310" s="13" customFormat="1">
      <c r="A310" s="13"/>
      <c r="B310" s="234"/>
      <c r="C310" s="235"/>
      <c r="D310" s="236" t="s">
        <v>341</v>
      </c>
      <c r="E310" s="237" t="s">
        <v>19</v>
      </c>
      <c r="F310" s="238" t="s">
        <v>6026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341</v>
      </c>
      <c r="AU310" s="244" t="s">
        <v>85</v>
      </c>
      <c r="AV310" s="13" t="s">
        <v>83</v>
      </c>
      <c r="AW310" s="13" t="s">
        <v>35</v>
      </c>
      <c r="AX310" s="13" t="s">
        <v>76</v>
      </c>
      <c r="AY310" s="244" t="s">
        <v>331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6027</v>
      </c>
      <c r="G311" s="246"/>
      <c r="H311" s="249">
        <v>203.28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4" customFormat="1">
      <c r="A312" s="14"/>
      <c r="B312" s="245"/>
      <c r="C312" s="246"/>
      <c r="D312" s="236" t="s">
        <v>341</v>
      </c>
      <c r="E312" s="247" t="s">
        <v>19</v>
      </c>
      <c r="F312" s="248" t="s">
        <v>6028</v>
      </c>
      <c r="G312" s="246"/>
      <c r="H312" s="249">
        <v>189.96000000000001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341</v>
      </c>
      <c r="AU312" s="255" t="s">
        <v>85</v>
      </c>
      <c r="AV312" s="14" t="s">
        <v>85</v>
      </c>
      <c r="AW312" s="14" t="s">
        <v>35</v>
      </c>
      <c r="AX312" s="14" t="s">
        <v>76</v>
      </c>
      <c r="AY312" s="255" t="s">
        <v>331</v>
      </c>
    </row>
    <row r="313" s="15" customFormat="1">
      <c r="A313" s="15"/>
      <c r="B313" s="256"/>
      <c r="C313" s="257"/>
      <c r="D313" s="236" t="s">
        <v>341</v>
      </c>
      <c r="E313" s="258" t="s">
        <v>19</v>
      </c>
      <c r="F313" s="259" t="s">
        <v>353</v>
      </c>
      <c r="G313" s="257"/>
      <c r="H313" s="260">
        <v>393.24000000000001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341</v>
      </c>
      <c r="AU313" s="266" t="s">
        <v>85</v>
      </c>
      <c r="AV313" s="15" t="s">
        <v>126</v>
      </c>
      <c r="AW313" s="15" t="s">
        <v>35</v>
      </c>
      <c r="AX313" s="15" t="s">
        <v>83</v>
      </c>
      <c r="AY313" s="266" t="s">
        <v>331</v>
      </c>
    </row>
    <row r="314" s="12" customFormat="1" ht="22.8" customHeight="1">
      <c r="A314" s="12"/>
      <c r="B314" s="200"/>
      <c r="C314" s="201"/>
      <c r="D314" s="202" t="s">
        <v>75</v>
      </c>
      <c r="E314" s="214" t="s">
        <v>1686</v>
      </c>
      <c r="F314" s="214" t="s">
        <v>6029</v>
      </c>
      <c r="G314" s="201"/>
      <c r="H314" s="201"/>
      <c r="I314" s="204"/>
      <c r="J314" s="215">
        <f>BK314</f>
        <v>0</v>
      </c>
      <c r="K314" s="201"/>
      <c r="L314" s="206"/>
      <c r="M314" s="207"/>
      <c r="N314" s="208"/>
      <c r="O314" s="208"/>
      <c r="P314" s="209">
        <f>SUM(P315:P321)</f>
        <v>0</v>
      </c>
      <c r="Q314" s="208"/>
      <c r="R314" s="209">
        <f>SUM(R315:R321)</f>
        <v>0</v>
      </c>
      <c r="S314" s="208"/>
      <c r="T314" s="210">
        <f>SUM(T315:T321)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1" t="s">
        <v>83</v>
      </c>
      <c r="AT314" s="212" t="s">
        <v>75</v>
      </c>
      <c r="AU314" s="212" t="s">
        <v>83</v>
      </c>
      <c r="AY314" s="211" t="s">
        <v>331</v>
      </c>
      <c r="BK314" s="213">
        <f>SUM(BK315:BK321)</f>
        <v>0</v>
      </c>
    </row>
    <row r="315" s="2" customFormat="1" ht="101.25" customHeight="1">
      <c r="A315" s="40"/>
      <c r="B315" s="41"/>
      <c r="C315" s="216" t="s">
        <v>1111</v>
      </c>
      <c r="D315" s="216" t="s">
        <v>333</v>
      </c>
      <c r="E315" s="217" t="s">
        <v>6030</v>
      </c>
      <c r="F315" s="218" t="s">
        <v>6031</v>
      </c>
      <c r="G315" s="219" t="s">
        <v>376</v>
      </c>
      <c r="H315" s="220">
        <v>8</v>
      </c>
      <c r="I315" s="221"/>
      <c r="J315" s="222">
        <f>ROUND(I315*H315,2)</f>
        <v>0</v>
      </c>
      <c r="K315" s="218" t="s">
        <v>19</v>
      </c>
      <c r="L315" s="46"/>
      <c r="M315" s="223" t="s">
        <v>19</v>
      </c>
      <c r="N315" s="224" t="s">
        <v>47</v>
      </c>
      <c r="O315" s="86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126</v>
      </c>
      <c r="AT315" s="227" t="s">
        <v>333</v>
      </c>
      <c r="AU315" s="227" t="s">
        <v>85</v>
      </c>
      <c r="AY315" s="19" t="s">
        <v>331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83</v>
      </c>
      <c r="BK315" s="228">
        <f>ROUND(I315*H315,2)</f>
        <v>0</v>
      </c>
      <c r="BL315" s="19" t="s">
        <v>126</v>
      </c>
      <c r="BM315" s="227" t="s">
        <v>6032</v>
      </c>
    </row>
    <row r="316" s="2" customFormat="1" ht="128.55" customHeight="1">
      <c r="A316" s="40"/>
      <c r="B316" s="41"/>
      <c r="C316" s="216" t="s">
        <v>495</v>
      </c>
      <c r="D316" s="216" t="s">
        <v>333</v>
      </c>
      <c r="E316" s="217" t="s">
        <v>6033</v>
      </c>
      <c r="F316" s="218" t="s">
        <v>6034</v>
      </c>
      <c r="G316" s="219" t="s">
        <v>376</v>
      </c>
      <c r="H316" s="220">
        <v>4</v>
      </c>
      <c r="I316" s="221"/>
      <c r="J316" s="222">
        <f>ROUND(I316*H316,2)</f>
        <v>0</v>
      </c>
      <c r="K316" s="218" t="s">
        <v>19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6035</v>
      </c>
    </row>
    <row r="317" s="2" customFormat="1" ht="24.15" customHeight="1">
      <c r="A317" s="40"/>
      <c r="B317" s="41"/>
      <c r="C317" s="216" t="s">
        <v>1127</v>
      </c>
      <c r="D317" s="216" t="s">
        <v>333</v>
      </c>
      <c r="E317" s="217" t="s">
        <v>6036</v>
      </c>
      <c r="F317" s="218" t="s">
        <v>6037</v>
      </c>
      <c r="G317" s="219" t="s">
        <v>376</v>
      </c>
      <c r="H317" s="220">
        <v>17</v>
      </c>
      <c r="I317" s="221"/>
      <c r="J317" s="222">
        <f>ROUND(I317*H317,2)</f>
        <v>0</v>
      </c>
      <c r="K317" s="218" t="s">
        <v>19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6038</v>
      </c>
    </row>
    <row r="318" s="2" customFormat="1" ht="90" customHeight="1">
      <c r="A318" s="40"/>
      <c r="B318" s="41"/>
      <c r="C318" s="216" t="s">
        <v>1132</v>
      </c>
      <c r="D318" s="216" t="s">
        <v>333</v>
      </c>
      <c r="E318" s="217" t="s">
        <v>6039</v>
      </c>
      <c r="F318" s="218" t="s">
        <v>6040</v>
      </c>
      <c r="G318" s="219" t="s">
        <v>376</v>
      </c>
      <c r="H318" s="220">
        <v>9</v>
      </c>
      <c r="I318" s="221"/>
      <c r="J318" s="222">
        <f>ROUND(I318*H318,2)</f>
        <v>0</v>
      </c>
      <c r="K318" s="218" t="s">
        <v>19</v>
      </c>
      <c r="L318" s="46"/>
      <c r="M318" s="223" t="s">
        <v>19</v>
      </c>
      <c r="N318" s="224" t="s">
        <v>47</v>
      </c>
      <c r="O318" s="86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126</v>
      </c>
      <c r="AT318" s="227" t="s">
        <v>333</v>
      </c>
      <c r="AU318" s="227" t="s">
        <v>85</v>
      </c>
      <c r="AY318" s="19" t="s">
        <v>331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83</v>
      </c>
      <c r="BK318" s="228">
        <f>ROUND(I318*H318,2)</f>
        <v>0</v>
      </c>
      <c r="BL318" s="19" t="s">
        <v>126</v>
      </c>
      <c r="BM318" s="227" t="s">
        <v>6041</v>
      </c>
    </row>
    <row r="319" s="2" customFormat="1" ht="44.25" customHeight="1">
      <c r="A319" s="40"/>
      <c r="B319" s="41"/>
      <c r="C319" s="216" t="s">
        <v>1139</v>
      </c>
      <c r="D319" s="216" t="s">
        <v>333</v>
      </c>
      <c r="E319" s="217" t="s">
        <v>6042</v>
      </c>
      <c r="F319" s="218" t="s">
        <v>6043</v>
      </c>
      <c r="G319" s="219" t="s">
        <v>376</v>
      </c>
      <c r="H319" s="220">
        <v>6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6044</v>
      </c>
    </row>
    <row r="320" s="2" customFormat="1" ht="37.8" customHeight="1">
      <c r="A320" s="40"/>
      <c r="B320" s="41"/>
      <c r="C320" s="216" t="s">
        <v>1144</v>
      </c>
      <c r="D320" s="216" t="s">
        <v>333</v>
      </c>
      <c r="E320" s="217" t="s">
        <v>6045</v>
      </c>
      <c r="F320" s="218" t="s">
        <v>6046</v>
      </c>
      <c r="G320" s="219" t="s">
        <v>376</v>
      </c>
      <c r="H320" s="220">
        <v>9</v>
      </c>
      <c r="I320" s="221"/>
      <c r="J320" s="222">
        <f>ROUND(I320*H320,2)</f>
        <v>0</v>
      </c>
      <c r="K320" s="218" t="s">
        <v>19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6047</v>
      </c>
    </row>
    <row r="321" s="2" customFormat="1" ht="24.15" customHeight="1">
      <c r="A321" s="40"/>
      <c r="B321" s="41"/>
      <c r="C321" s="216" t="s">
        <v>1154</v>
      </c>
      <c r="D321" s="216" t="s">
        <v>333</v>
      </c>
      <c r="E321" s="217" t="s">
        <v>6048</v>
      </c>
      <c r="F321" s="218" t="s">
        <v>6049</v>
      </c>
      <c r="G321" s="219" t="s">
        <v>425</v>
      </c>
      <c r="H321" s="220">
        <v>66</v>
      </c>
      <c r="I321" s="221"/>
      <c r="J321" s="222">
        <f>ROUND(I321*H321,2)</f>
        <v>0</v>
      </c>
      <c r="K321" s="218" t="s">
        <v>19</v>
      </c>
      <c r="L321" s="46"/>
      <c r="M321" s="223" t="s">
        <v>19</v>
      </c>
      <c r="N321" s="224" t="s">
        <v>47</v>
      </c>
      <c r="O321" s="86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126</v>
      </c>
      <c r="AT321" s="227" t="s">
        <v>333</v>
      </c>
      <c r="AU321" s="227" t="s">
        <v>85</v>
      </c>
      <c r="AY321" s="19" t="s">
        <v>331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83</v>
      </c>
      <c r="BK321" s="228">
        <f>ROUND(I321*H321,2)</f>
        <v>0</v>
      </c>
      <c r="BL321" s="19" t="s">
        <v>126</v>
      </c>
      <c r="BM321" s="227" t="s">
        <v>6050</v>
      </c>
    </row>
    <row r="322" s="12" customFormat="1" ht="22.8" customHeight="1">
      <c r="A322" s="12"/>
      <c r="B322" s="200"/>
      <c r="C322" s="201"/>
      <c r="D322" s="202" t="s">
        <v>75</v>
      </c>
      <c r="E322" s="214" t="s">
        <v>1825</v>
      </c>
      <c r="F322" s="214" t="s">
        <v>1826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SUM(P323:P324)</f>
        <v>0</v>
      </c>
      <c r="Q322" s="208"/>
      <c r="R322" s="209">
        <f>SUM(R323:R324)</f>
        <v>0</v>
      </c>
      <c r="S322" s="208"/>
      <c r="T322" s="21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83</v>
      </c>
      <c r="AT322" s="212" t="s">
        <v>75</v>
      </c>
      <c r="AU322" s="212" t="s">
        <v>83</v>
      </c>
      <c r="AY322" s="211" t="s">
        <v>331</v>
      </c>
      <c r="BK322" s="213">
        <f>SUM(BK323:BK324)</f>
        <v>0</v>
      </c>
    </row>
    <row r="323" s="2" customFormat="1" ht="24.15" customHeight="1">
      <c r="A323" s="40"/>
      <c r="B323" s="41"/>
      <c r="C323" s="216" t="s">
        <v>1189</v>
      </c>
      <c r="D323" s="216" t="s">
        <v>333</v>
      </c>
      <c r="E323" s="217" t="s">
        <v>6051</v>
      </c>
      <c r="F323" s="218" t="s">
        <v>6052</v>
      </c>
      <c r="G323" s="219" t="s">
        <v>384</v>
      </c>
      <c r="H323" s="220">
        <v>759.66499999999996</v>
      </c>
      <c r="I323" s="221"/>
      <c r="J323" s="222">
        <f>ROUND(I323*H323,2)</f>
        <v>0</v>
      </c>
      <c r="K323" s="218" t="s">
        <v>337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6053</v>
      </c>
    </row>
    <row r="324" s="2" customFormat="1">
      <c r="A324" s="40"/>
      <c r="B324" s="41"/>
      <c r="C324" s="42"/>
      <c r="D324" s="229" t="s">
        <v>339</v>
      </c>
      <c r="E324" s="42"/>
      <c r="F324" s="230" t="s">
        <v>6054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339</v>
      </c>
      <c r="AU324" s="19" t="s">
        <v>85</v>
      </c>
    </row>
    <row r="325" s="12" customFormat="1" ht="25.92" customHeight="1">
      <c r="A325" s="12"/>
      <c r="B325" s="200"/>
      <c r="C325" s="201"/>
      <c r="D325" s="202" t="s">
        <v>75</v>
      </c>
      <c r="E325" s="203" t="s">
        <v>662</v>
      </c>
      <c r="F325" s="203" t="s">
        <v>663</v>
      </c>
      <c r="G325" s="201"/>
      <c r="H325" s="201"/>
      <c r="I325" s="204"/>
      <c r="J325" s="205">
        <f>BK325</f>
        <v>0</v>
      </c>
      <c r="K325" s="201"/>
      <c r="L325" s="206"/>
      <c r="M325" s="207"/>
      <c r="N325" s="208"/>
      <c r="O325" s="208"/>
      <c r="P325" s="209">
        <f>P326</f>
        <v>0</v>
      </c>
      <c r="Q325" s="208"/>
      <c r="R325" s="209">
        <f>R326</f>
        <v>0</v>
      </c>
      <c r="S325" s="208"/>
      <c r="T325" s="210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85</v>
      </c>
      <c r="AT325" s="212" t="s">
        <v>75</v>
      </c>
      <c r="AU325" s="212" t="s">
        <v>76</v>
      </c>
      <c r="AY325" s="211" t="s">
        <v>331</v>
      </c>
      <c r="BK325" s="213">
        <f>BK326</f>
        <v>0</v>
      </c>
    </row>
    <row r="326" s="12" customFormat="1" ht="22.8" customHeight="1">
      <c r="A326" s="12"/>
      <c r="B326" s="200"/>
      <c r="C326" s="201"/>
      <c r="D326" s="202" t="s">
        <v>75</v>
      </c>
      <c r="E326" s="214" t="s">
        <v>3357</v>
      </c>
      <c r="F326" s="214" t="s">
        <v>3358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SUM(P327:P329)</f>
        <v>0</v>
      </c>
      <c r="Q326" s="208"/>
      <c r="R326" s="209">
        <f>SUM(R327:R329)</f>
        <v>0</v>
      </c>
      <c r="S326" s="208"/>
      <c r="T326" s="210">
        <f>SUM(T327:T329)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85</v>
      </c>
      <c r="AT326" s="212" t="s">
        <v>75</v>
      </c>
      <c r="AU326" s="212" t="s">
        <v>83</v>
      </c>
      <c r="AY326" s="211" t="s">
        <v>331</v>
      </c>
      <c r="BK326" s="213">
        <f>SUM(BK327:BK329)</f>
        <v>0</v>
      </c>
    </row>
    <row r="327" s="2" customFormat="1" ht="16.5" customHeight="1">
      <c r="A327" s="40"/>
      <c r="B327" s="41"/>
      <c r="C327" s="216" t="s">
        <v>1196</v>
      </c>
      <c r="D327" s="216" t="s">
        <v>333</v>
      </c>
      <c r="E327" s="217" t="s">
        <v>6055</v>
      </c>
      <c r="F327" s="218" t="s">
        <v>6056</v>
      </c>
      <c r="G327" s="219" t="s">
        <v>336</v>
      </c>
      <c r="H327" s="220">
        <v>296.48399999999998</v>
      </c>
      <c r="I327" s="221"/>
      <c r="J327" s="222">
        <f>ROUND(I327*H327,2)</f>
        <v>0</v>
      </c>
      <c r="K327" s="218" t="s">
        <v>19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541</v>
      </c>
      <c r="AT327" s="227" t="s">
        <v>333</v>
      </c>
      <c r="AU327" s="227" t="s">
        <v>85</v>
      </c>
      <c r="AY327" s="19" t="s">
        <v>331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541</v>
      </c>
      <c r="BM327" s="227" t="s">
        <v>6057</v>
      </c>
    </row>
    <row r="328" s="13" customFormat="1">
      <c r="A328" s="13"/>
      <c r="B328" s="234"/>
      <c r="C328" s="235"/>
      <c r="D328" s="236" t="s">
        <v>341</v>
      </c>
      <c r="E328" s="237" t="s">
        <v>19</v>
      </c>
      <c r="F328" s="238" t="s">
        <v>6058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341</v>
      </c>
      <c r="AU328" s="244" t="s">
        <v>85</v>
      </c>
      <c r="AV328" s="13" t="s">
        <v>83</v>
      </c>
      <c r="AW328" s="13" t="s">
        <v>35</v>
      </c>
      <c r="AX328" s="13" t="s">
        <v>76</v>
      </c>
      <c r="AY328" s="244" t="s">
        <v>331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6059</v>
      </c>
      <c r="G329" s="246"/>
      <c r="H329" s="249">
        <v>296.48399999999998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83</v>
      </c>
      <c r="AY329" s="255" t="s">
        <v>331</v>
      </c>
    </row>
    <row r="330" s="12" customFormat="1" ht="25.92" customHeight="1">
      <c r="A330" s="12"/>
      <c r="B330" s="200"/>
      <c r="C330" s="201"/>
      <c r="D330" s="202" t="s">
        <v>75</v>
      </c>
      <c r="E330" s="203" t="s">
        <v>968</v>
      </c>
      <c r="F330" s="203" t="s">
        <v>6060</v>
      </c>
      <c r="G330" s="201"/>
      <c r="H330" s="201"/>
      <c r="I330" s="204"/>
      <c r="J330" s="205">
        <f>BK330</f>
        <v>0</v>
      </c>
      <c r="K330" s="201"/>
      <c r="L330" s="206"/>
      <c r="M330" s="207"/>
      <c r="N330" s="208"/>
      <c r="O330" s="208"/>
      <c r="P330" s="209">
        <f>P331</f>
        <v>0</v>
      </c>
      <c r="Q330" s="208"/>
      <c r="R330" s="209">
        <f>R331</f>
        <v>0</v>
      </c>
      <c r="S330" s="208"/>
      <c r="T330" s="210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1" t="s">
        <v>92</v>
      </c>
      <c r="AT330" s="212" t="s">
        <v>75</v>
      </c>
      <c r="AU330" s="212" t="s">
        <v>76</v>
      </c>
      <c r="AY330" s="211" t="s">
        <v>331</v>
      </c>
      <c r="BK330" s="213">
        <f>BK331</f>
        <v>0</v>
      </c>
    </row>
    <row r="331" s="12" customFormat="1" ht="22.8" customHeight="1">
      <c r="A331" s="12"/>
      <c r="B331" s="200"/>
      <c r="C331" s="201"/>
      <c r="D331" s="202" t="s">
        <v>75</v>
      </c>
      <c r="E331" s="214" t="s">
        <v>6061</v>
      </c>
      <c r="F331" s="214" t="s">
        <v>6062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P332</f>
        <v>0</v>
      </c>
      <c r="Q331" s="208"/>
      <c r="R331" s="209">
        <f>R332</f>
        <v>0</v>
      </c>
      <c r="S331" s="208"/>
      <c r="T331" s="210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92</v>
      </c>
      <c r="AT331" s="212" t="s">
        <v>75</v>
      </c>
      <c r="AU331" s="212" t="s">
        <v>83</v>
      </c>
      <c r="AY331" s="211" t="s">
        <v>331</v>
      </c>
      <c r="BK331" s="213">
        <f>BK332</f>
        <v>0</v>
      </c>
    </row>
    <row r="332" s="2" customFormat="1" ht="24.15" customHeight="1">
      <c r="A332" s="40"/>
      <c r="B332" s="41"/>
      <c r="C332" s="216" t="s">
        <v>1201</v>
      </c>
      <c r="D332" s="216" t="s">
        <v>333</v>
      </c>
      <c r="E332" s="217" t="s">
        <v>6063</v>
      </c>
      <c r="F332" s="218" t="s">
        <v>6064</v>
      </c>
      <c r="G332" s="219" t="s">
        <v>678</v>
      </c>
      <c r="H332" s="220">
        <v>87406</v>
      </c>
      <c r="I332" s="221"/>
      <c r="J332" s="222">
        <f>ROUND(I332*H332,2)</f>
        <v>0</v>
      </c>
      <c r="K332" s="218" t="s">
        <v>19</v>
      </c>
      <c r="L332" s="46"/>
      <c r="M332" s="296" t="s">
        <v>19</v>
      </c>
      <c r="N332" s="297" t="s">
        <v>47</v>
      </c>
      <c r="O332" s="298"/>
      <c r="P332" s="299">
        <f>O332*H332</f>
        <v>0</v>
      </c>
      <c r="Q332" s="299">
        <v>0</v>
      </c>
      <c r="R332" s="299">
        <f>Q332*H332</f>
        <v>0</v>
      </c>
      <c r="S332" s="299">
        <v>0</v>
      </c>
      <c r="T332" s="300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1253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1253</v>
      </c>
      <c r="BM332" s="227" t="s">
        <v>6065</v>
      </c>
    </row>
    <row r="333" s="2" customFormat="1" ht="6.96" customHeight="1">
      <c r="A333" s="40"/>
      <c r="B333" s="61"/>
      <c r="C333" s="62"/>
      <c r="D333" s="62"/>
      <c r="E333" s="62"/>
      <c r="F333" s="62"/>
      <c r="G333" s="62"/>
      <c r="H333" s="62"/>
      <c r="I333" s="62"/>
      <c r="J333" s="62"/>
      <c r="K333" s="62"/>
      <c r="L333" s="46"/>
      <c r="M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</sheetData>
  <sheetProtection sheet="1" autoFilter="0" formatColumns="0" formatRows="0" objects="1" scenarios="1" spinCount="100000" saltValue="T5EkQF/2DPEVcPnhrO8EeHdjiOfisv1fN7nh2g2udHYdlkMS1W0UGNoUoyPRsx1Tq1Rqu0tYZPqppNDPqfMu6g==" hashValue="ZutQS4ccRx6PNKjQedleQk4eQgLC/FhFc7WORSiObvXiNJebdlxmnWOJK3ANlSLIN3JWkXcsjbR9eEuYB0TdnQ==" algorithmName="SHA-512" password="CC35"/>
  <autoFilter ref="C98:K3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23" r:id="rId18" display="https://podminky.urs.cz/item/CS_URS_2022_02/311321815"/>
    <hyperlink ref="F229" r:id="rId19" display="https://podminky.urs.cz/item/CS_URS_2022_02/311351121"/>
    <hyperlink ref="F232" r:id="rId20" display="https://podminky.urs.cz/item/CS_URS_2022_02/311351122"/>
    <hyperlink ref="F234" r:id="rId21" display="https://podminky.urs.cz/item/CS_URS_2022_02/311351911"/>
    <hyperlink ref="F236" r:id="rId22" display="https://podminky.urs.cz/item/CS_URS_2022_02/311361821"/>
    <hyperlink ref="F241" r:id="rId23" display="https://podminky.urs.cz/item/CS_URS_2022_02/317321120"/>
    <hyperlink ref="F245" r:id="rId24" display="https://podminky.urs.cz/item/CS_URS_2022_02/317321191"/>
    <hyperlink ref="F247" r:id="rId25" display="https://podminky.urs.cz/item/CS_URS_2022_02/317353121"/>
    <hyperlink ref="F250" r:id="rId26" display="https://podminky.urs.cz/item/CS_URS_2022_02/317353192"/>
    <hyperlink ref="F252" r:id="rId27" display="https://podminky.urs.cz/item/CS_URS_2022_02/317353221"/>
    <hyperlink ref="F254" r:id="rId28" display="https://podminky.urs.cz/item/CS_URS_2022_02/317361116"/>
    <hyperlink ref="F271" r:id="rId29" display="https://podminky.urs.cz/item/CS_URS_2022_02/421321130"/>
    <hyperlink ref="F275" r:id="rId30" display="https://podminky.urs.cz/item/CS_URS_2022_02/421321192"/>
    <hyperlink ref="F277" r:id="rId31" display="https://podminky.urs.cz/item/CS_URS_2022_02/421351131"/>
    <hyperlink ref="F280" r:id="rId32" display="https://podminky.urs.cz/item/CS_URS_2022_02/421351231"/>
    <hyperlink ref="F282" r:id="rId33" display="https://podminky.urs.cz/item/CS_URS_2022_02/421361226"/>
    <hyperlink ref="F285" r:id="rId34" display="https://podminky.urs.cz/item/CS_URS_2022_02/430321414"/>
    <hyperlink ref="F293" r:id="rId35" display="https://podminky.urs.cz/item/CS_URS_2022_02/430361821"/>
    <hyperlink ref="F296" r:id="rId36" display="https://podminky.urs.cz/item/CS_URS_2022_02/433351131"/>
    <hyperlink ref="F303" r:id="rId37" display="https://podminky.urs.cz/item/CS_URS_2022_02/433351132"/>
    <hyperlink ref="F305" r:id="rId38" display="https://podminky.urs.cz/item/CS_URS_2022_02/434121415"/>
    <hyperlink ref="F309" r:id="rId39" display="https://podminky.urs.cz/item/CS_URS_2022_02/465511521"/>
    <hyperlink ref="F324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6066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ROUND((SUM(BE95:BE240)),  2)</f>
        <v>0</v>
      </c>
      <c r="G35" s="40"/>
      <c r="H35" s="40"/>
      <c r="I35" s="160">
        <v>0.20999999999999999</v>
      </c>
      <c r="J35" s="159">
        <f>ROUND(((SUM(BE95:BE240))*I35),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ROUND((SUM(BF95:BF240)),  2)</f>
        <v>0</v>
      </c>
      <c r="G36" s="40"/>
      <c r="H36" s="40"/>
      <c r="I36" s="160">
        <v>0.14999999999999999</v>
      </c>
      <c r="J36" s="159">
        <f>ROUND(((SUM(BF95:BF240))*I36),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ROUND((SUM(BG95:BG240)),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ROUND((SUM(BH95:BH240)),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ROUND((SUM(BI95:BI240)),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21 - SO21 - In-line okruh 200m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6067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756</v>
      </c>
      <c r="E69" s="186"/>
      <c r="F69" s="186"/>
      <c r="G69" s="186"/>
      <c r="H69" s="186"/>
      <c r="I69" s="186"/>
      <c r="J69" s="187">
        <f>J166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6068</v>
      </c>
      <c r="E70" s="186"/>
      <c r="F70" s="186"/>
      <c r="G70" s="186"/>
      <c r="H70" s="186"/>
      <c r="I70" s="186"/>
      <c r="J70" s="187">
        <f>J180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6069</v>
      </c>
      <c r="E71" s="186"/>
      <c r="F71" s="186"/>
      <c r="G71" s="186"/>
      <c r="H71" s="186"/>
      <c r="I71" s="186"/>
      <c r="J71" s="187">
        <f>J221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6070</v>
      </c>
      <c r="E72" s="186"/>
      <c r="F72" s="186"/>
      <c r="G72" s="186"/>
      <c r="H72" s="186"/>
      <c r="I72" s="186"/>
      <c r="J72" s="187">
        <f>J224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21 - SO21 - In-line okruh 200m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4179.66193649866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P97+P99+P125+P150+P166+P180+P221+P224+P238</f>
        <v>0</v>
      </c>
      <c r="Q96" s="208"/>
      <c r="R96" s="209">
        <f>R97+R99+R125+R150+R166+R180+R221+R224+R238</f>
        <v>4179.66193649866</v>
      </c>
      <c r="S96" s="208"/>
      <c r="T96" s="210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BK97+BK99+BK125+BK150+BK166+BK180+BK221+BK224+BK238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P98</f>
        <v>0</v>
      </c>
      <c r="Q97" s="208"/>
      <c r="R97" s="209">
        <f>R98</f>
        <v>0</v>
      </c>
      <c r="S97" s="208"/>
      <c r="T97" s="21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BK98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6071</v>
      </c>
    </row>
    <row r="99" s="12" customFormat="1" ht="22.8" customHeight="1">
      <c r="A99" s="12"/>
      <c r="B99" s="200"/>
      <c r="C99" s="201"/>
      <c r="D99" s="202" t="s">
        <v>75</v>
      </c>
      <c r="E99" s="214" t="s">
        <v>83</v>
      </c>
      <c r="F99" s="214" t="s">
        <v>332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SUM(P100:P124)</f>
        <v>0</v>
      </c>
      <c r="Q99" s="208"/>
      <c r="R99" s="209">
        <f>SUM(R100:R124)</f>
        <v>2088.8406000000004</v>
      </c>
      <c r="S99" s="208"/>
      <c r="T99" s="210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SUM(BK100:BK124)</f>
        <v>0</v>
      </c>
    </row>
    <row r="100" s="2" customFormat="1" ht="24.15" customHeight="1">
      <c r="A100" s="40"/>
      <c r="B100" s="41"/>
      <c r="C100" s="216" t="s">
        <v>85</v>
      </c>
      <c r="D100" s="216" t="s">
        <v>333</v>
      </c>
      <c r="E100" s="217" t="s">
        <v>826</v>
      </c>
      <c r="F100" s="218" t="s">
        <v>827</v>
      </c>
      <c r="G100" s="219" t="s">
        <v>429</v>
      </c>
      <c r="H100" s="220">
        <v>15.199999999999999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6072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829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3" customFormat="1">
      <c r="A102" s="13"/>
      <c r="B102" s="234"/>
      <c r="C102" s="235"/>
      <c r="D102" s="236" t="s">
        <v>341</v>
      </c>
      <c r="E102" s="237" t="s">
        <v>19</v>
      </c>
      <c r="F102" s="238" t="s">
        <v>6073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341</v>
      </c>
      <c r="AU102" s="244" t="s">
        <v>85</v>
      </c>
      <c r="AV102" s="13" t="s">
        <v>83</v>
      </c>
      <c r="AW102" s="13" t="s">
        <v>35</v>
      </c>
      <c r="AX102" s="13" t="s">
        <v>76</v>
      </c>
      <c r="AY102" s="244" t="s">
        <v>331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6074</v>
      </c>
      <c r="G103" s="246"/>
      <c r="H103" s="249">
        <v>15.199999999999999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37.8" customHeight="1">
      <c r="A104" s="40"/>
      <c r="B104" s="41"/>
      <c r="C104" s="216" t="s">
        <v>92</v>
      </c>
      <c r="D104" s="216" t="s">
        <v>333</v>
      </c>
      <c r="E104" s="217" t="s">
        <v>720</v>
      </c>
      <c r="F104" s="218" t="s">
        <v>721</v>
      </c>
      <c r="G104" s="219" t="s">
        <v>429</v>
      </c>
      <c r="H104" s="220">
        <v>15.199999999999999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6075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723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2" customFormat="1" ht="37.8" customHeight="1">
      <c r="A106" s="40"/>
      <c r="B106" s="41"/>
      <c r="C106" s="216" t="s">
        <v>126</v>
      </c>
      <c r="D106" s="216" t="s">
        <v>333</v>
      </c>
      <c r="E106" s="217" t="s">
        <v>728</v>
      </c>
      <c r="F106" s="218" t="s">
        <v>729</v>
      </c>
      <c r="G106" s="219" t="s">
        <v>429</v>
      </c>
      <c r="H106" s="220">
        <v>76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6076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731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6077</v>
      </c>
      <c r="G108" s="246"/>
      <c r="H108" s="249">
        <v>76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2" customFormat="1" ht="24.15" customHeight="1">
      <c r="A109" s="40"/>
      <c r="B109" s="41"/>
      <c r="C109" s="216" t="s">
        <v>361</v>
      </c>
      <c r="D109" s="216" t="s">
        <v>333</v>
      </c>
      <c r="E109" s="217" t="s">
        <v>6078</v>
      </c>
      <c r="F109" s="218" t="s">
        <v>6079</v>
      </c>
      <c r="G109" s="219" t="s">
        <v>429</v>
      </c>
      <c r="H109" s="220">
        <v>1160.4670000000001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6080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6081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6082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6083</v>
      </c>
      <c r="G112" s="246"/>
      <c r="H112" s="249">
        <v>112.104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6084</v>
      </c>
      <c r="G113" s="246"/>
      <c r="H113" s="249">
        <v>57.335999999999999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6085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6086</v>
      </c>
      <c r="G115" s="246"/>
      <c r="H115" s="249">
        <v>705.15599999999995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6087</v>
      </c>
      <c r="G116" s="246"/>
      <c r="H116" s="249">
        <v>285.87099999999998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1160.4670000000001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84" t="s">
        <v>366</v>
      </c>
      <c r="D118" s="284" t="s">
        <v>968</v>
      </c>
      <c r="E118" s="285" t="s">
        <v>6088</v>
      </c>
      <c r="F118" s="286" t="s">
        <v>6089</v>
      </c>
      <c r="G118" s="287" t="s">
        <v>429</v>
      </c>
      <c r="H118" s="288">
        <v>1160.4670000000001</v>
      </c>
      <c r="I118" s="289"/>
      <c r="J118" s="290">
        <f>ROUND(I118*H118,2)</f>
        <v>0</v>
      </c>
      <c r="K118" s="286" t="s">
        <v>19</v>
      </c>
      <c r="L118" s="291"/>
      <c r="M118" s="292" t="s">
        <v>19</v>
      </c>
      <c r="N118" s="293" t="s">
        <v>47</v>
      </c>
      <c r="O118" s="86"/>
      <c r="P118" s="225">
        <f>O118*H118</f>
        <v>0</v>
      </c>
      <c r="Q118" s="225">
        <v>1.8</v>
      </c>
      <c r="R118" s="225">
        <f>Q118*H118</f>
        <v>2088.8406000000004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381</v>
      </c>
      <c r="AT118" s="227" t="s">
        <v>968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6090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27.359999999999999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6091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6092</v>
      </c>
      <c r="G121" s="246"/>
      <c r="H121" s="249">
        <v>27.359999999999999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5355</v>
      </c>
      <c r="F122" s="218" t="s">
        <v>5356</v>
      </c>
      <c r="G122" s="219" t="s">
        <v>336</v>
      </c>
      <c r="H122" s="220">
        <v>2083.6439999999998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6093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5358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6094</v>
      </c>
      <c r="G124" s="246"/>
      <c r="H124" s="249">
        <v>2083.6439999999998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SUM(P126:P149)</f>
        <v>0</v>
      </c>
      <c r="Q125" s="208"/>
      <c r="R125" s="209">
        <f>SUM(R126:R149)</f>
        <v>251.70194036338</v>
      </c>
      <c r="S125" s="208"/>
      <c r="T125" s="210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SUM(BK126:BK149)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6095</v>
      </c>
      <c r="F126" s="218" t="s">
        <v>6096</v>
      </c>
      <c r="G126" s="219" t="s">
        <v>336</v>
      </c>
      <c r="H126" s="220">
        <v>2568.578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0.25428922199999998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6097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6098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6099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6094</v>
      </c>
      <c r="G129" s="246"/>
      <c r="H129" s="249">
        <v>2083.6439999999998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3" customFormat="1">
      <c r="A130" s="13"/>
      <c r="B130" s="234"/>
      <c r="C130" s="235"/>
      <c r="D130" s="236" t="s">
        <v>341</v>
      </c>
      <c r="E130" s="237" t="s">
        <v>19</v>
      </c>
      <c r="F130" s="238" t="s">
        <v>6100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341</v>
      </c>
      <c r="AU130" s="244" t="s">
        <v>85</v>
      </c>
      <c r="AV130" s="13" t="s">
        <v>83</v>
      </c>
      <c r="AW130" s="13" t="s">
        <v>35</v>
      </c>
      <c r="AX130" s="13" t="s">
        <v>76</v>
      </c>
      <c r="AY130" s="244" t="s">
        <v>331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6101</v>
      </c>
      <c r="G131" s="246"/>
      <c r="H131" s="249">
        <v>484.93400000000003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2568.578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84" t="s">
        <v>393</v>
      </c>
      <c r="D133" s="284" t="s">
        <v>968</v>
      </c>
      <c r="E133" s="285" t="s">
        <v>5372</v>
      </c>
      <c r="F133" s="286" t="s">
        <v>5373</v>
      </c>
      <c r="G133" s="287" t="s">
        <v>336</v>
      </c>
      <c r="H133" s="288">
        <v>2953.8649999999998</v>
      </c>
      <c r="I133" s="289"/>
      <c r="J133" s="290">
        <f>ROUND(I133*H133,2)</f>
        <v>0</v>
      </c>
      <c r="K133" s="286" t="s">
        <v>337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0.00029999999999999997</v>
      </c>
      <c r="R133" s="225">
        <f>Q133*H133</f>
        <v>0.88615949999999988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6102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6103</v>
      </c>
      <c r="G134" s="246"/>
      <c r="H134" s="249">
        <v>2953.8649999999998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83</v>
      </c>
      <c r="AY134" s="255" t="s">
        <v>331</v>
      </c>
    </row>
    <row r="135" s="2" customFormat="1" ht="16.5" customHeight="1">
      <c r="A135" s="40"/>
      <c r="B135" s="41"/>
      <c r="C135" s="216" t="s">
        <v>182</v>
      </c>
      <c r="D135" s="216" t="s">
        <v>333</v>
      </c>
      <c r="E135" s="217" t="s">
        <v>5497</v>
      </c>
      <c r="F135" s="218" t="s">
        <v>5498</v>
      </c>
      <c r="G135" s="219" t="s">
        <v>429</v>
      </c>
      <c r="H135" s="220">
        <v>44.100000000000001</v>
      </c>
      <c r="I135" s="221"/>
      <c r="J135" s="222">
        <f>ROUND(I135*H135,2)</f>
        <v>0</v>
      </c>
      <c r="K135" s="218" t="s">
        <v>337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2.3010222040000001</v>
      </c>
      <c r="R135" s="225">
        <f>Q135*H135</f>
        <v>101.4750791964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6104</v>
      </c>
    </row>
    <row r="136" s="2" customFormat="1">
      <c r="A136" s="40"/>
      <c r="B136" s="41"/>
      <c r="C136" s="42"/>
      <c r="D136" s="229" t="s">
        <v>339</v>
      </c>
      <c r="E136" s="42"/>
      <c r="F136" s="230" t="s">
        <v>5500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339</v>
      </c>
      <c r="AU136" s="19" t="s">
        <v>85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6105</v>
      </c>
      <c r="G137" s="246"/>
      <c r="H137" s="249">
        <v>44.100000000000001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83</v>
      </c>
      <c r="AY137" s="255" t="s">
        <v>331</v>
      </c>
    </row>
    <row r="138" s="2" customFormat="1" ht="16.5" customHeight="1">
      <c r="A138" s="40"/>
      <c r="B138" s="41"/>
      <c r="C138" s="216" t="s">
        <v>185</v>
      </c>
      <c r="D138" s="216" t="s">
        <v>333</v>
      </c>
      <c r="E138" s="217" t="s">
        <v>5289</v>
      </c>
      <c r="F138" s="218" t="s">
        <v>5290</v>
      </c>
      <c r="G138" s="219" t="s">
        <v>336</v>
      </c>
      <c r="H138" s="220">
        <v>196</v>
      </c>
      <c r="I138" s="221"/>
      <c r="J138" s="222">
        <f>ROUND(I138*H138,2)</f>
        <v>0</v>
      </c>
      <c r="K138" s="218" t="s">
        <v>337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0.0026919000000000001</v>
      </c>
      <c r="R138" s="225">
        <f>Q138*H138</f>
        <v>0.52761239999999998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6106</v>
      </c>
    </row>
    <row r="139" s="2" customFormat="1">
      <c r="A139" s="40"/>
      <c r="B139" s="41"/>
      <c r="C139" s="42"/>
      <c r="D139" s="229" t="s">
        <v>339</v>
      </c>
      <c r="E139" s="42"/>
      <c r="F139" s="230" t="s">
        <v>5292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339</v>
      </c>
      <c r="AU139" s="19" t="s">
        <v>85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6107</v>
      </c>
      <c r="G140" s="246"/>
      <c r="H140" s="249">
        <v>196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83</v>
      </c>
      <c r="AY140" s="255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5297</v>
      </c>
      <c r="F141" s="218" t="s">
        <v>5298</v>
      </c>
      <c r="G141" s="219" t="s">
        <v>336</v>
      </c>
      <c r="H141" s="220">
        <v>196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6108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5300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2" customFormat="1" ht="24.15" customHeight="1">
      <c r="A143" s="40"/>
      <c r="B143" s="41"/>
      <c r="C143" s="216" t="s">
        <v>529</v>
      </c>
      <c r="D143" s="216" t="s">
        <v>333</v>
      </c>
      <c r="E143" s="217" t="s">
        <v>6109</v>
      </c>
      <c r="F143" s="218" t="s">
        <v>6110</v>
      </c>
      <c r="G143" s="219" t="s">
        <v>336</v>
      </c>
      <c r="H143" s="220">
        <v>191.08699999999999</v>
      </c>
      <c r="I143" s="221"/>
      <c r="J143" s="222">
        <f>ROUND(I143*H143,2)</f>
        <v>0</v>
      </c>
      <c r="K143" s="218" t="s">
        <v>337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0.71545773999999995</v>
      </c>
      <c r="R143" s="225">
        <f>Q143*H143</f>
        <v>136.71467316337999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6111</v>
      </c>
    </row>
    <row r="144" s="2" customFormat="1">
      <c r="A144" s="40"/>
      <c r="B144" s="41"/>
      <c r="C144" s="42"/>
      <c r="D144" s="229" t="s">
        <v>339</v>
      </c>
      <c r="E144" s="42"/>
      <c r="F144" s="230" t="s">
        <v>6112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339</v>
      </c>
      <c r="AU144" s="19" t="s">
        <v>85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6113</v>
      </c>
      <c r="G145" s="246"/>
      <c r="H145" s="249">
        <v>191.08699999999999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83</v>
      </c>
      <c r="AY145" s="255" t="s">
        <v>331</v>
      </c>
    </row>
    <row r="146" s="2" customFormat="1" ht="33" customHeight="1">
      <c r="A146" s="40"/>
      <c r="B146" s="41"/>
      <c r="C146" s="216" t="s">
        <v>8</v>
      </c>
      <c r="D146" s="216" t="s">
        <v>333</v>
      </c>
      <c r="E146" s="217" t="s">
        <v>6114</v>
      </c>
      <c r="F146" s="218" t="s">
        <v>6115</v>
      </c>
      <c r="G146" s="219" t="s">
        <v>384</v>
      </c>
      <c r="H146" s="220">
        <v>11.18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1.05940312</v>
      </c>
      <c r="R146" s="225">
        <f>Q146*H146</f>
        <v>11.844126881599999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6116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6117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6118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6119</v>
      </c>
      <c r="G149" s="246"/>
      <c r="H149" s="249">
        <v>11.18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2181</v>
      </c>
      <c r="F150" s="214" t="s">
        <v>6120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SUM(P151:P165)</f>
        <v>0</v>
      </c>
      <c r="Q150" s="208"/>
      <c r="R150" s="209">
        <f>SUM(R151:R165)</f>
        <v>25.415242992</v>
      </c>
      <c r="S150" s="208"/>
      <c r="T150" s="210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SUM(BK151:BK165)</f>
        <v>0</v>
      </c>
    </row>
    <row r="151" s="2" customFormat="1" ht="24.15" customHeight="1">
      <c r="A151" s="40"/>
      <c r="B151" s="41"/>
      <c r="C151" s="216" t="s">
        <v>541</v>
      </c>
      <c r="D151" s="216" t="s">
        <v>333</v>
      </c>
      <c r="E151" s="217" t="s">
        <v>5361</v>
      </c>
      <c r="F151" s="218" t="s">
        <v>5362</v>
      </c>
      <c r="G151" s="219" t="s">
        <v>429</v>
      </c>
      <c r="H151" s="220">
        <v>15.199999999999999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1.665</v>
      </c>
      <c r="R151" s="225">
        <f>Q151*H151</f>
        <v>25.308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6121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5364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5365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3" customFormat="1">
      <c r="A154" s="13"/>
      <c r="B154" s="234"/>
      <c r="C154" s="235"/>
      <c r="D154" s="236" t="s">
        <v>341</v>
      </c>
      <c r="E154" s="237" t="s">
        <v>19</v>
      </c>
      <c r="F154" s="238" t="s">
        <v>6073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341</v>
      </c>
      <c r="AU154" s="244" t="s">
        <v>85</v>
      </c>
      <c r="AV154" s="13" t="s">
        <v>83</v>
      </c>
      <c r="AW154" s="13" t="s">
        <v>35</v>
      </c>
      <c r="AX154" s="13" t="s">
        <v>76</v>
      </c>
      <c r="AY154" s="244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6074</v>
      </c>
      <c r="G155" s="246"/>
      <c r="H155" s="249">
        <v>15.199999999999999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83</v>
      </c>
      <c r="AY155" s="255" t="s">
        <v>331</v>
      </c>
    </row>
    <row r="156" s="2" customFormat="1" ht="24.15" customHeight="1">
      <c r="A156" s="40"/>
      <c r="B156" s="41"/>
      <c r="C156" s="216" t="s">
        <v>469</v>
      </c>
      <c r="D156" s="216" t="s">
        <v>333</v>
      </c>
      <c r="E156" s="217" t="s">
        <v>5367</v>
      </c>
      <c r="F156" s="218" t="s">
        <v>5368</v>
      </c>
      <c r="G156" s="219" t="s">
        <v>336</v>
      </c>
      <c r="H156" s="220">
        <v>136.80000000000001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0.00016694</v>
      </c>
      <c r="R156" s="225">
        <f>Q156*H156</f>
        <v>0.022837392000000001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6122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5370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6073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6123</v>
      </c>
      <c r="G159" s="246"/>
      <c r="H159" s="249">
        <v>136.80000000000001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83</v>
      </c>
      <c r="AY159" s="255" t="s">
        <v>331</v>
      </c>
    </row>
    <row r="160" s="2" customFormat="1" ht="16.5" customHeight="1">
      <c r="A160" s="40"/>
      <c r="B160" s="41"/>
      <c r="C160" s="284" t="s">
        <v>475</v>
      </c>
      <c r="D160" s="284" t="s">
        <v>968</v>
      </c>
      <c r="E160" s="285" t="s">
        <v>5372</v>
      </c>
      <c r="F160" s="286" t="s">
        <v>5373</v>
      </c>
      <c r="G160" s="287" t="s">
        <v>336</v>
      </c>
      <c r="H160" s="288">
        <v>157.31999999999999</v>
      </c>
      <c r="I160" s="289"/>
      <c r="J160" s="290">
        <f>ROUND(I160*H160,2)</f>
        <v>0</v>
      </c>
      <c r="K160" s="286" t="s">
        <v>337</v>
      </c>
      <c r="L160" s="291"/>
      <c r="M160" s="292" t="s">
        <v>19</v>
      </c>
      <c r="N160" s="293" t="s">
        <v>47</v>
      </c>
      <c r="O160" s="86"/>
      <c r="P160" s="225">
        <f>O160*H160</f>
        <v>0</v>
      </c>
      <c r="Q160" s="225">
        <v>0.00029999999999999997</v>
      </c>
      <c r="R160" s="225">
        <f>Q160*H160</f>
        <v>0.047195999999999995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381</v>
      </c>
      <c r="AT160" s="227" t="s">
        <v>968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6124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6125</v>
      </c>
      <c r="G161" s="246"/>
      <c r="H161" s="249">
        <v>157.31999999999999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549</v>
      </c>
      <c r="D162" s="216" t="s">
        <v>333</v>
      </c>
      <c r="E162" s="217" t="s">
        <v>5376</v>
      </c>
      <c r="F162" s="218" t="s">
        <v>5377</v>
      </c>
      <c r="G162" s="219" t="s">
        <v>376</v>
      </c>
      <c r="H162" s="220">
        <v>76</v>
      </c>
      <c r="I162" s="221"/>
      <c r="J162" s="222">
        <f>ROUND(I162*H162,2)</f>
        <v>0</v>
      </c>
      <c r="K162" s="218" t="s">
        <v>337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0.00048959999999999997</v>
      </c>
      <c r="R162" s="225">
        <f>Q162*H162</f>
        <v>0.037209599999999995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6126</v>
      </c>
    </row>
    <row r="163" s="2" customFormat="1">
      <c r="A163" s="40"/>
      <c r="B163" s="41"/>
      <c r="C163" s="42"/>
      <c r="D163" s="229" t="s">
        <v>339</v>
      </c>
      <c r="E163" s="42"/>
      <c r="F163" s="230" t="s">
        <v>5379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339</v>
      </c>
      <c r="AU163" s="19" t="s">
        <v>85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6073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1366</v>
      </c>
      <c r="G165" s="246"/>
      <c r="H165" s="249">
        <v>76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83</v>
      </c>
      <c r="AY165" s="255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126</v>
      </c>
      <c r="F166" s="214" t="s">
        <v>988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SUM(P167:P179)</f>
        <v>0</v>
      </c>
      <c r="Q166" s="208"/>
      <c r="R166" s="209">
        <f>SUM(R167:R179)</f>
        <v>30.962459829279997</v>
      </c>
      <c r="S166" s="208"/>
      <c r="T166" s="210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SUM(BK167:BK179)</f>
        <v>0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6127</v>
      </c>
      <c r="F167" s="218" t="s">
        <v>6128</v>
      </c>
      <c r="G167" s="219" t="s">
        <v>429</v>
      </c>
      <c r="H167" s="220">
        <v>12.188000000000001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2.5019749999999998</v>
      </c>
      <c r="R167" s="225">
        <f>Q167*H167</f>
        <v>30.494071299999998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6129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6130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6131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6132</v>
      </c>
      <c r="G170" s="246"/>
      <c r="H170" s="249">
        <v>12.188000000000001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2" customFormat="1" ht="16.5" customHeight="1">
      <c r="A171" s="40"/>
      <c r="B171" s="41"/>
      <c r="C171" s="216" t="s">
        <v>7</v>
      </c>
      <c r="D171" s="216" t="s">
        <v>333</v>
      </c>
      <c r="E171" s="217" t="s">
        <v>1017</v>
      </c>
      <c r="F171" s="218" t="s">
        <v>1018</v>
      </c>
      <c r="G171" s="219" t="s">
        <v>336</v>
      </c>
      <c r="H171" s="220">
        <v>81.251999999999995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0.0057646399999999997</v>
      </c>
      <c r="R171" s="225">
        <f>Q171*H171</f>
        <v>0.46838852927999997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6133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1020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6134</v>
      </c>
      <c r="G173" s="246"/>
      <c r="H173" s="249">
        <v>81.251999999999995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1024</v>
      </c>
      <c r="F174" s="218" t="s">
        <v>1025</v>
      </c>
      <c r="G174" s="219" t="s">
        <v>336</v>
      </c>
      <c r="H174" s="220">
        <v>81.251999999999995</v>
      </c>
      <c r="I174" s="221"/>
      <c r="J174" s="222">
        <f>ROUND(I174*H174,2)</f>
        <v>0</v>
      </c>
      <c r="K174" s="218" t="s">
        <v>337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6135</v>
      </c>
    </row>
    <row r="175" s="2" customFormat="1">
      <c r="A175" s="40"/>
      <c r="B175" s="41"/>
      <c r="C175" s="42"/>
      <c r="D175" s="229" t="s">
        <v>339</v>
      </c>
      <c r="E175" s="42"/>
      <c r="F175" s="230" t="s">
        <v>1027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339</v>
      </c>
      <c r="AU175" s="19" t="s">
        <v>85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1028</v>
      </c>
      <c r="F176" s="218" t="s">
        <v>1029</v>
      </c>
      <c r="G176" s="219" t="s">
        <v>384</v>
      </c>
      <c r="H176" s="220">
        <v>0</v>
      </c>
      <c r="I176" s="221"/>
      <c r="J176" s="222">
        <f>ROUND(I176*H176,2)</f>
        <v>0</v>
      </c>
      <c r="K176" s="218" t="s">
        <v>337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1.0529056800000001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6136</v>
      </c>
    </row>
    <row r="177" s="2" customFormat="1">
      <c r="A177" s="40"/>
      <c r="B177" s="41"/>
      <c r="C177" s="42"/>
      <c r="D177" s="229" t="s">
        <v>339</v>
      </c>
      <c r="E177" s="42"/>
      <c r="F177" s="230" t="s">
        <v>1031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339</v>
      </c>
      <c r="AU177" s="19" t="s">
        <v>85</v>
      </c>
    </row>
    <row r="178" s="13" customFormat="1">
      <c r="A178" s="13"/>
      <c r="B178" s="234"/>
      <c r="C178" s="235"/>
      <c r="D178" s="236" t="s">
        <v>341</v>
      </c>
      <c r="E178" s="237" t="s">
        <v>19</v>
      </c>
      <c r="F178" s="238" t="s">
        <v>6137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341</v>
      </c>
      <c r="AU178" s="244" t="s">
        <v>85</v>
      </c>
      <c r="AV178" s="13" t="s">
        <v>83</v>
      </c>
      <c r="AW178" s="13" t="s">
        <v>35</v>
      </c>
      <c r="AX178" s="13" t="s">
        <v>76</v>
      </c>
      <c r="AY178" s="244" t="s">
        <v>331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76</v>
      </c>
      <c r="G179" s="246"/>
      <c r="H179" s="249">
        <v>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361</v>
      </c>
      <c r="F180" s="214" t="s">
        <v>6138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SUM(P181:P220)</f>
        <v>0</v>
      </c>
      <c r="Q180" s="208"/>
      <c r="R180" s="209">
        <f>SUM(R181:R220)</f>
        <v>1782.741693314</v>
      </c>
      <c r="S180" s="208"/>
      <c r="T180" s="210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SUM(BK181:BK220)</f>
        <v>0</v>
      </c>
    </row>
    <row r="181" s="2" customFormat="1" ht="16.5" customHeight="1">
      <c r="A181" s="40"/>
      <c r="B181" s="41"/>
      <c r="C181" s="216" t="s">
        <v>199</v>
      </c>
      <c r="D181" s="216" t="s">
        <v>333</v>
      </c>
      <c r="E181" s="217" t="s">
        <v>6139</v>
      </c>
      <c r="F181" s="218" t="s">
        <v>6140</v>
      </c>
      <c r="G181" s="219" t="s">
        <v>336</v>
      </c>
      <c r="H181" s="220">
        <v>484.93400000000003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0.021000000000000001</v>
      </c>
      <c r="R181" s="225">
        <f>Q181*H181</f>
        <v>10.183614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6141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6100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6101</v>
      </c>
      <c r="G183" s="246"/>
      <c r="H183" s="249">
        <v>484.93400000000003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6142</v>
      </c>
      <c r="F184" s="218" t="s">
        <v>6143</v>
      </c>
      <c r="G184" s="219" t="s">
        <v>336</v>
      </c>
      <c r="H184" s="220">
        <v>484.93400000000003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0.12</v>
      </c>
      <c r="R184" s="225">
        <f>Q184*H184</f>
        <v>58.192080000000004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6144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6145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6100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6101</v>
      </c>
      <c r="G187" s="246"/>
      <c r="H187" s="249">
        <v>484.93400000000003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83</v>
      </c>
      <c r="AY187" s="255" t="s">
        <v>331</v>
      </c>
    </row>
    <row r="188" s="2" customFormat="1" ht="24.15" customHeight="1">
      <c r="A188" s="40"/>
      <c r="B188" s="41"/>
      <c r="C188" s="216" t="s">
        <v>587</v>
      </c>
      <c r="D188" s="216" t="s">
        <v>333</v>
      </c>
      <c r="E188" s="217" t="s">
        <v>6146</v>
      </c>
      <c r="F188" s="218" t="s">
        <v>6147</v>
      </c>
      <c r="G188" s="219" t="s">
        <v>336</v>
      </c>
      <c r="H188" s="220">
        <v>484.93400000000003</v>
      </c>
      <c r="I188" s="221"/>
      <c r="J188" s="222">
        <f>ROUND(I188*H188,2)</f>
        <v>0</v>
      </c>
      <c r="K188" s="218" t="s">
        <v>337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0.29160000000000003</v>
      </c>
      <c r="R188" s="225">
        <f>Q188*H188</f>
        <v>141.40675440000001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6148</v>
      </c>
    </row>
    <row r="189" s="2" customFormat="1">
      <c r="A189" s="40"/>
      <c r="B189" s="41"/>
      <c r="C189" s="42"/>
      <c r="D189" s="229" t="s">
        <v>339</v>
      </c>
      <c r="E189" s="42"/>
      <c r="F189" s="230" t="s">
        <v>6149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339</v>
      </c>
      <c r="AU189" s="19" t="s">
        <v>85</v>
      </c>
    </row>
    <row r="190" s="13" customFormat="1">
      <c r="A190" s="13"/>
      <c r="B190" s="234"/>
      <c r="C190" s="235"/>
      <c r="D190" s="236" t="s">
        <v>341</v>
      </c>
      <c r="E190" s="237" t="s">
        <v>19</v>
      </c>
      <c r="F190" s="238" t="s">
        <v>6100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341</v>
      </c>
      <c r="AU190" s="244" t="s">
        <v>85</v>
      </c>
      <c r="AV190" s="13" t="s">
        <v>83</v>
      </c>
      <c r="AW190" s="13" t="s">
        <v>35</v>
      </c>
      <c r="AX190" s="13" t="s">
        <v>76</v>
      </c>
      <c r="AY190" s="244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6101</v>
      </c>
      <c r="G191" s="246"/>
      <c r="H191" s="249">
        <v>484.93400000000003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83</v>
      </c>
      <c r="AY191" s="255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6150</v>
      </c>
      <c r="F192" s="218" t="s">
        <v>6151</v>
      </c>
      <c r="G192" s="219" t="s">
        <v>336</v>
      </c>
      <c r="H192" s="220">
        <v>484.93400000000003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0.045999999999999999</v>
      </c>
      <c r="R192" s="225">
        <f>Q192*H192</f>
        <v>22.306964000000001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6152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6100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6101</v>
      </c>
      <c r="G194" s="246"/>
      <c r="H194" s="249">
        <v>484.93400000000003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83</v>
      </c>
      <c r="AY194" s="255" t="s">
        <v>331</v>
      </c>
    </row>
    <row r="195" s="2" customFormat="1" ht="21.75" customHeight="1">
      <c r="A195" s="40"/>
      <c r="B195" s="41"/>
      <c r="C195" s="216" t="s">
        <v>650</v>
      </c>
      <c r="D195" s="216" t="s">
        <v>333</v>
      </c>
      <c r="E195" s="217" t="s">
        <v>6153</v>
      </c>
      <c r="F195" s="218" t="s">
        <v>6154</v>
      </c>
      <c r="G195" s="219" t="s">
        <v>336</v>
      </c>
      <c r="H195" s="220">
        <v>484.93400000000003</v>
      </c>
      <c r="I195" s="221"/>
      <c r="J195" s="222">
        <f>ROUND(I195*H195,2)</f>
        <v>0</v>
      </c>
      <c r="K195" s="218" t="s">
        <v>337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0.069000000000000006</v>
      </c>
      <c r="R195" s="225">
        <f>Q195*H195</f>
        <v>33.460446000000005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6155</v>
      </c>
    </row>
    <row r="196" s="2" customFormat="1">
      <c r="A196" s="40"/>
      <c r="B196" s="41"/>
      <c r="C196" s="42"/>
      <c r="D196" s="229" t="s">
        <v>339</v>
      </c>
      <c r="E196" s="42"/>
      <c r="F196" s="230" t="s">
        <v>6156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339</v>
      </c>
      <c r="AU196" s="19" t="s">
        <v>85</v>
      </c>
    </row>
    <row r="197" s="13" customFormat="1">
      <c r="A197" s="13"/>
      <c r="B197" s="234"/>
      <c r="C197" s="235"/>
      <c r="D197" s="236" t="s">
        <v>341</v>
      </c>
      <c r="E197" s="237" t="s">
        <v>19</v>
      </c>
      <c r="F197" s="238" t="s">
        <v>6157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341</v>
      </c>
      <c r="AU197" s="244" t="s">
        <v>85</v>
      </c>
      <c r="AV197" s="13" t="s">
        <v>83</v>
      </c>
      <c r="AW197" s="13" t="s">
        <v>35</v>
      </c>
      <c r="AX197" s="13" t="s">
        <v>76</v>
      </c>
      <c r="AY197" s="244" t="s">
        <v>331</v>
      </c>
    </row>
    <row r="198" s="13" customFormat="1">
      <c r="A198" s="13"/>
      <c r="B198" s="234"/>
      <c r="C198" s="235"/>
      <c r="D198" s="236" t="s">
        <v>341</v>
      </c>
      <c r="E198" s="237" t="s">
        <v>19</v>
      </c>
      <c r="F198" s="238" t="s">
        <v>6100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341</v>
      </c>
      <c r="AU198" s="244" t="s">
        <v>85</v>
      </c>
      <c r="AV198" s="13" t="s">
        <v>83</v>
      </c>
      <c r="AW198" s="13" t="s">
        <v>35</v>
      </c>
      <c r="AX198" s="13" t="s">
        <v>76</v>
      </c>
      <c r="AY198" s="244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6101</v>
      </c>
      <c r="G199" s="246"/>
      <c r="H199" s="249">
        <v>484.93400000000003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83</v>
      </c>
      <c r="AY199" s="255" t="s">
        <v>331</v>
      </c>
    </row>
    <row r="200" s="2" customFormat="1" ht="21.75" customHeight="1">
      <c r="A200" s="40"/>
      <c r="B200" s="41"/>
      <c r="C200" s="216" t="s">
        <v>656</v>
      </c>
      <c r="D200" s="216" t="s">
        <v>333</v>
      </c>
      <c r="E200" s="217" t="s">
        <v>6158</v>
      </c>
      <c r="F200" s="218" t="s">
        <v>6159</v>
      </c>
      <c r="G200" s="219" t="s">
        <v>336</v>
      </c>
      <c r="H200" s="220">
        <v>2083.6439999999998</v>
      </c>
      <c r="I200" s="221"/>
      <c r="J200" s="222">
        <f>ROUND(I200*H200,2)</f>
        <v>0</v>
      </c>
      <c r="K200" s="218" t="s">
        <v>337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0.34499999999999997</v>
      </c>
      <c r="R200" s="225">
        <f>Q200*H200</f>
        <v>718.85717999999986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6160</v>
      </c>
    </row>
    <row r="201" s="2" customFormat="1">
      <c r="A201" s="40"/>
      <c r="B201" s="41"/>
      <c r="C201" s="42"/>
      <c r="D201" s="229" t="s">
        <v>339</v>
      </c>
      <c r="E201" s="42"/>
      <c r="F201" s="230" t="s">
        <v>6161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339</v>
      </c>
      <c r="AU201" s="19" t="s">
        <v>85</v>
      </c>
    </row>
    <row r="202" s="13" customFormat="1">
      <c r="A202" s="13"/>
      <c r="B202" s="234"/>
      <c r="C202" s="235"/>
      <c r="D202" s="236" t="s">
        <v>341</v>
      </c>
      <c r="E202" s="237" t="s">
        <v>19</v>
      </c>
      <c r="F202" s="238" t="s">
        <v>6099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341</v>
      </c>
      <c r="AU202" s="244" t="s">
        <v>85</v>
      </c>
      <c r="AV202" s="13" t="s">
        <v>83</v>
      </c>
      <c r="AW202" s="13" t="s">
        <v>35</v>
      </c>
      <c r="AX202" s="13" t="s">
        <v>76</v>
      </c>
      <c r="AY202" s="244" t="s">
        <v>331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6094</v>
      </c>
      <c r="G203" s="246"/>
      <c r="H203" s="249">
        <v>2083.6439999999998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83</v>
      </c>
      <c r="AY203" s="255" t="s">
        <v>331</v>
      </c>
    </row>
    <row r="204" s="2" customFormat="1" ht="24.15" customHeight="1">
      <c r="A204" s="40"/>
      <c r="B204" s="41"/>
      <c r="C204" s="216" t="s">
        <v>631</v>
      </c>
      <c r="D204" s="216" t="s">
        <v>333</v>
      </c>
      <c r="E204" s="217" t="s">
        <v>6162</v>
      </c>
      <c r="F204" s="218" t="s">
        <v>6163</v>
      </c>
      <c r="G204" s="219" t="s">
        <v>336</v>
      </c>
      <c r="H204" s="220">
        <v>2083.6439999999998</v>
      </c>
      <c r="I204" s="221"/>
      <c r="J204" s="222">
        <f>ROUND(I204*H204,2)</f>
        <v>0</v>
      </c>
      <c r="K204" s="218" t="s">
        <v>337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6164</v>
      </c>
    </row>
    <row r="205" s="2" customFormat="1">
      <c r="A205" s="40"/>
      <c r="B205" s="41"/>
      <c r="C205" s="42"/>
      <c r="D205" s="229" t="s">
        <v>339</v>
      </c>
      <c r="E205" s="42"/>
      <c r="F205" s="230" t="s">
        <v>6165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339</v>
      </c>
      <c r="AU205" s="19" t="s">
        <v>85</v>
      </c>
    </row>
    <row r="206" s="13" customFormat="1">
      <c r="A206" s="13"/>
      <c r="B206" s="234"/>
      <c r="C206" s="235"/>
      <c r="D206" s="236" t="s">
        <v>341</v>
      </c>
      <c r="E206" s="237" t="s">
        <v>19</v>
      </c>
      <c r="F206" s="238" t="s">
        <v>6099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341</v>
      </c>
      <c r="AU206" s="244" t="s">
        <v>85</v>
      </c>
      <c r="AV206" s="13" t="s">
        <v>83</v>
      </c>
      <c r="AW206" s="13" t="s">
        <v>35</v>
      </c>
      <c r="AX206" s="13" t="s">
        <v>76</v>
      </c>
      <c r="AY206" s="244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6166</v>
      </c>
      <c r="G207" s="246"/>
      <c r="H207" s="249">
        <v>2083.6439999999998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83</v>
      </c>
      <c r="AY207" s="255" t="s">
        <v>331</v>
      </c>
    </row>
    <row r="208" s="2" customFormat="1" ht="24.15" customHeight="1">
      <c r="A208" s="40"/>
      <c r="B208" s="41"/>
      <c r="C208" s="216" t="s">
        <v>618</v>
      </c>
      <c r="D208" s="216" t="s">
        <v>333</v>
      </c>
      <c r="E208" s="217" t="s">
        <v>6167</v>
      </c>
      <c r="F208" s="218" t="s">
        <v>6168</v>
      </c>
      <c r="G208" s="219" t="s">
        <v>336</v>
      </c>
      <c r="H208" s="220">
        <v>2083.6439999999998</v>
      </c>
      <c r="I208" s="221"/>
      <c r="J208" s="222">
        <f>ROUND(I208*H208,2)</f>
        <v>0</v>
      </c>
      <c r="K208" s="218" t="s">
        <v>337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0.38314350000000003</v>
      </c>
      <c r="R208" s="225">
        <f>Q208*H208</f>
        <v>798.334654914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6169</v>
      </c>
    </row>
    <row r="209" s="2" customFormat="1">
      <c r="A209" s="40"/>
      <c r="B209" s="41"/>
      <c r="C209" s="42"/>
      <c r="D209" s="229" t="s">
        <v>339</v>
      </c>
      <c r="E209" s="42"/>
      <c r="F209" s="230" t="s">
        <v>6170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339</v>
      </c>
      <c r="AU209" s="19" t="s">
        <v>85</v>
      </c>
    </row>
    <row r="210" s="13" customFormat="1">
      <c r="A210" s="13"/>
      <c r="B210" s="234"/>
      <c r="C210" s="235"/>
      <c r="D210" s="236" t="s">
        <v>341</v>
      </c>
      <c r="E210" s="237" t="s">
        <v>19</v>
      </c>
      <c r="F210" s="238" t="s">
        <v>6099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341</v>
      </c>
      <c r="AU210" s="244" t="s">
        <v>85</v>
      </c>
      <c r="AV210" s="13" t="s">
        <v>83</v>
      </c>
      <c r="AW210" s="13" t="s">
        <v>35</v>
      </c>
      <c r="AX210" s="13" t="s">
        <v>76</v>
      </c>
      <c r="AY210" s="244" t="s">
        <v>331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6166</v>
      </c>
      <c r="G211" s="246"/>
      <c r="H211" s="249">
        <v>2083.6439999999998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2083.6439999999998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6171</v>
      </c>
      <c r="F213" s="218" t="s">
        <v>6172</v>
      </c>
      <c r="G213" s="219" t="s">
        <v>336</v>
      </c>
      <c r="H213" s="220">
        <v>2083.6439999999998</v>
      </c>
      <c r="I213" s="221"/>
      <c r="J213" s="222">
        <f>ROUND(I213*H213,2)</f>
        <v>0</v>
      </c>
      <c r="K213" s="218" t="s">
        <v>337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6173</v>
      </c>
    </row>
    <row r="214" s="2" customFormat="1">
      <c r="A214" s="40"/>
      <c r="B214" s="41"/>
      <c r="C214" s="42"/>
      <c r="D214" s="229" t="s">
        <v>339</v>
      </c>
      <c r="E214" s="42"/>
      <c r="F214" s="230" t="s">
        <v>6174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339</v>
      </c>
      <c r="AU214" s="19" t="s">
        <v>85</v>
      </c>
    </row>
    <row r="215" s="13" customFormat="1">
      <c r="A215" s="13"/>
      <c r="B215" s="234"/>
      <c r="C215" s="235"/>
      <c r="D215" s="236" t="s">
        <v>341</v>
      </c>
      <c r="E215" s="237" t="s">
        <v>19</v>
      </c>
      <c r="F215" s="238" t="s">
        <v>6099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341</v>
      </c>
      <c r="AU215" s="244" t="s">
        <v>85</v>
      </c>
      <c r="AV215" s="13" t="s">
        <v>83</v>
      </c>
      <c r="AW215" s="13" t="s">
        <v>35</v>
      </c>
      <c r="AX215" s="13" t="s">
        <v>76</v>
      </c>
      <c r="AY215" s="244" t="s">
        <v>331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6166</v>
      </c>
      <c r="G216" s="246"/>
      <c r="H216" s="249">
        <v>2083.6439999999998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612</v>
      </c>
      <c r="D217" s="216" t="s">
        <v>333</v>
      </c>
      <c r="E217" s="217" t="s">
        <v>6175</v>
      </c>
      <c r="F217" s="218" t="s">
        <v>6176</v>
      </c>
      <c r="G217" s="219" t="s">
        <v>336</v>
      </c>
      <c r="H217" s="220">
        <v>2083.6439999999998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6177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6178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6099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6166</v>
      </c>
      <c r="G220" s="246"/>
      <c r="H220" s="249">
        <v>2083.6439999999998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3847</v>
      </c>
      <c r="F221" s="214" t="s">
        <v>6179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6180</v>
      </c>
      <c r="F222" s="218" t="s">
        <v>6181</v>
      </c>
      <c r="G222" s="219" t="s">
        <v>336</v>
      </c>
      <c r="H222" s="220">
        <v>484.93400000000003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6182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6101</v>
      </c>
      <c r="G223" s="246"/>
      <c r="H223" s="249">
        <v>484.93400000000003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83</v>
      </c>
      <c r="AY223" s="255" t="s">
        <v>331</v>
      </c>
    </row>
    <row r="224" s="12" customFormat="1" ht="22.8" customHeight="1">
      <c r="A224" s="12"/>
      <c r="B224" s="200"/>
      <c r="C224" s="201"/>
      <c r="D224" s="202" t="s">
        <v>75</v>
      </c>
      <c r="E224" s="214" t="s">
        <v>1686</v>
      </c>
      <c r="F224" s="214" t="s">
        <v>6183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SUM(P225:P237)</f>
        <v>0</v>
      </c>
      <c r="Q224" s="208"/>
      <c r="R224" s="209">
        <f>SUM(R225:R237)</f>
        <v>0</v>
      </c>
      <c r="S224" s="208"/>
      <c r="T224" s="210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75</v>
      </c>
      <c r="AU224" s="212" t="s">
        <v>83</v>
      </c>
      <c r="AY224" s="211" t="s">
        <v>331</v>
      </c>
      <c r="BK224" s="213">
        <f>SUM(BK225:BK237)</f>
        <v>0</v>
      </c>
    </row>
    <row r="225" s="2" customFormat="1" ht="24.15" customHeight="1">
      <c r="A225" s="40"/>
      <c r="B225" s="41"/>
      <c r="C225" s="216" t="s">
        <v>605</v>
      </c>
      <c r="D225" s="216" t="s">
        <v>333</v>
      </c>
      <c r="E225" s="217" t="s">
        <v>6030</v>
      </c>
      <c r="F225" s="218" t="s">
        <v>6184</v>
      </c>
      <c r="G225" s="219" t="s">
        <v>376</v>
      </c>
      <c r="H225" s="220">
        <v>244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6185</v>
      </c>
    </row>
    <row r="226" s="2" customFormat="1" ht="24.15" customHeight="1">
      <c r="A226" s="40"/>
      <c r="B226" s="41"/>
      <c r="C226" s="216" t="s">
        <v>666</v>
      </c>
      <c r="D226" s="216" t="s">
        <v>333</v>
      </c>
      <c r="E226" s="217" t="s">
        <v>6033</v>
      </c>
      <c r="F226" s="218" t="s">
        <v>6186</v>
      </c>
      <c r="G226" s="219" t="s">
        <v>376</v>
      </c>
      <c r="H226" s="220">
        <v>111.66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6187</v>
      </c>
    </row>
    <row r="227" s="2" customFormat="1" ht="24.15" customHeight="1">
      <c r="A227" s="40"/>
      <c r="B227" s="41"/>
      <c r="C227" s="216" t="s">
        <v>675</v>
      </c>
      <c r="D227" s="216" t="s">
        <v>333</v>
      </c>
      <c r="E227" s="217" t="s">
        <v>6036</v>
      </c>
      <c r="F227" s="218" t="s">
        <v>6188</v>
      </c>
      <c r="G227" s="219" t="s">
        <v>376</v>
      </c>
      <c r="H227" s="220">
        <v>82.469999999999999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6189</v>
      </c>
    </row>
    <row r="228" s="2" customFormat="1" ht="24.15" customHeight="1">
      <c r="A228" s="40"/>
      <c r="B228" s="41"/>
      <c r="C228" s="216" t="s">
        <v>683</v>
      </c>
      <c r="D228" s="216" t="s">
        <v>333</v>
      </c>
      <c r="E228" s="217" t="s">
        <v>6039</v>
      </c>
      <c r="F228" s="218" t="s">
        <v>6190</v>
      </c>
      <c r="G228" s="219" t="s">
        <v>425</v>
      </c>
      <c r="H228" s="220">
        <v>7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6191</v>
      </c>
    </row>
    <row r="229" s="2" customFormat="1" ht="24.15" customHeight="1">
      <c r="A229" s="40"/>
      <c r="B229" s="41"/>
      <c r="C229" s="216" t="s">
        <v>1044</v>
      </c>
      <c r="D229" s="216" t="s">
        <v>333</v>
      </c>
      <c r="E229" s="217" t="s">
        <v>6042</v>
      </c>
      <c r="F229" s="218" t="s">
        <v>6192</v>
      </c>
      <c r="G229" s="219" t="s">
        <v>376</v>
      </c>
      <c r="H229" s="220">
        <v>6.6600000000000001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6193</v>
      </c>
    </row>
    <row r="230" s="2" customFormat="1" ht="24.15" customHeight="1">
      <c r="A230" s="40"/>
      <c r="B230" s="41"/>
      <c r="C230" s="216" t="s">
        <v>1048</v>
      </c>
      <c r="D230" s="216" t="s">
        <v>333</v>
      </c>
      <c r="E230" s="217" t="s">
        <v>6045</v>
      </c>
      <c r="F230" s="218" t="s">
        <v>6194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6195</v>
      </c>
    </row>
    <row r="231" s="2" customFormat="1" ht="24.15" customHeight="1">
      <c r="A231" s="40"/>
      <c r="B231" s="41"/>
      <c r="C231" s="216" t="s">
        <v>1053</v>
      </c>
      <c r="D231" s="216" t="s">
        <v>333</v>
      </c>
      <c r="E231" s="217" t="s">
        <v>6196</v>
      </c>
      <c r="F231" s="218" t="s">
        <v>6197</v>
      </c>
      <c r="G231" s="219" t="s">
        <v>336</v>
      </c>
      <c r="H231" s="220">
        <v>1554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6198</v>
      </c>
    </row>
    <row r="232" s="2" customFormat="1" ht="24.15" customHeight="1">
      <c r="A232" s="40"/>
      <c r="B232" s="41"/>
      <c r="C232" s="216" t="s">
        <v>1058</v>
      </c>
      <c r="D232" s="216" t="s">
        <v>333</v>
      </c>
      <c r="E232" s="217" t="s">
        <v>6199</v>
      </c>
      <c r="F232" s="218" t="s">
        <v>6200</v>
      </c>
      <c r="G232" s="219" t="s">
        <v>336</v>
      </c>
      <c r="H232" s="220">
        <v>100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6201</v>
      </c>
    </row>
    <row r="233" s="2" customFormat="1" ht="21.75" customHeight="1">
      <c r="A233" s="40"/>
      <c r="B233" s="41"/>
      <c r="C233" s="216" t="s">
        <v>1066</v>
      </c>
      <c r="D233" s="216" t="s">
        <v>333</v>
      </c>
      <c r="E233" s="217" t="s">
        <v>6202</v>
      </c>
      <c r="F233" s="218" t="s">
        <v>6203</v>
      </c>
      <c r="G233" s="219" t="s">
        <v>376</v>
      </c>
      <c r="H233" s="220">
        <v>200.16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6204</v>
      </c>
    </row>
    <row r="234" s="2" customFormat="1" ht="16.5" customHeight="1">
      <c r="A234" s="40"/>
      <c r="B234" s="41"/>
      <c r="C234" s="216" t="s">
        <v>1070</v>
      </c>
      <c r="D234" s="216" t="s">
        <v>333</v>
      </c>
      <c r="E234" s="217" t="s">
        <v>6205</v>
      </c>
      <c r="F234" s="218" t="s">
        <v>6206</v>
      </c>
      <c r="G234" s="219" t="s">
        <v>425</v>
      </c>
      <c r="H234" s="220">
        <v>1320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6207</v>
      </c>
    </row>
    <row r="235" s="2" customFormat="1" ht="21.75" customHeight="1">
      <c r="A235" s="40"/>
      <c r="B235" s="41"/>
      <c r="C235" s="216" t="s">
        <v>546</v>
      </c>
      <c r="D235" s="216" t="s">
        <v>333</v>
      </c>
      <c r="E235" s="217" t="s">
        <v>6208</v>
      </c>
      <c r="F235" s="218" t="s">
        <v>6209</v>
      </c>
      <c r="G235" s="219" t="s">
        <v>425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6210</v>
      </c>
    </row>
    <row r="236" s="2" customFormat="1" ht="24.15" customHeight="1">
      <c r="A236" s="40"/>
      <c r="B236" s="41"/>
      <c r="C236" s="216" t="s">
        <v>1078</v>
      </c>
      <c r="D236" s="216" t="s">
        <v>333</v>
      </c>
      <c r="E236" s="217" t="s">
        <v>6211</v>
      </c>
      <c r="F236" s="218" t="s">
        <v>6212</v>
      </c>
      <c r="G236" s="219" t="s">
        <v>376</v>
      </c>
      <c r="H236" s="220">
        <v>49.5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6213</v>
      </c>
    </row>
    <row r="237" s="2" customFormat="1" ht="55.5" customHeight="1">
      <c r="A237" s="40"/>
      <c r="B237" s="41"/>
      <c r="C237" s="216" t="s">
        <v>1106</v>
      </c>
      <c r="D237" s="216" t="s">
        <v>333</v>
      </c>
      <c r="E237" s="217" t="s">
        <v>6214</v>
      </c>
      <c r="F237" s="218" t="s">
        <v>6215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6216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1825</v>
      </c>
      <c r="F238" s="214" t="s">
        <v>1826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SUM(P239:P240)</f>
        <v>0</v>
      </c>
      <c r="Q238" s="208"/>
      <c r="R238" s="209">
        <f>SUM(R239:R240)</f>
        <v>0</v>
      </c>
      <c r="S238" s="208"/>
      <c r="T238" s="210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SUM(BK239:BK240)</f>
        <v>0</v>
      </c>
    </row>
    <row r="239" s="2" customFormat="1" ht="16.5" customHeight="1">
      <c r="A239" s="40"/>
      <c r="B239" s="41"/>
      <c r="C239" s="216" t="s">
        <v>1111</v>
      </c>
      <c r="D239" s="216" t="s">
        <v>333</v>
      </c>
      <c r="E239" s="217" t="s">
        <v>5313</v>
      </c>
      <c r="F239" s="218" t="s">
        <v>5314</v>
      </c>
      <c r="G239" s="219" t="s">
        <v>384</v>
      </c>
      <c r="H239" s="220">
        <v>4179.6620000000003</v>
      </c>
      <c r="I239" s="221"/>
      <c r="J239" s="222">
        <f>ROUND(I239*H239,2)</f>
        <v>0</v>
      </c>
      <c r="K239" s="218" t="s">
        <v>337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6217</v>
      </c>
    </row>
    <row r="240" s="2" customFormat="1">
      <c r="A240" s="40"/>
      <c r="B240" s="41"/>
      <c r="C240" s="42"/>
      <c r="D240" s="229" t="s">
        <v>339</v>
      </c>
      <c r="E240" s="42"/>
      <c r="F240" s="230" t="s">
        <v>5316</v>
      </c>
      <c r="G240" s="42"/>
      <c r="H240" s="42"/>
      <c r="I240" s="231"/>
      <c r="J240" s="42"/>
      <c r="K240" s="42"/>
      <c r="L240" s="46"/>
      <c r="M240" s="301"/>
      <c r="N240" s="302"/>
      <c r="O240" s="298"/>
      <c r="P240" s="298"/>
      <c r="Q240" s="298"/>
      <c r="R240" s="298"/>
      <c r="S240" s="298"/>
      <c r="T240" s="303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339</v>
      </c>
      <c r="AU240" s="19" t="s">
        <v>85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dc+ht00d+ovzG4r0R4QMHLdmdUsKMg6eLk2aUysYDd5lnsVCUhEVjxbXUsVdXpN1kAgVpvo5P7PDMP1MLwahaw==" hashValue="EfXQ8tVlBXgz1YLyaFYV9B1W7MHQxIxc7W5zHTVVOJ4k6Ku40Neu33qbZu5ZsycedBXcTSEoG1QCQgBeibwGag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6218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ROUND((SUM(BE96:BE135)),  2)</f>
        <v>0</v>
      </c>
      <c r="G35" s="40"/>
      <c r="H35" s="40"/>
      <c r="I35" s="160">
        <v>0.20999999999999999</v>
      </c>
      <c r="J35" s="159">
        <f>ROUND(((SUM(BE96:BE135))*I35),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ROUND((SUM(BF96:BF135)),  2)</f>
        <v>0</v>
      </c>
      <c r="G36" s="40"/>
      <c r="H36" s="40"/>
      <c r="I36" s="160">
        <v>0.14999999999999999</v>
      </c>
      <c r="J36" s="159">
        <f>ROUND(((SUM(BF96:BF135))*I36),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22 - SO22 - In-line okruh 500m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5215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5216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5589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5217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5218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5590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5219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5653</v>
      </c>
      <c r="E72" s="186"/>
      <c r="F72" s="186"/>
      <c r="G72" s="186"/>
      <c r="H72" s="186"/>
      <c r="I72" s="186"/>
      <c r="J72" s="187">
        <f>J117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5220</v>
      </c>
      <c r="E73" s="186"/>
      <c r="F73" s="186"/>
      <c r="G73" s="186"/>
      <c r="H73" s="186"/>
      <c r="I73" s="186"/>
      <c r="J73" s="187">
        <f>J120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5221</v>
      </c>
      <c r="E74" s="186"/>
      <c r="F74" s="186"/>
      <c r="G74" s="186"/>
      <c r="H74" s="186"/>
      <c r="I74" s="186"/>
      <c r="J74" s="187">
        <f>J123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5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22 - SO22 - In-line okruh 500m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P98+P102+P104+P106+P108+P110+P113+P117+P120+P123</f>
        <v>0</v>
      </c>
      <c r="Q97" s="208"/>
      <c r="R97" s="209">
        <f>R98+R102+R104+R106+R108+R110+R113+R117+R120+R123</f>
        <v>0</v>
      </c>
      <c r="S97" s="208"/>
      <c r="T97" s="210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BK98+BK102+BK104+BK106+BK108+BK110+BK113+BK117+BK120+BK123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5223</v>
      </c>
      <c r="F99" s="218" t="s">
        <v>5224</v>
      </c>
      <c r="G99" s="219" t="s">
        <v>429</v>
      </c>
      <c r="H99" s="220">
        <v>5124.4399999999996</v>
      </c>
      <c r="I99" s="221"/>
      <c r="J99" s="222">
        <f>ROUND(I99*H99,2)</f>
        <v>0</v>
      </c>
      <c r="K99" s="218" t="s">
        <v>3508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5654</v>
      </c>
      <c r="F100" s="218" t="s">
        <v>5655</v>
      </c>
      <c r="G100" s="219" t="s">
        <v>429</v>
      </c>
      <c r="H100" s="220">
        <v>2065.9000000000001</v>
      </c>
      <c r="I100" s="221"/>
      <c r="J100" s="222">
        <f>ROUND(I100*H100,2)</f>
        <v>0</v>
      </c>
      <c r="K100" s="218" t="s">
        <v>3508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5594</v>
      </c>
      <c r="F101" s="286" t="s">
        <v>5595</v>
      </c>
      <c r="G101" s="287" t="s">
        <v>429</v>
      </c>
      <c r="H101" s="288">
        <v>2065.9000000000001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3540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3547</v>
      </c>
      <c r="F103" s="218" t="s">
        <v>5225</v>
      </c>
      <c r="G103" s="219" t="s">
        <v>429</v>
      </c>
      <c r="H103" s="220">
        <v>7190.3400000000001</v>
      </c>
      <c r="I103" s="221"/>
      <c r="J103" s="222">
        <f>ROUND(I103*H103,2)</f>
        <v>0</v>
      </c>
      <c r="K103" s="218" t="s">
        <v>3508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5597</v>
      </c>
      <c r="F105" s="218" t="s">
        <v>5598</v>
      </c>
      <c r="G105" s="219" t="s">
        <v>429</v>
      </c>
      <c r="H105" s="220">
        <v>2065.9000000000001</v>
      </c>
      <c r="I105" s="221"/>
      <c r="J105" s="222">
        <f>ROUND(I105*H105,2)</f>
        <v>0</v>
      </c>
      <c r="K105" s="218" t="s">
        <v>3508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5226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5227</v>
      </c>
      <c r="F107" s="218" t="s">
        <v>5228</v>
      </c>
      <c r="G107" s="219" t="s">
        <v>336</v>
      </c>
      <c r="H107" s="220">
        <v>4131.8000000000002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3561</v>
      </c>
      <c r="F109" s="218" t="s">
        <v>5229</v>
      </c>
      <c r="G109" s="219" t="s">
        <v>429</v>
      </c>
      <c r="H109" s="220">
        <v>5124.4399999999996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5599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5600</v>
      </c>
      <c r="F111" s="218" t="s">
        <v>5601</v>
      </c>
      <c r="G111" s="219" t="s">
        <v>336</v>
      </c>
      <c r="H111" s="220">
        <v>4131.8000000000002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5602</v>
      </c>
      <c r="F112" s="286" t="s">
        <v>5675</v>
      </c>
      <c r="G112" s="287" t="s">
        <v>336</v>
      </c>
      <c r="H112" s="288">
        <v>4131.8100000000004</v>
      </c>
      <c r="I112" s="289"/>
      <c r="J112" s="290">
        <f>ROUND(I112*H112,2)</f>
        <v>0</v>
      </c>
      <c r="K112" s="286" t="s">
        <v>3508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5230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SUM(BK114:BK116)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5233</v>
      </c>
      <c r="F114" s="218" t="s">
        <v>5234</v>
      </c>
      <c r="G114" s="219" t="s">
        <v>336</v>
      </c>
      <c r="H114" s="220">
        <v>4131.8000000000002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5656</v>
      </c>
      <c r="F115" s="218" t="s">
        <v>5657</v>
      </c>
      <c r="G115" s="219" t="s">
        <v>336</v>
      </c>
      <c r="H115" s="220">
        <v>3911.5999999999999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5658</v>
      </c>
      <c r="F116" s="218" t="s">
        <v>5659</v>
      </c>
      <c r="G116" s="219" t="s">
        <v>336</v>
      </c>
      <c r="H116" s="220">
        <v>3911.5999999999999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1196</v>
      </c>
      <c r="F117" s="214" t="s">
        <v>5660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524</v>
      </c>
      <c r="D118" s="216" t="s">
        <v>333</v>
      </c>
      <c r="E118" s="217" t="s">
        <v>5661</v>
      </c>
      <c r="F118" s="218" t="s">
        <v>5662</v>
      </c>
      <c r="G118" s="219" t="s">
        <v>336</v>
      </c>
      <c r="H118" s="220">
        <v>3911.5999999999999</v>
      </c>
      <c r="I118" s="221"/>
      <c r="J118" s="222">
        <f>ROUND(I118*H118,2)</f>
        <v>0</v>
      </c>
      <c r="K118" s="218" t="s">
        <v>3508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587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5663</v>
      </c>
      <c r="F119" s="218" t="s">
        <v>5664</v>
      </c>
      <c r="G119" s="219" t="s">
        <v>336</v>
      </c>
      <c r="H119" s="220">
        <v>3911.5999999999999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1207</v>
      </c>
      <c r="F120" s="214" t="s">
        <v>5237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SUM(P121:P122)</f>
        <v>0</v>
      </c>
      <c r="Q120" s="208"/>
      <c r="R120" s="209">
        <f>SUM(R121:R122)</f>
        <v>0</v>
      </c>
      <c r="S120" s="208"/>
      <c r="T120" s="21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SUM(BK121:BK122)</f>
        <v>0</v>
      </c>
    </row>
    <row r="121" s="2" customFormat="1" ht="21.75" customHeight="1">
      <c r="A121" s="40"/>
      <c r="B121" s="41"/>
      <c r="C121" s="216" t="s">
        <v>8</v>
      </c>
      <c r="D121" s="216" t="s">
        <v>333</v>
      </c>
      <c r="E121" s="217" t="s">
        <v>5619</v>
      </c>
      <c r="F121" s="218" t="s">
        <v>5620</v>
      </c>
      <c r="G121" s="219" t="s">
        <v>376</v>
      </c>
      <c r="H121" s="220">
        <v>42</v>
      </c>
      <c r="I121" s="221"/>
      <c r="J121" s="222">
        <f>ROUND(I121*H121,2)</f>
        <v>0</v>
      </c>
      <c r="K121" s="218" t="s">
        <v>3508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631</v>
      </c>
    </row>
    <row r="122" s="2" customFormat="1" ht="16.5" customHeight="1">
      <c r="A122" s="40"/>
      <c r="B122" s="41"/>
      <c r="C122" s="284" t="s">
        <v>541</v>
      </c>
      <c r="D122" s="284" t="s">
        <v>968</v>
      </c>
      <c r="E122" s="285" t="s">
        <v>5621</v>
      </c>
      <c r="F122" s="286" t="s">
        <v>5622</v>
      </c>
      <c r="G122" s="287" t="s">
        <v>425</v>
      </c>
      <c r="H122" s="288">
        <v>42</v>
      </c>
      <c r="I122" s="289"/>
      <c r="J122" s="290">
        <f>ROUND(I122*H122,2)</f>
        <v>0</v>
      </c>
      <c r="K122" s="286" t="s">
        <v>3508</v>
      </c>
      <c r="L122" s="291"/>
      <c r="M122" s="292" t="s">
        <v>19</v>
      </c>
      <c r="N122" s="293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381</v>
      </c>
      <c r="AT122" s="227" t="s">
        <v>968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1460</v>
      </c>
      <c r="F123" s="214" t="s">
        <v>5242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5243</v>
      </c>
      <c r="F124" s="218" t="s">
        <v>5244</v>
      </c>
      <c r="G124" s="219" t="s">
        <v>376</v>
      </c>
      <c r="H124" s="220">
        <v>734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5245</v>
      </c>
      <c r="F125" s="286" t="s">
        <v>5246</v>
      </c>
      <c r="G125" s="287" t="s">
        <v>425</v>
      </c>
      <c r="H125" s="288">
        <v>734</v>
      </c>
      <c r="I125" s="289"/>
      <c r="J125" s="290">
        <f>ROUND(I125*H125,2)</f>
        <v>0</v>
      </c>
      <c r="K125" s="286" t="s">
        <v>3508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666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5247</v>
      </c>
      <c r="F126" s="218" t="s">
        <v>5666</v>
      </c>
      <c r="G126" s="219" t="s">
        <v>429</v>
      </c>
      <c r="H126" s="220">
        <v>11.01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16" t="s">
        <v>558</v>
      </c>
      <c r="D127" s="216" t="s">
        <v>333</v>
      </c>
      <c r="E127" s="217" t="s">
        <v>5633</v>
      </c>
      <c r="F127" s="218" t="s">
        <v>5634</v>
      </c>
      <c r="G127" s="219" t="s">
        <v>425</v>
      </c>
      <c r="H127" s="220">
        <v>2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2" customFormat="1" ht="16.5" customHeight="1">
      <c r="A128" s="40"/>
      <c r="B128" s="41"/>
      <c r="C128" s="284" t="s">
        <v>7</v>
      </c>
      <c r="D128" s="284" t="s">
        <v>968</v>
      </c>
      <c r="E128" s="285" t="s">
        <v>5635</v>
      </c>
      <c r="F128" s="286" t="s">
        <v>5636</v>
      </c>
      <c r="G128" s="287" t="s">
        <v>425</v>
      </c>
      <c r="H128" s="288">
        <v>2</v>
      </c>
      <c r="I128" s="289"/>
      <c r="J128" s="290">
        <f>ROUND(I128*H128,2)</f>
        <v>0</v>
      </c>
      <c r="K128" s="286" t="s">
        <v>3508</v>
      </c>
      <c r="L128" s="291"/>
      <c r="M128" s="292" t="s">
        <v>19</v>
      </c>
      <c r="N128" s="293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381</v>
      </c>
      <c r="AT128" s="227" t="s">
        <v>968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1058</v>
      </c>
    </row>
    <row r="129" s="2" customFormat="1" ht="16.5" customHeight="1">
      <c r="A129" s="40"/>
      <c r="B129" s="41"/>
      <c r="C129" s="284" t="s">
        <v>190</v>
      </c>
      <c r="D129" s="284" t="s">
        <v>968</v>
      </c>
      <c r="E129" s="285" t="s">
        <v>5638</v>
      </c>
      <c r="F129" s="286" t="s">
        <v>5639</v>
      </c>
      <c r="G129" s="287" t="s">
        <v>425</v>
      </c>
      <c r="H129" s="288">
        <v>2</v>
      </c>
      <c r="I129" s="289"/>
      <c r="J129" s="290">
        <f>ROUND(I129*H129,2)</f>
        <v>0</v>
      </c>
      <c r="K129" s="286" t="s">
        <v>3508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1070</v>
      </c>
    </row>
    <row r="130" s="2" customFormat="1" ht="16.5" customHeight="1">
      <c r="A130" s="40"/>
      <c r="B130" s="41"/>
      <c r="C130" s="216" t="s">
        <v>193</v>
      </c>
      <c r="D130" s="216" t="s">
        <v>333</v>
      </c>
      <c r="E130" s="217" t="s">
        <v>5641</v>
      </c>
      <c r="F130" s="218" t="s">
        <v>5642</v>
      </c>
      <c r="G130" s="219" t="s">
        <v>425</v>
      </c>
      <c r="H130" s="220">
        <v>4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1078</v>
      </c>
    </row>
    <row r="131" s="2" customFormat="1" ht="16.5" customHeight="1">
      <c r="A131" s="40"/>
      <c r="B131" s="41"/>
      <c r="C131" s="284" t="s">
        <v>199</v>
      </c>
      <c r="D131" s="284" t="s">
        <v>968</v>
      </c>
      <c r="E131" s="285" t="s">
        <v>6219</v>
      </c>
      <c r="F131" s="286" t="s">
        <v>6220</v>
      </c>
      <c r="G131" s="287" t="s">
        <v>425</v>
      </c>
      <c r="H131" s="288">
        <v>2</v>
      </c>
      <c r="I131" s="289"/>
      <c r="J131" s="290">
        <f>ROUND(I131*H131,2)</f>
        <v>0</v>
      </c>
      <c r="K131" s="286" t="s">
        <v>3508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1106</v>
      </c>
    </row>
    <row r="132" s="2" customFormat="1" ht="16.5" customHeight="1">
      <c r="A132" s="40"/>
      <c r="B132" s="41"/>
      <c r="C132" s="284" t="s">
        <v>599</v>
      </c>
      <c r="D132" s="284" t="s">
        <v>968</v>
      </c>
      <c r="E132" s="285" t="s">
        <v>6221</v>
      </c>
      <c r="F132" s="286" t="s">
        <v>6222</v>
      </c>
      <c r="G132" s="287" t="s">
        <v>425</v>
      </c>
      <c r="H132" s="288">
        <v>2</v>
      </c>
      <c r="I132" s="289"/>
      <c r="J132" s="290">
        <f>ROUND(I132*H132,2)</f>
        <v>0</v>
      </c>
      <c r="K132" s="286" t="s">
        <v>3508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495</v>
      </c>
    </row>
    <row r="133" s="2" customFormat="1" ht="16.5" customHeight="1">
      <c r="A133" s="40"/>
      <c r="B133" s="41"/>
      <c r="C133" s="216" t="s">
        <v>587</v>
      </c>
      <c r="D133" s="216" t="s">
        <v>333</v>
      </c>
      <c r="E133" s="217" t="s">
        <v>6223</v>
      </c>
      <c r="F133" s="218" t="s">
        <v>6224</v>
      </c>
      <c r="G133" s="219" t="s">
        <v>336</v>
      </c>
      <c r="H133" s="220">
        <v>48</v>
      </c>
      <c r="I133" s="221"/>
      <c r="J133" s="222">
        <f>ROUND(I133*H133,2)</f>
        <v>0</v>
      </c>
      <c r="K133" s="218" t="s">
        <v>3508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1132</v>
      </c>
    </row>
    <row r="134" s="2" customFormat="1" ht="16.5" customHeight="1">
      <c r="A134" s="40"/>
      <c r="B134" s="41"/>
      <c r="C134" s="216" t="s">
        <v>644</v>
      </c>
      <c r="D134" s="216" t="s">
        <v>333</v>
      </c>
      <c r="E134" s="217" t="s">
        <v>6225</v>
      </c>
      <c r="F134" s="218" t="s">
        <v>6226</v>
      </c>
      <c r="G134" s="219" t="s">
        <v>376</v>
      </c>
      <c r="H134" s="220">
        <v>210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1144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5667</v>
      </c>
      <c r="F135" s="218" t="s">
        <v>5668</v>
      </c>
      <c r="G135" s="219" t="s">
        <v>384</v>
      </c>
      <c r="H135" s="220">
        <v>4163.6199999999999</v>
      </c>
      <c r="I135" s="221"/>
      <c r="J135" s="222">
        <f>ROUND(I135*H135,2)</f>
        <v>0</v>
      </c>
      <c r="K135" s="218" t="s">
        <v>3508</v>
      </c>
      <c r="L135" s="46"/>
      <c r="M135" s="296" t="s">
        <v>19</v>
      </c>
      <c r="N135" s="297" t="s">
        <v>47</v>
      </c>
      <c r="O135" s="298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1189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8Z6eEca7FTRb3oqTvBsHGR2poQGpMCfGrczedOs1M42oMDZoq1W7+8gtx7AGExbWt+m2aSdG1xC0DLJNtcfpBQ==" hashValue="pDGvDUU8NdgO51eXlTmWrXlakRM/3TU0cWcAtOxoptlKKUpcyjc2P2XiW4cGJDDLQez8JQGJnYP3GVoloX25NQ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6227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ROUND((SUM(BE97:BE141)),  2)</f>
        <v>0</v>
      </c>
      <c r="G35" s="40"/>
      <c r="H35" s="40"/>
      <c r="I35" s="160">
        <v>0.20999999999999999</v>
      </c>
      <c r="J35" s="159">
        <f>ROUND(((SUM(BE97:BE141))*I35),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ROUND((SUM(BF97:BF141)),  2)</f>
        <v>0</v>
      </c>
      <c r="G36" s="40"/>
      <c r="H36" s="40"/>
      <c r="I36" s="160">
        <v>0.14999999999999999</v>
      </c>
      <c r="J36" s="159">
        <f>ROUND(((SUM(BF97:BF141))*I36),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ROUND((SUM(BI97:BI141)),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23 - SO23 - MTB okruh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5215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5216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5589</v>
      </c>
      <c r="E67" s="186"/>
      <c r="F67" s="186"/>
      <c r="G67" s="186"/>
      <c r="H67" s="186"/>
      <c r="I67" s="186"/>
      <c r="J67" s="187">
        <f>J105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5217</v>
      </c>
      <c r="E68" s="186"/>
      <c r="F68" s="186"/>
      <c r="G68" s="186"/>
      <c r="H68" s="186"/>
      <c r="I68" s="186"/>
      <c r="J68" s="187">
        <f>J107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5218</v>
      </c>
      <c r="E69" s="186"/>
      <c r="F69" s="186"/>
      <c r="G69" s="186"/>
      <c r="H69" s="186"/>
      <c r="I69" s="186"/>
      <c r="J69" s="187">
        <f>J109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5590</v>
      </c>
      <c r="E70" s="186"/>
      <c r="F70" s="186"/>
      <c r="G70" s="186"/>
      <c r="H70" s="186"/>
      <c r="I70" s="186"/>
      <c r="J70" s="187">
        <f>J111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5219</v>
      </c>
      <c r="E71" s="186"/>
      <c r="F71" s="186"/>
      <c r="G71" s="186"/>
      <c r="H71" s="186"/>
      <c r="I71" s="186"/>
      <c r="J71" s="187">
        <f>J114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5653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5220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5221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6228</v>
      </c>
      <c r="E75" s="186"/>
      <c r="F75" s="186"/>
      <c r="G75" s="186"/>
      <c r="H75" s="186"/>
      <c r="I75" s="186"/>
      <c r="J75" s="187">
        <f>J138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23 - SO23 - MTB okruh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329</v>
      </c>
      <c r="F98" s="203" t="s">
        <v>330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P99+P103+P105+P107+P109+P111+P114+P118+P121+P128+P138</f>
        <v>0</v>
      </c>
      <c r="Q98" s="208"/>
      <c r="R98" s="209">
        <f>R99+R103+R105+R107+R109+R111+R114+R118+R121+R128+R138</f>
        <v>0</v>
      </c>
      <c r="S98" s="208"/>
      <c r="T98" s="210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BK99+BK103+BK105+BK107+BK109+BK111+BK114+BK118+BK121+BK128+BK138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185</v>
      </c>
      <c r="F99" s="214" t="s">
        <v>5222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SUM(P100:P102)</f>
        <v>0</v>
      </c>
      <c r="Q99" s="208"/>
      <c r="R99" s="209">
        <f>SUM(R100:R102)</f>
        <v>0</v>
      </c>
      <c r="S99" s="208"/>
      <c r="T99" s="210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SUM(BK100:BK102)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5223</v>
      </c>
      <c r="F100" s="218" t="s">
        <v>5224</v>
      </c>
      <c r="G100" s="219" t="s">
        <v>429</v>
      </c>
      <c r="H100" s="220">
        <v>1635.8699999999999</v>
      </c>
      <c r="I100" s="221"/>
      <c r="J100" s="222">
        <f>ROUND(I100*H100,2)</f>
        <v>0</v>
      </c>
      <c r="K100" s="218" t="s">
        <v>3508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2" customFormat="1" ht="16.5" customHeight="1">
      <c r="A101" s="40"/>
      <c r="B101" s="41"/>
      <c r="C101" s="216" t="s">
        <v>85</v>
      </c>
      <c r="D101" s="216" t="s">
        <v>333</v>
      </c>
      <c r="E101" s="217" t="s">
        <v>5654</v>
      </c>
      <c r="F101" s="218" t="s">
        <v>5655</v>
      </c>
      <c r="G101" s="219" t="s">
        <v>429</v>
      </c>
      <c r="H101" s="220">
        <v>985.10000000000002</v>
      </c>
      <c r="I101" s="221"/>
      <c r="J101" s="222">
        <f>ROUND(I101*H101,2)</f>
        <v>0</v>
      </c>
      <c r="K101" s="218" t="s">
        <v>3508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126</v>
      </c>
    </row>
    <row r="102" s="2" customFormat="1" ht="16.5" customHeight="1">
      <c r="A102" s="40"/>
      <c r="B102" s="41"/>
      <c r="C102" s="216" t="s">
        <v>92</v>
      </c>
      <c r="D102" s="216" t="s">
        <v>333</v>
      </c>
      <c r="E102" s="217" t="s">
        <v>5594</v>
      </c>
      <c r="F102" s="218" t="s">
        <v>5595</v>
      </c>
      <c r="G102" s="219" t="s">
        <v>429</v>
      </c>
      <c r="H102" s="220">
        <v>985.10000000000002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366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541</v>
      </c>
      <c r="F103" s="214" t="s">
        <v>3540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</f>
        <v>0</v>
      </c>
      <c r="Q103" s="208"/>
      <c r="R103" s="209">
        <f>R104</f>
        <v>0</v>
      </c>
      <c r="S103" s="208"/>
      <c r="T103" s="210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BK104</f>
        <v>0</v>
      </c>
    </row>
    <row r="104" s="2" customFormat="1" ht="16.5" customHeight="1">
      <c r="A104" s="40"/>
      <c r="B104" s="41"/>
      <c r="C104" s="216" t="s">
        <v>126</v>
      </c>
      <c r="D104" s="216" t="s">
        <v>333</v>
      </c>
      <c r="E104" s="217" t="s">
        <v>3547</v>
      </c>
      <c r="F104" s="218" t="s">
        <v>5225</v>
      </c>
      <c r="G104" s="219" t="s">
        <v>429</v>
      </c>
      <c r="H104" s="220">
        <v>2620.9699999999998</v>
      </c>
      <c r="I104" s="221"/>
      <c r="J104" s="222">
        <f>ROUND(I104*H104,2)</f>
        <v>0</v>
      </c>
      <c r="K104" s="218" t="s">
        <v>3508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381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469</v>
      </c>
      <c r="F105" s="214" t="s">
        <v>3553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BK106</f>
        <v>0</v>
      </c>
    </row>
    <row r="106" s="2" customFormat="1" ht="16.5" customHeight="1">
      <c r="A106" s="40"/>
      <c r="B106" s="41"/>
      <c r="C106" s="216" t="s">
        <v>361</v>
      </c>
      <c r="D106" s="216" t="s">
        <v>333</v>
      </c>
      <c r="E106" s="217" t="s">
        <v>5597</v>
      </c>
      <c r="F106" s="218" t="s">
        <v>5598</v>
      </c>
      <c r="G106" s="219" t="s">
        <v>429</v>
      </c>
      <c r="H106" s="220">
        <v>985.10000000000002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393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475</v>
      </c>
      <c r="F107" s="214" t="s">
        <v>5226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BK108</f>
        <v>0</v>
      </c>
    </row>
    <row r="108" s="2" customFormat="1" ht="16.5" customHeight="1">
      <c r="A108" s="40"/>
      <c r="B108" s="41"/>
      <c r="C108" s="216" t="s">
        <v>366</v>
      </c>
      <c r="D108" s="216" t="s">
        <v>333</v>
      </c>
      <c r="E108" s="217" t="s">
        <v>5227</v>
      </c>
      <c r="F108" s="218" t="s">
        <v>5228</v>
      </c>
      <c r="G108" s="219" t="s">
        <v>336</v>
      </c>
      <c r="H108" s="220">
        <v>2075.6999999999998</v>
      </c>
      <c r="I108" s="221"/>
      <c r="J108" s="222">
        <f>ROUND(I108*H108,2)</f>
        <v>0</v>
      </c>
      <c r="K108" s="218" t="s">
        <v>3508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185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549</v>
      </c>
      <c r="F109" s="214" t="s">
        <v>3560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BK110</f>
        <v>0</v>
      </c>
    </row>
    <row r="110" s="2" customFormat="1" ht="16.5" customHeight="1">
      <c r="A110" s="40"/>
      <c r="B110" s="41"/>
      <c r="C110" s="216" t="s">
        <v>373</v>
      </c>
      <c r="D110" s="216" t="s">
        <v>333</v>
      </c>
      <c r="E110" s="217" t="s">
        <v>3561</v>
      </c>
      <c r="F110" s="218" t="s">
        <v>5229</v>
      </c>
      <c r="G110" s="219" t="s">
        <v>429</v>
      </c>
      <c r="H110" s="220">
        <v>1635.8699999999999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529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650</v>
      </c>
      <c r="F111" s="214" t="s">
        <v>5599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SUM(P112:P113)</f>
        <v>0</v>
      </c>
      <c r="Q111" s="208"/>
      <c r="R111" s="209">
        <f>SUM(R112:R113)</f>
        <v>0</v>
      </c>
      <c r="S111" s="208"/>
      <c r="T111" s="210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SUM(BK112:BK113)</f>
        <v>0</v>
      </c>
    </row>
    <row r="112" s="2" customFormat="1" ht="16.5" customHeight="1">
      <c r="A112" s="40"/>
      <c r="B112" s="41"/>
      <c r="C112" s="216" t="s">
        <v>381</v>
      </c>
      <c r="D112" s="216" t="s">
        <v>333</v>
      </c>
      <c r="E112" s="217" t="s">
        <v>5600</v>
      </c>
      <c r="F112" s="218" t="s">
        <v>5601</v>
      </c>
      <c r="G112" s="219" t="s">
        <v>336</v>
      </c>
      <c r="H112" s="220">
        <v>1970.2000000000001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541</v>
      </c>
    </row>
    <row r="113" s="2" customFormat="1" ht="16.5" customHeight="1">
      <c r="A113" s="40"/>
      <c r="B113" s="41"/>
      <c r="C113" s="284" t="s">
        <v>387</v>
      </c>
      <c r="D113" s="284" t="s">
        <v>968</v>
      </c>
      <c r="E113" s="285" t="s">
        <v>5602</v>
      </c>
      <c r="F113" s="286" t="s">
        <v>6229</v>
      </c>
      <c r="G113" s="287" t="s">
        <v>336</v>
      </c>
      <c r="H113" s="288">
        <v>1970.2000000000001</v>
      </c>
      <c r="I113" s="289"/>
      <c r="J113" s="290">
        <f>ROUND(I113*H113,2)</f>
        <v>0</v>
      </c>
      <c r="K113" s="286" t="s">
        <v>3508</v>
      </c>
      <c r="L113" s="291"/>
      <c r="M113" s="292" t="s">
        <v>19</v>
      </c>
      <c r="N113" s="293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381</v>
      </c>
      <c r="AT113" s="227" t="s">
        <v>968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475</v>
      </c>
    </row>
    <row r="114" s="12" customFormat="1" ht="22.8" customHeight="1">
      <c r="A114" s="12"/>
      <c r="B114" s="200"/>
      <c r="C114" s="201"/>
      <c r="D114" s="202" t="s">
        <v>75</v>
      </c>
      <c r="E114" s="214" t="s">
        <v>1189</v>
      </c>
      <c r="F114" s="214" t="s">
        <v>5230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SUM(P115:P117)</f>
        <v>0</v>
      </c>
      <c r="Q114" s="208"/>
      <c r="R114" s="209">
        <f>SUM(R115:R117)</f>
        <v>0</v>
      </c>
      <c r="S114" s="208"/>
      <c r="T114" s="210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83</v>
      </c>
      <c r="AT114" s="212" t="s">
        <v>75</v>
      </c>
      <c r="AU114" s="212" t="s">
        <v>83</v>
      </c>
      <c r="AY114" s="211" t="s">
        <v>331</v>
      </c>
      <c r="BK114" s="213">
        <f>SUM(BK115:BK117)</f>
        <v>0</v>
      </c>
    </row>
    <row r="115" s="2" customFormat="1" ht="16.5" customHeight="1">
      <c r="A115" s="40"/>
      <c r="B115" s="41"/>
      <c r="C115" s="216" t="s">
        <v>393</v>
      </c>
      <c r="D115" s="216" t="s">
        <v>333</v>
      </c>
      <c r="E115" s="217" t="s">
        <v>5233</v>
      </c>
      <c r="F115" s="218" t="s">
        <v>5234</v>
      </c>
      <c r="G115" s="219" t="s">
        <v>336</v>
      </c>
      <c r="H115" s="220">
        <v>2075.6999999999998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558</v>
      </c>
    </row>
    <row r="116" s="2" customFormat="1" ht="16.5" customHeight="1">
      <c r="A116" s="40"/>
      <c r="B116" s="41"/>
      <c r="C116" s="216" t="s">
        <v>182</v>
      </c>
      <c r="D116" s="216" t="s">
        <v>333</v>
      </c>
      <c r="E116" s="217" t="s">
        <v>5656</v>
      </c>
      <c r="F116" s="218" t="s">
        <v>5657</v>
      </c>
      <c r="G116" s="219" t="s">
        <v>336</v>
      </c>
      <c r="H116" s="220">
        <v>1699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190</v>
      </c>
    </row>
    <row r="117" s="2" customFormat="1" ht="16.5" customHeight="1">
      <c r="A117" s="40"/>
      <c r="B117" s="41"/>
      <c r="C117" s="216" t="s">
        <v>185</v>
      </c>
      <c r="D117" s="216" t="s">
        <v>333</v>
      </c>
      <c r="E117" s="217" t="s">
        <v>5658</v>
      </c>
      <c r="F117" s="218" t="s">
        <v>5659</v>
      </c>
      <c r="G117" s="219" t="s">
        <v>336</v>
      </c>
      <c r="H117" s="220">
        <v>1699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199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5660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524</v>
      </c>
      <c r="D119" s="216" t="s">
        <v>333</v>
      </c>
      <c r="E119" s="217" t="s">
        <v>5661</v>
      </c>
      <c r="F119" s="218" t="s">
        <v>5662</v>
      </c>
      <c r="G119" s="219" t="s">
        <v>336</v>
      </c>
      <c r="H119" s="220">
        <v>1699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587</v>
      </c>
    </row>
    <row r="120" s="2" customFormat="1" ht="16.5" customHeight="1">
      <c r="A120" s="40"/>
      <c r="B120" s="41"/>
      <c r="C120" s="216" t="s">
        <v>529</v>
      </c>
      <c r="D120" s="216" t="s">
        <v>333</v>
      </c>
      <c r="E120" s="217" t="s">
        <v>5663</v>
      </c>
      <c r="F120" s="218" t="s">
        <v>5664</v>
      </c>
      <c r="G120" s="219" t="s">
        <v>336</v>
      </c>
      <c r="H120" s="220">
        <v>1699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650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5237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8</v>
      </c>
      <c r="D122" s="216" t="s">
        <v>333</v>
      </c>
      <c r="E122" s="217" t="s">
        <v>5238</v>
      </c>
      <c r="F122" s="218" t="s">
        <v>5239</v>
      </c>
      <c r="G122" s="219" t="s">
        <v>336</v>
      </c>
      <c r="H122" s="220">
        <v>105.5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631</v>
      </c>
    </row>
    <row r="123" s="2" customFormat="1" ht="16.5" customHeight="1">
      <c r="A123" s="40"/>
      <c r="B123" s="41"/>
      <c r="C123" s="284" t="s">
        <v>541</v>
      </c>
      <c r="D123" s="284" t="s">
        <v>968</v>
      </c>
      <c r="E123" s="285" t="s">
        <v>6230</v>
      </c>
      <c r="F123" s="286" t="s">
        <v>6231</v>
      </c>
      <c r="G123" s="287" t="s">
        <v>336</v>
      </c>
      <c r="H123" s="288">
        <v>105.5</v>
      </c>
      <c r="I123" s="289"/>
      <c r="J123" s="290">
        <f>ROUND(I123*H123,2)</f>
        <v>0</v>
      </c>
      <c r="K123" s="286" t="s">
        <v>3508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624</v>
      </c>
    </row>
    <row r="124" s="2" customFormat="1" ht="16.5" customHeight="1">
      <c r="A124" s="40"/>
      <c r="B124" s="41"/>
      <c r="C124" s="216" t="s">
        <v>469</v>
      </c>
      <c r="D124" s="216" t="s">
        <v>333</v>
      </c>
      <c r="E124" s="217" t="s">
        <v>6232</v>
      </c>
      <c r="F124" s="218" t="s">
        <v>6233</v>
      </c>
      <c r="G124" s="219" t="s">
        <v>336</v>
      </c>
      <c r="H124" s="220">
        <v>8.5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638</v>
      </c>
    </row>
    <row r="125" s="2" customFormat="1" ht="16.5" customHeight="1">
      <c r="A125" s="40"/>
      <c r="B125" s="41"/>
      <c r="C125" s="284" t="s">
        <v>475</v>
      </c>
      <c r="D125" s="284" t="s">
        <v>968</v>
      </c>
      <c r="E125" s="285" t="s">
        <v>6234</v>
      </c>
      <c r="F125" s="286" t="s">
        <v>6235</v>
      </c>
      <c r="G125" s="287" t="s">
        <v>425</v>
      </c>
      <c r="H125" s="288">
        <v>17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6236</v>
      </c>
    </row>
    <row r="126" s="2" customFormat="1" ht="16.5" customHeight="1">
      <c r="A126" s="40"/>
      <c r="B126" s="41"/>
      <c r="C126" s="216" t="s">
        <v>549</v>
      </c>
      <c r="D126" s="216" t="s">
        <v>333</v>
      </c>
      <c r="E126" s="217" t="s">
        <v>5624</v>
      </c>
      <c r="F126" s="218" t="s">
        <v>5625</v>
      </c>
      <c r="G126" s="219" t="s">
        <v>336</v>
      </c>
      <c r="H126" s="220">
        <v>6.3899999999999997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666</v>
      </c>
    </row>
    <row r="127" s="2" customFormat="1" ht="16.5" customHeight="1">
      <c r="A127" s="40"/>
      <c r="B127" s="41"/>
      <c r="C127" s="284" t="s">
        <v>558</v>
      </c>
      <c r="D127" s="284" t="s">
        <v>968</v>
      </c>
      <c r="E127" s="285" t="s">
        <v>5626</v>
      </c>
      <c r="F127" s="286" t="s">
        <v>5627</v>
      </c>
      <c r="G127" s="287" t="s">
        <v>336</v>
      </c>
      <c r="H127" s="288">
        <v>6.3899999999999997</v>
      </c>
      <c r="I127" s="289"/>
      <c r="J127" s="290">
        <f>ROUND(I127*H127,2)</f>
        <v>0</v>
      </c>
      <c r="K127" s="286" t="s">
        <v>3508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683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1460</v>
      </c>
      <c r="F128" s="214" t="s">
        <v>5242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SUM(P129:P137)</f>
        <v>0</v>
      </c>
      <c r="Q128" s="208"/>
      <c r="R128" s="209">
        <f>SUM(R129:R137)</f>
        <v>0</v>
      </c>
      <c r="S128" s="208"/>
      <c r="T128" s="21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SUM(BK129:BK137)</f>
        <v>0</v>
      </c>
    </row>
    <row r="129" s="2" customFormat="1" ht="16.5" customHeight="1">
      <c r="A129" s="40"/>
      <c r="B129" s="41"/>
      <c r="C129" s="216" t="s">
        <v>7</v>
      </c>
      <c r="D129" s="216" t="s">
        <v>333</v>
      </c>
      <c r="E129" s="217" t="s">
        <v>5243</v>
      </c>
      <c r="F129" s="218" t="s">
        <v>5244</v>
      </c>
      <c r="G129" s="219" t="s">
        <v>376</v>
      </c>
      <c r="H129" s="220">
        <v>904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1048</v>
      </c>
    </row>
    <row r="130" s="2" customFormat="1" ht="16.5" customHeight="1">
      <c r="A130" s="40"/>
      <c r="B130" s="41"/>
      <c r="C130" s="284" t="s">
        <v>190</v>
      </c>
      <c r="D130" s="284" t="s">
        <v>968</v>
      </c>
      <c r="E130" s="285" t="s">
        <v>5245</v>
      </c>
      <c r="F130" s="286" t="s">
        <v>5246</v>
      </c>
      <c r="G130" s="287" t="s">
        <v>425</v>
      </c>
      <c r="H130" s="288">
        <v>904</v>
      </c>
      <c r="I130" s="289"/>
      <c r="J130" s="290">
        <f>ROUND(I130*H130,2)</f>
        <v>0</v>
      </c>
      <c r="K130" s="286" t="s">
        <v>3508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1058</v>
      </c>
    </row>
    <row r="131" s="2" customFormat="1" ht="16.5" customHeight="1">
      <c r="A131" s="40"/>
      <c r="B131" s="41"/>
      <c r="C131" s="216" t="s">
        <v>193</v>
      </c>
      <c r="D131" s="216" t="s">
        <v>333</v>
      </c>
      <c r="E131" s="217" t="s">
        <v>5247</v>
      </c>
      <c r="F131" s="218" t="s">
        <v>5666</v>
      </c>
      <c r="G131" s="219" t="s">
        <v>429</v>
      </c>
      <c r="H131" s="220">
        <v>13.560000000000001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1070</v>
      </c>
    </row>
    <row r="132" s="2" customFormat="1" ht="16.5" customHeight="1">
      <c r="A132" s="40"/>
      <c r="B132" s="41"/>
      <c r="C132" s="216" t="s">
        <v>199</v>
      </c>
      <c r="D132" s="216" t="s">
        <v>333</v>
      </c>
      <c r="E132" s="217" t="s">
        <v>5633</v>
      </c>
      <c r="F132" s="218" t="s">
        <v>5634</v>
      </c>
      <c r="G132" s="219" t="s">
        <v>425</v>
      </c>
      <c r="H132" s="220">
        <v>2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1078</v>
      </c>
    </row>
    <row r="133" s="2" customFormat="1" ht="16.5" customHeight="1">
      <c r="A133" s="40"/>
      <c r="B133" s="41"/>
      <c r="C133" s="284" t="s">
        <v>599</v>
      </c>
      <c r="D133" s="284" t="s">
        <v>968</v>
      </c>
      <c r="E133" s="285" t="s">
        <v>5635</v>
      </c>
      <c r="F133" s="286" t="s">
        <v>5636</v>
      </c>
      <c r="G133" s="287" t="s">
        <v>425</v>
      </c>
      <c r="H133" s="288">
        <v>2</v>
      </c>
      <c r="I133" s="289"/>
      <c r="J133" s="290">
        <f>ROUND(I133*H133,2)</f>
        <v>0</v>
      </c>
      <c r="K133" s="286" t="s">
        <v>3508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1106</v>
      </c>
    </row>
    <row r="134" s="2" customFormat="1" ht="16.5" customHeight="1">
      <c r="A134" s="40"/>
      <c r="B134" s="41"/>
      <c r="C134" s="284" t="s">
        <v>587</v>
      </c>
      <c r="D134" s="284" t="s">
        <v>968</v>
      </c>
      <c r="E134" s="285" t="s">
        <v>5638</v>
      </c>
      <c r="F134" s="286" t="s">
        <v>5639</v>
      </c>
      <c r="G134" s="287" t="s">
        <v>425</v>
      </c>
      <c r="H134" s="288">
        <v>2</v>
      </c>
      <c r="I134" s="289"/>
      <c r="J134" s="290">
        <f>ROUND(I134*H134,2)</f>
        <v>0</v>
      </c>
      <c r="K134" s="286" t="s">
        <v>3508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495</v>
      </c>
    </row>
    <row r="135" s="2" customFormat="1" ht="16.5" customHeight="1">
      <c r="A135" s="40"/>
      <c r="B135" s="41"/>
      <c r="C135" s="216" t="s">
        <v>644</v>
      </c>
      <c r="D135" s="216" t="s">
        <v>333</v>
      </c>
      <c r="E135" s="217" t="s">
        <v>5641</v>
      </c>
      <c r="F135" s="218" t="s">
        <v>5642</v>
      </c>
      <c r="G135" s="219" t="s">
        <v>425</v>
      </c>
      <c r="H135" s="220">
        <v>4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1132</v>
      </c>
    </row>
    <row r="136" s="2" customFormat="1" ht="16.5" customHeight="1">
      <c r="A136" s="40"/>
      <c r="B136" s="41"/>
      <c r="C136" s="284" t="s">
        <v>650</v>
      </c>
      <c r="D136" s="284" t="s">
        <v>968</v>
      </c>
      <c r="E136" s="285" t="s">
        <v>6237</v>
      </c>
      <c r="F136" s="286" t="s">
        <v>6238</v>
      </c>
      <c r="G136" s="287" t="s">
        <v>425</v>
      </c>
      <c r="H136" s="288">
        <v>4</v>
      </c>
      <c r="I136" s="289"/>
      <c r="J136" s="290">
        <f>ROUND(I136*H136,2)</f>
        <v>0</v>
      </c>
      <c r="K136" s="286" t="s">
        <v>3508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1144</v>
      </c>
    </row>
    <row r="137" s="2" customFormat="1" ht="21.75" customHeight="1">
      <c r="A137" s="40"/>
      <c r="B137" s="41"/>
      <c r="C137" s="216" t="s">
        <v>656</v>
      </c>
      <c r="D137" s="216" t="s">
        <v>333</v>
      </c>
      <c r="E137" s="217" t="s">
        <v>5249</v>
      </c>
      <c r="F137" s="218" t="s">
        <v>5250</v>
      </c>
      <c r="G137" s="219" t="s">
        <v>376</v>
      </c>
      <c r="H137" s="220">
        <v>20.850000000000001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1189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1469</v>
      </c>
      <c r="F138" s="214" t="s">
        <v>6239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SUM(P139:P141)</f>
        <v>0</v>
      </c>
      <c r="Q138" s="208"/>
      <c r="R138" s="209">
        <f>SUM(R139:R141)</f>
        <v>0</v>
      </c>
      <c r="S138" s="208"/>
      <c r="T138" s="210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SUM(BK139:BK141)</f>
        <v>0</v>
      </c>
    </row>
    <row r="139" s="2" customFormat="1" ht="16.5" customHeight="1">
      <c r="A139" s="40"/>
      <c r="B139" s="41"/>
      <c r="C139" s="216" t="s">
        <v>631</v>
      </c>
      <c r="D139" s="216" t="s">
        <v>333</v>
      </c>
      <c r="E139" s="217" t="s">
        <v>6240</v>
      </c>
      <c r="F139" s="218" t="s">
        <v>6241</v>
      </c>
      <c r="G139" s="219" t="s">
        <v>376</v>
      </c>
      <c r="H139" s="220">
        <v>32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1201</v>
      </c>
    </row>
    <row r="140" s="2" customFormat="1" ht="16.5" customHeight="1">
      <c r="A140" s="40"/>
      <c r="B140" s="41"/>
      <c r="C140" s="284" t="s">
        <v>618</v>
      </c>
      <c r="D140" s="284" t="s">
        <v>968</v>
      </c>
      <c r="E140" s="285" t="s">
        <v>6242</v>
      </c>
      <c r="F140" s="286" t="s">
        <v>6243</v>
      </c>
      <c r="G140" s="287" t="s">
        <v>425</v>
      </c>
      <c r="H140" s="288">
        <v>64</v>
      </c>
      <c r="I140" s="289"/>
      <c r="J140" s="290">
        <f>ROUND(I140*H140,2)</f>
        <v>0</v>
      </c>
      <c r="K140" s="286" t="s">
        <v>3508</v>
      </c>
      <c r="L140" s="291"/>
      <c r="M140" s="292" t="s">
        <v>19</v>
      </c>
      <c r="N140" s="293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381</v>
      </c>
      <c r="AT140" s="227" t="s">
        <v>968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1039</v>
      </c>
    </row>
    <row r="141" s="2" customFormat="1" ht="16.5" customHeight="1">
      <c r="A141" s="40"/>
      <c r="B141" s="41"/>
      <c r="C141" s="216" t="s">
        <v>624</v>
      </c>
      <c r="D141" s="216" t="s">
        <v>333</v>
      </c>
      <c r="E141" s="217" t="s">
        <v>5667</v>
      </c>
      <c r="F141" s="218" t="s">
        <v>5668</v>
      </c>
      <c r="G141" s="219" t="s">
        <v>384</v>
      </c>
      <c r="H141" s="220">
        <v>2106.75</v>
      </c>
      <c r="I141" s="221"/>
      <c r="J141" s="222">
        <f>ROUND(I141*H141,2)</f>
        <v>0</v>
      </c>
      <c r="K141" s="218" t="s">
        <v>3508</v>
      </c>
      <c r="L141" s="46"/>
      <c r="M141" s="296" t="s">
        <v>19</v>
      </c>
      <c r="N141" s="297" t="s">
        <v>47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1243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ezf4wOS+F9rNiQWF18g87Nc7LecEAwTwA8b2YyJICjrylaP/JdMsRLdjGffi5ep6ZaMeIXAuSrmMVdWvB8mz8g==" hashValue="a8hFqOp9mer7wbXrAbIDB6uORMV/v8QIn/2rIk3pkDqs2H/N2x5XvVN7eejwO9PuAgxz/2JXH7r6qxWLjY9DSQ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ROUND((SUM(BE96:BE138)),  2)</f>
        <v>0</v>
      </c>
      <c r="G35" s="40"/>
      <c r="H35" s="40"/>
      <c r="I35" s="160">
        <v>0.20999999999999999</v>
      </c>
      <c r="J35" s="159">
        <f>ROUND(((SUM(BE96:BE138))*I35),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ROUND((SUM(BF96:BF138)),  2)</f>
        <v>0</v>
      </c>
      <c r="G36" s="40"/>
      <c r="H36" s="40"/>
      <c r="I36" s="160">
        <v>0.14999999999999999</v>
      </c>
      <c r="J36" s="159">
        <f>ROUND(((SUM(BF96:BF138))*I36),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ROUND((SUM(BG96:BG138)),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ROUND((SUM(BH96:BH138)),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ROUND((SUM(BI96:BI138)),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23.1 - SO23.1 - MTB okruh - část ve správě Bkom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5215</v>
      </c>
      <c r="E65" s="186"/>
      <c r="F65" s="186"/>
      <c r="G65" s="186"/>
      <c r="H65" s="186"/>
      <c r="I65" s="186"/>
      <c r="J65" s="187">
        <f>J98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5216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5589</v>
      </c>
      <c r="E67" s="186"/>
      <c r="F67" s="186"/>
      <c r="G67" s="186"/>
      <c r="H67" s="186"/>
      <c r="I67" s="186"/>
      <c r="J67" s="187">
        <f>J104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5217</v>
      </c>
      <c r="E68" s="186"/>
      <c r="F68" s="186"/>
      <c r="G68" s="186"/>
      <c r="H68" s="186"/>
      <c r="I68" s="186"/>
      <c r="J68" s="187">
        <f>J106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5218</v>
      </c>
      <c r="E69" s="186"/>
      <c r="F69" s="186"/>
      <c r="G69" s="186"/>
      <c r="H69" s="186"/>
      <c r="I69" s="186"/>
      <c r="J69" s="187">
        <f>J108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5590</v>
      </c>
      <c r="E70" s="186"/>
      <c r="F70" s="186"/>
      <c r="G70" s="186"/>
      <c r="H70" s="186"/>
      <c r="I70" s="186"/>
      <c r="J70" s="187">
        <f>J110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5219</v>
      </c>
      <c r="E71" s="186"/>
      <c r="F71" s="186"/>
      <c r="G71" s="186"/>
      <c r="H71" s="186"/>
      <c r="I71" s="186"/>
      <c r="J71" s="187">
        <f>J113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5653</v>
      </c>
      <c r="E72" s="186"/>
      <c r="F72" s="186"/>
      <c r="G72" s="186"/>
      <c r="H72" s="186"/>
      <c r="I72" s="186"/>
      <c r="J72" s="187">
        <f>J118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5220</v>
      </c>
      <c r="E73" s="186"/>
      <c r="F73" s="186"/>
      <c r="G73" s="186"/>
      <c r="H73" s="186"/>
      <c r="I73" s="186"/>
      <c r="J73" s="187">
        <f>J121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5221</v>
      </c>
      <c r="E74" s="186"/>
      <c r="F74" s="186"/>
      <c r="G74" s="186"/>
      <c r="H74" s="186"/>
      <c r="I74" s="186"/>
      <c r="J74" s="187">
        <f>J128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Anthropos Sportovní a rekreační areál (I.etapa)-revize 5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303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304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23.1 - SO23.1 - MTB okruh - část ve správě Bkom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31</v>
      </c>
      <c r="J92" s="38" t="str">
        <f>E23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</f>
        <v>0</v>
      </c>
      <c r="Q96" s="98"/>
      <c r="R96" s="197">
        <f>R97</f>
        <v>0</v>
      </c>
      <c r="S96" s="98"/>
      <c r="T96" s="198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329</v>
      </c>
      <c r="F97" s="203" t="s">
        <v>330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P98+P102+P104+P106+P108+P110+P113+P118+P121+P128</f>
        <v>0</v>
      </c>
      <c r="Q97" s="208"/>
      <c r="R97" s="209">
        <f>R98+R102+R104+R106+R108+R110+R113+R118+R121+R128</f>
        <v>0</v>
      </c>
      <c r="S97" s="208"/>
      <c r="T97" s="210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BK98+BK102+BK104+BK106+BK108+BK110+BK113+BK118+BK121+BK128</f>
        <v>0</v>
      </c>
    </row>
    <row r="98" s="12" customFormat="1" ht="22.8" customHeight="1">
      <c r="A98" s="12"/>
      <c r="B98" s="200"/>
      <c r="C98" s="201"/>
      <c r="D98" s="202" t="s">
        <v>75</v>
      </c>
      <c r="E98" s="214" t="s">
        <v>185</v>
      </c>
      <c r="F98" s="214" t="s">
        <v>5222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SUM(BK99:BK101)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5223</v>
      </c>
      <c r="F99" s="218" t="s">
        <v>5224</v>
      </c>
      <c r="G99" s="219" t="s">
        <v>429</v>
      </c>
      <c r="H99" s="220">
        <v>889.88999999999999</v>
      </c>
      <c r="I99" s="221"/>
      <c r="J99" s="222">
        <f>ROUND(I99*H99,2)</f>
        <v>0</v>
      </c>
      <c r="K99" s="218" t="s">
        <v>3508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5654</v>
      </c>
      <c r="F100" s="218" t="s">
        <v>5655</v>
      </c>
      <c r="G100" s="219" t="s">
        <v>429</v>
      </c>
      <c r="H100" s="220">
        <v>781.14999999999998</v>
      </c>
      <c r="I100" s="221"/>
      <c r="J100" s="222">
        <f>ROUND(I100*H100,2)</f>
        <v>0</v>
      </c>
      <c r="K100" s="218" t="s">
        <v>3508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84" t="s">
        <v>92</v>
      </c>
      <c r="D101" s="284" t="s">
        <v>968</v>
      </c>
      <c r="E101" s="285" t="s">
        <v>5594</v>
      </c>
      <c r="F101" s="286" t="s">
        <v>5595</v>
      </c>
      <c r="G101" s="287" t="s">
        <v>429</v>
      </c>
      <c r="H101" s="288">
        <v>781.14999999999998</v>
      </c>
      <c r="I101" s="289"/>
      <c r="J101" s="290">
        <f>ROUND(I101*H101,2)</f>
        <v>0</v>
      </c>
      <c r="K101" s="286" t="s">
        <v>19</v>
      </c>
      <c r="L101" s="291"/>
      <c r="M101" s="292" t="s">
        <v>19</v>
      </c>
      <c r="N101" s="293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381</v>
      </c>
      <c r="AT101" s="227" t="s">
        <v>968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541</v>
      </c>
      <c r="F102" s="214" t="s">
        <v>3540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BK103</f>
        <v>0</v>
      </c>
    </row>
    <row r="103" s="2" customFormat="1" ht="16.5" customHeight="1">
      <c r="A103" s="40"/>
      <c r="B103" s="41"/>
      <c r="C103" s="216" t="s">
        <v>126</v>
      </c>
      <c r="D103" s="216" t="s">
        <v>333</v>
      </c>
      <c r="E103" s="217" t="s">
        <v>3547</v>
      </c>
      <c r="F103" s="218" t="s">
        <v>5225</v>
      </c>
      <c r="G103" s="219" t="s">
        <v>429</v>
      </c>
      <c r="H103" s="220">
        <v>1671.04</v>
      </c>
      <c r="I103" s="221"/>
      <c r="J103" s="222">
        <f>ROUND(I103*H103,2)</f>
        <v>0</v>
      </c>
      <c r="K103" s="218" t="s">
        <v>3508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381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469</v>
      </c>
      <c r="F104" s="214" t="s">
        <v>3553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BK105</f>
        <v>0</v>
      </c>
    </row>
    <row r="105" s="2" customFormat="1" ht="16.5" customHeight="1">
      <c r="A105" s="40"/>
      <c r="B105" s="41"/>
      <c r="C105" s="216" t="s">
        <v>361</v>
      </c>
      <c r="D105" s="216" t="s">
        <v>333</v>
      </c>
      <c r="E105" s="217" t="s">
        <v>5597</v>
      </c>
      <c r="F105" s="218" t="s">
        <v>5598</v>
      </c>
      <c r="G105" s="219" t="s">
        <v>429</v>
      </c>
      <c r="H105" s="220">
        <v>781.14999999999998</v>
      </c>
      <c r="I105" s="221"/>
      <c r="J105" s="222">
        <f>ROUND(I105*H105,2)</f>
        <v>0</v>
      </c>
      <c r="K105" s="218" t="s">
        <v>3508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393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475</v>
      </c>
      <c r="F106" s="214" t="s">
        <v>5226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</f>
        <v>0</v>
      </c>
      <c r="Q106" s="208"/>
      <c r="R106" s="209">
        <f>R107</f>
        <v>0</v>
      </c>
      <c r="S106" s="208"/>
      <c r="T106" s="210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BK107</f>
        <v>0</v>
      </c>
    </row>
    <row r="107" s="2" customFormat="1" ht="16.5" customHeight="1">
      <c r="A107" s="40"/>
      <c r="B107" s="41"/>
      <c r="C107" s="216" t="s">
        <v>366</v>
      </c>
      <c r="D107" s="216" t="s">
        <v>333</v>
      </c>
      <c r="E107" s="217" t="s">
        <v>5227</v>
      </c>
      <c r="F107" s="218" t="s">
        <v>5228</v>
      </c>
      <c r="G107" s="219" t="s">
        <v>336</v>
      </c>
      <c r="H107" s="220">
        <v>1562.3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185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549</v>
      </c>
      <c r="F108" s="214" t="s">
        <v>3560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373</v>
      </c>
      <c r="D109" s="216" t="s">
        <v>333</v>
      </c>
      <c r="E109" s="217" t="s">
        <v>3561</v>
      </c>
      <c r="F109" s="218" t="s">
        <v>5229</v>
      </c>
      <c r="G109" s="219" t="s">
        <v>429</v>
      </c>
      <c r="H109" s="220">
        <v>889.88999999999999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529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650</v>
      </c>
      <c r="F110" s="214" t="s">
        <v>5599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SUM(BK111:BK112)</f>
        <v>0</v>
      </c>
    </row>
    <row r="111" s="2" customFormat="1" ht="16.5" customHeight="1">
      <c r="A111" s="40"/>
      <c r="B111" s="41"/>
      <c r="C111" s="216" t="s">
        <v>381</v>
      </c>
      <c r="D111" s="216" t="s">
        <v>333</v>
      </c>
      <c r="E111" s="217" t="s">
        <v>5600</v>
      </c>
      <c r="F111" s="218" t="s">
        <v>5601</v>
      </c>
      <c r="G111" s="219" t="s">
        <v>336</v>
      </c>
      <c r="H111" s="220">
        <v>1562.3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541</v>
      </c>
    </row>
    <row r="112" s="2" customFormat="1" ht="16.5" customHeight="1">
      <c r="A112" s="40"/>
      <c r="B112" s="41"/>
      <c r="C112" s="284" t="s">
        <v>387</v>
      </c>
      <c r="D112" s="284" t="s">
        <v>968</v>
      </c>
      <c r="E112" s="285" t="s">
        <v>5602</v>
      </c>
      <c r="F112" s="286" t="s">
        <v>6229</v>
      </c>
      <c r="G112" s="287" t="s">
        <v>336</v>
      </c>
      <c r="H112" s="288">
        <v>1562.3</v>
      </c>
      <c r="I112" s="289"/>
      <c r="J112" s="290">
        <f>ROUND(I112*H112,2)</f>
        <v>0</v>
      </c>
      <c r="K112" s="286" t="s">
        <v>3508</v>
      </c>
      <c r="L112" s="291"/>
      <c r="M112" s="292" t="s">
        <v>19</v>
      </c>
      <c r="N112" s="293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381</v>
      </c>
      <c r="AT112" s="227" t="s">
        <v>968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475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1189</v>
      </c>
      <c r="F113" s="214" t="s">
        <v>5230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SUM(P114:P117)</f>
        <v>0</v>
      </c>
      <c r="Q113" s="208"/>
      <c r="R113" s="209">
        <f>SUM(R114:R117)</f>
        <v>0</v>
      </c>
      <c r="S113" s="208"/>
      <c r="T113" s="21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SUM(BK114:BK117)</f>
        <v>0</v>
      </c>
    </row>
    <row r="114" s="2" customFormat="1" ht="16.5" customHeight="1">
      <c r="A114" s="40"/>
      <c r="B114" s="41"/>
      <c r="C114" s="216" t="s">
        <v>393</v>
      </c>
      <c r="D114" s="216" t="s">
        <v>333</v>
      </c>
      <c r="E114" s="217" t="s">
        <v>5233</v>
      </c>
      <c r="F114" s="218" t="s">
        <v>5234</v>
      </c>
      <c r="G114" s="219" t="s">
        <v>336</v>
      </c>
      <c r="H114" s="220">
        <v>1637.0999999999999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558</v>
      </c>
    </row>
    <row r="115" s="2" customFormat="1" ht="16.5" customHeight="1">
      <c r="A115" s="40"/>
      <c r="B115" s="41"/>
      <c r="C115" s="216" t="s">
        <v>182</v>
      </c>
      <c r="D115" s="216" t="s">
        <v>333</v>
      </c>
      <c r="E115" s="217" t="s">
        <v>5656</v>
      </c>
      <c r="F115" s="218" t="s">
        <v>5657</v>
      </c>
      <c r="G115" s="219" t="s">
        <v>336</v>
      </c>
      <c r="H115" s="220">
        <v>1373.3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190</v>
      </c>
    </row>
    <row r="116" s="2" customFormat="1" ht="16.5" customHeight="1">
      <c r="A116" s="40"/>
      <c r="B116" s="41"/>
      <c r="C116" s="216" t="s">
        <v>185</v>
      </c>
      <c r="D116" s="216" t="s">
        <v>333</v>
      </c>
      <c r="E116" s="217" t="s">
        <v>5658</v>
      </c>
      <c r="F116" s="218" t="s">
        <v>5659</v>
      </c>
      <c r="G116" s="219" t="s">
        <v>336</v>
      </c>
      <c r="H116" s="220">
        <v>1373.3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199</v>
      </c>
    </row>
    <row r="117" s="2" customFormat="1" ht="16.5" customHeight="1">
      <c r="A117" s="40"/>
      <c r="B117" s="41"/>
      <c r="C117" s="216" t="s">
        <v>524</v>
      </c>
      <c r="D117" s="216" t="s">
        <v>333</v>
      </c>
      <c r="E117" s="217" t="s">
        <v>5235</v>
      </c>
      <c r="F117" s="218" t="s">
        <v>6245</v>
      </c>
      <c r="G117" s="219" t="s">
        <v>336</v>
      </c>
      <c r="H117" s="220">
        <v>57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587</v>
      </c>
    </row>
    <row r="118" s="12" customFormat="1" ht="22.8" customHeight="1">
      <c r="A118" s="12"/>
      <c r="B118" s="200"/>
      <c r="C118" s="201"/>
      <c r="D118" s="202" t="s">
        <v>75</v>
      </c>
      <c r="E118" s="214" t="s">
        <v>1196</v>
      </c>
      <c r="F118" s="214" t="s">
        <v>5660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SUM(P119:P120)</f>
        <v>0</v>
      </c>
      <c r="Q118" s="208"/>
      <c r="R118" s="209">
        <f>SUM(R119:R120)</f>
        <v>0</v>
      </c>
      <c r="S118" s="208"/>
      <c r="T118" s="210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83</v>
      </c>
      <c r="AY118" s="211" t="s">
        <v>331</v>
      </c>
      <c r="BK118" s="213">
        <f>SUM(BK119:BK120)</f>
        <v>0</v>
      </c>
    </row>
    <row r="119" s="2" customFormat="1" ht="16.5" customHeight="1">
      <c r="A119" s="40"/>
      <c r="B119" s="41"/>
      <c r="C119" s="216" t="s">
        <v>529</v>
      </c>
      <c r="D119" s="216" t="s">
        <v>333</v>
      </c>
      <c r="E119" s="217" t="s">
        <v>5661</v>
      </c>
      <c r="F119" s="218" t="s">
        <v>5662</v>
      </c>
      <c r="G119" s="219" t="s">
        <v>336</v>
      </c>
      <c r="H119" s="220">
        <v>1373.3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650</v>
      </c>
    </row>
    <row r="120" s="2" customFormat="1" ht="16.5" customHeight="1">
      <c r="A120" s="40"/>
      <c r="B120" s="41"/>
      <c r="C120" s="216" t="s">
        <v>8</v>
      </c>
      <c r="D120" s="216" t="s">
        <v>333</v>
      </c>
      <c r="E120" s="217" t="s">
        <v>5663</v>
      </c>
      <c r="F120" s="218" t="s">
        <v>5664</v>
      </c>
      <c r="G120" s="219" t="s">
        <v>336</v>
      </c>
      <c r="H120" s="220">
        <v>1373.3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1207</v>
      </c>
      <c r="F121" s="214" t="s">
        <v>5237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541</v>
      </c>
      <c r="D122" s="216" t="s">
        <v>333</v>
      </c>
      <c r="E122" s="217" t="s">
        <v>5238</v>
      </c>
      <c r="F122" s="218" t="s">
        <v>5239</v>
      </c>
      <c r="G122" s="219" t="s">
        <v>336</v>
      </c>
      <c r="H122" s="220">
        <v>17.800000000000001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624</v>
      </c>
    </row>
    <row r="123" s="2" customFormat="1" ht="16.5" customHeight="1">
      <c r="A123" s="40"/>
      <c r="B123" s="41"/>
      <c r="C123" s="284" t="s">
        <v>469</v>
      </c>
      <c r="D123" s="284" t="s">
        <v>968</v>
      </c>
      <c r="E123" s="285" t="s">
        <v>6230</v>
      </c>
      <c r="F123" s="286" t="s">
        <v>6231</v>
      </c>
      <c r="G123" s="287" t="s">
        <v>336</v>
      </c>
      <c r="H123" s="288">
        <v>17.800000000000001</v>
      </c>
      <c r="I123" s="289"/>
      <c r="J123" s="290">
        <f>ROUND(I123*H123,2)</f>
        <v>0</v>
      </c>
      <c r="K123" s="286" t="s">
        <v>3508</v>
      </c>
      <c r="L123" s="291"/>
      <c r="M123" s="292" t="s">
        <v>19</v>
      </c>
      <c r="N123" s="293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381</v>
      </c>
      <c r="AT123" s="227" t="s">
        <v>968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638</v>
      </c>
    </row>
    <row r="124" s="2" customFormat="1" ht="16.5" customHeight="1">
      <c r="A124" s="40"/>
      <c r="B124" s="41"/>
      <c r="C124" s="216" t="s">
        <v>475</v>
      </c>
      <c r="D124" s="216" t="s">
        <v>333</v>
      </c>
      <c r="E124" s="217" t="s">
        <v>6232</v>
      </c>
      <c r="F124" s="218" t="s">
        <v>6233</v>
      </c>
      <c r="G124" s="219" t="s">
        <v>336</v>
      </c>
      <c r="H124" s="220">
        <v>12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666</v>
      </c>
    </row>
    <row r="125" s="2" customFormat="1" ht="16.5" customHeight="1">
      <c r="A125" s="40"/>
      <c r="B125" s="41"/>
      <c r="C125" s="284" t="s">
        <v>549</v>
      </c>
      <c r="D125" s="284" t="s">
        <v>968</v>
      </c>
      <c r="E125" s="285" t="s">
        <v>6234</v>
      </c>
      <c r="F125" s="286" t="s">
        <v>6235</v>
      </c>
      <c r="G125" s="287" t="s">
        <v>425</v>
      </c>
      <c r="H125" s="288">
        <v>24</v>
      </c>
      <c r="I125" s="289"/>
      <c r="J125" s="290">
        <f>ROUND(I125*H125,2)</f>
        <v>0</v>
      </c>
      <c r="K125" s="286" t="s">
        <v>19</v>
      </c>
      <c r="L125" s="291"/>
      <c r="M125" s="292" t="s">
        <v>19</v>
      </c>
      <c r="N125" s="293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381</v>
      </c>
      <c r="AT125" s="227" t="s">
        <v>968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6246</v>
      </c>
    </row>
    <row r="126" s="2" customFormat="1" ht="16.5" customHeight="1">
      <c r="A126" s="40"/>
      <c r="B126" s="41"/>
      <c r="C126" s="216" t="s">
        <v>558</v>
      </c>
      <c r="D126" s="216" t="s">
        <v>333</v>
      </c>
      <c r="E126" s="217" t="s">
        <v>5624</v>
      </c>
      <c r="F126" s="218" t="s">
        <v>5625</v>
      </c>
      <c r="G126" s="219" t="s">
        <v>336</v>
      </c>
      <c r="H126" s="220">
        <v>15.560000000000001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683</v>
      </c>
    </row>
    <row r="127" s="2" customFormat="1" ht="16.5" customHeight="1">
      <c r="A127" s="40"/>
      <c r="B127" s="41"/>
      <c r="C127" s="284" t="s">
        <v>7</v>
      </c>
      <c r="D127" s="284" t="s">
        <v>968</v>
      </c>
      <c r="E127" s="285" t="s">
        <v>5626</v>
      </c>
      <c r="F127" s="286" t="s">
        <v>5627</v>
      </c>
      <c r="G127" s="287" t="s">
        <v>336</v>
      </c>
      <c r="H127" s="288">
        <v>15.560000000000001</v>
      </c>
      <c r="I127" s="289"/>
      <c r="J127" s="290">
        <f>ROUND(I127*H127,2)</f>
        <v>0</v>
      </c>
      <c r="K127" s="286" t="s">
        <v>3508</v>
      </c>
      <c r="L127" s="291"/>
      <c r="M127" s="292" t="s">
        <v>19</v>
      </c>
      <c r="N127" s="293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381</v>
      </c>
      <c r="AT127" s="227" t="s">
        <v>968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1048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1460</v>
      </c>
      <c r="F128" s="214" t="s">
        <v>5242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SUM(P129:P138)</f>
        <v>0</v>
      </c>
      <c r="Q128" s="208"/>
      <c r="R128" s="209">
        <f>SUM(R129:R138)</f>
        <v>0</v>
      </c>
      <c r="S128" s="208"/>
      <c r="T128" s="210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SUM(BK129:BK138)</f>
        <v>0</v>
      </c>
    </row>
    <row r="129" s="2" customFormat="1" ht="16.5" customHeight="1">
      <c r="A129" s="40"/>
      <c r="B129" s="41"/>
      <c r="C129" s="216" t="s">
        <v>190</v>
      </c>
      <c r="D129" s="216" t="s">
        <v>333</v>
      </c>
      <c r="E129" s="217" t="s">
        <v>5243</v>
      </c>
      <c r="F129" s="218" t="s">
        <v>5244</v>
      </c>
      <c r="G129" s="219" t="s">
        <v>376</v>
      </c>
      <c r="H129" s="220">
        <v>630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1058</v>
      </c>
    </row>
    <row r="130" s="2" customFormat="1" ht="16.5" customHeight="1">
      <c r="A130" s="40"/>
      <c r="B130" s="41"/>
      <c r="C130" s="284" t="s">
        <v>193</v>
      </c>
      <c r="D130" s="284" t="s">
        <v>968</v>
      </c>
      <c r="E130" s="285" t="s">
        <v>5245</v>
      </c>
      <c r="F130" s="286" t="s">
        <v>5665</v>
      </c>
      <c r="G130" s="287" t="s">
        <v>425</v>
      </c>
      <c r="H130" s="288">
        <v>630</v>
      </c>
      <c r="I130" s="289"/>
      <c r="J130" s="290">
        <f>ROUND(I130*H130,2)</f>
        <v>0</v>
      </c>
      <c r="K130" s="286" t="s">
        <v>3508</v>
      </c>
      <c r="L130" s="291"/>
      <c r="M130" s="292" t="s">
        <v>19</v>
      </c>
      <c r="N130" s="293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381</v>
      </c>
      <c r="AT130" s="227" t="s">
        <v>968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1070</v>
      </c>
    </row>
    <row r="131" s="2" customFormat="1" ht="16.5" customHeight="1">
      <c r="A131" s="40"/>
      <c r="B131" s="41"/>
      <c r="C131" s="216" t="s">
        <v>199</v>
      </c>
      <c r="D131" s="216" t="s">
        <v>333</v>
      </c>
      <c r="E131" s="217" t="s">
        <v>5247</v>
      </c>
      <c r="F131" s="218" t="s">
        <v>5666</v>
      </c>
      <c r="G131" s="219" t="s">
        <v>429</v>
      </c>
      <c r="H131" s="220">
        <v>9.4499999999999993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1078</v>
      </c>
    </row>
    <row r="132" s="2" customFormat="1" ht="16.5" customHeight="1">
      <c r="A132" s="40"/>
      <c r="B132" s="41"/>
      <c r="C132" s="216" t="s">
        <v>599</v>
      </c>
      <c r="D132" s="216" t="s">
        <v>333</v>
      </c>
      <c r="E132" s="217" t="s">
        <v>5633</v>
      </c>
      <c r="F132" s="218" t="s">
        <v>5634</v>
      </c>
      <c r="G132" s="219" t="s">
        <v>425</v>
      </c>
      <c r="H132" s="220">
        <v>1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1106</v>
      </c>
    </row>
    <row r="133" s="2" customFormat="1" ht="16.5" customHeight="1">
      <c r="A133" s="40"/>
      <c r="B133" s="41"/>
      <c r="C133" s="284" t="s">
        <v>587</v>
      </c>
      <c r="D133" s="284" t="s">
        <v>968</v>
      </c>
      <c r="E133" s="285" t="s">
        <v>5635</v>
      </c>
      <c r="F133" s="286" t="s">
        <v>5636</v>
      </c>
      <c r="G133" s="287" t="s">
        <v>425</v>
      </c>
      <c r="H133" s="288">
        <v>1</v>
      </c>
      <c r="I133" s="289"/>
      <c r="J133" s="290">
        <f>ROUND(I133*H133,2)</f>
        <v>0</v>
      </c>
      <c r="K133" s="286" t="s">
        <v>3508</v>
      </c>
      <c r="L133" s="291"/>
      <c r="M133" s="292" t="s">
        <v>19</v>
      </c>
      <c r="N133" s="293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381</v>
      </c>
      <c r="AT133" s="227" t="s">
        <v>968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495</v>
      </c>
    </row>
    <row r="134" s="2" customFormat="1" ht="16.5" customHeight="1">
      <c r="A134" s="40"/>
      <c r="B134" s="41"/>
      <c r="C134" s="284" t="s">
        <v>644</v>
      </c>
      <c r="D134" s="284" t="s">
        <v>968</v>
      </c>
      <c r="E134" s="285" t="s">
        <v>5638</v>
      </c>
      <c r="F134" s="286" t="s">
        <v>5639</v>
      </c>
      <c r="G134" s="287" t="s">
        <v>425</v>
      </c>
      <c r="H134" s="288">
        <v>1</v>
      </c>
      <c r="I134" s="289"/>
      <c r="J134" s="290">
        <f>ROUND(I134*H134,2)</f>
        <v>0</v>
      </c>
      <c r="K134" s="286" t="s">
        <v>3508</v>
      </c>
      <c r="L134" s="291"/>
      <c r="M134" s="292" t="s">
        <v>19</v>
      </c>
      <c r="N134" s="293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381</v>
      </c>
      <c r="AT134" s="227" t="s">
        <v>968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1132</v>
      </c>
    </row>
    <row r="135" s="2" customFormat="1" ht="16.5" customHeight="1">
      <c r="A135" s="40"/>
      <c r="B135" s="41"/>
      <c r="C135" s="216" t="s">
        <v>650</v>
      </c>
      <c r="D135" s="216" t="s">
        <v>333</v>
      </c>
      <c r="E135" s="217" t="s">
        <v>5641</v>
      </c>
      <c r="F135" s="218" t="s">
        <v>5642</v>
      </c>
      <c r="G135" s="219" t="s">
        <v>425</v>
      </c>
      <c r="H135" s="220">
        <v>2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1144</v>
      </c>
    </row>
    <row r="136" s="2" customFormat="1" ht="16.5" customHeight="1">
      <c r="A136" s="40"/>
      <c r="B136" s="41"/>
      <c r="C136" s="284" t="s">
        <v>656</v>
      </c>
      <c r="D136" s="284" t="s">
        <v>968</v>
      </c>
      <c r="E136" s="285" t="s">
        <v>6237</v>
      </c>
      <c r="F136" s="286" t="s">
        <v>6238</v>
      </c>
      <c r="G136" s="287" t="s">
        <v>425</v>
      </c>
      <c r="H136" s="288">
        <v>2</v>
      </c>
      <c r="I136" s="289"/>
      <c r="J136" s="290">
        <f>ROUND(I136*H136,2)</f>
        <v>0</v>
      </c>
      <c r="K136" s="286" t="s">
        <v>3508</v>
      </c>
      <c r="L136" s="291"/>
      <c r="M136" s="292" t="s">
        <v>19</v>
      </c>
      <c r="N136" s="293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381</v>
      </c>
      <c r="AT136" s="227" t="s">
        <v>968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1189</v>
      </c>
    </row>
    <row r="137" s="2" customFormat="1" ht="21.75" customHeight="1">
      <c r="A137" s="40"/>
      <c r="B137" s="41"/>
      <c r="C137" s="216" t="s">
        <v>631</v>
      </c>
      <c r="D137" s="216" t="s">
        <v>333</v>
      </c>
      <c r="E137" s="217" t="s">
        <v>5249</v>
      </c>
      <c r="F137" s="218" t="s">
        <v>5250</v>
      </c>
      <c r="G137" s="219" t="s">
        <v>376</v>
      </c>
      <c r="H137" s="220">
        <v>50.100000000000001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1201</v>
      </c>
    </row>
    <row r="138" s="2" customFormat="1" ht="16.5" customHeight="1">
      <c r="A138" s="40"/>
      <c r="B138" s="41"/>
      <c r="C138" s="216" t="s">
        <v>618</v>
      </c>
      <c r="D138" s="216" t="s">
        <v>333</v>
      </c>
      <c r="E138" s="217" t="s">
        <v>5667</v>
      </c>
      <c r="F138" s="218" t="s">
        <v>5668</v>
      </c>
      <c r="G138" s="219" t="s">
        <v>384</v>
      </c>
      <c r="H138" s="220">
        <v>1668.5799999999999</v>
      </c>
      <c r="I138" s="221"/>
      <c r="J138" s="222">
        <f>ROUND(I138*H138,2)</f>
        <v>0</v>
      </c>
      <c r="K138" s="218" t="s">
        <v>3508</v>
      </c>
      <c r="L138" s="46"/>
      <c r="M138" s="296" t="s">
        <v>19</v>
      </c>
      <c r="N138" s="297" t="s">
        <v>47</v>
      </c>
      <c r="O138" s="298"/>
      <c r="P138" s="299">
        <f>O138*H138</f>
        <v>0</v>
      </c>
      <c r="Q138" s="299">
        <v>0</v>
      </c>
      <c r="R138" s="299">
        <f>Q138*H138</f>
        <v>0</v>
      </c>
      <c r="S138" s="299">
        <v>0</v>
      </c>
      <c r="T138" s="30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1039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YPtPhRseLbi6cKPm9G704OgHuIeMwd+vNWw8p4wyxN6d52/c6kKwgxuTTriLqGyOAtGPRbC6d2lZqjDzDV9uYg==" hashValue="78yS5Cec5/qxjM63+wjmCNbG0FbRaw6oyCd95OTgUljBximiEkGlYpdBvXnup1iVkDiOpuKBb8yFK0jzK3ztrg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6247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ROUND((SUM(BE94:BE243)),  2)</f>
        <v>0</v>
      </c>
      <c r="G35" s="40"/>
      <c r="H35" s="40"/>
      <c r="I35" s="160">
        <v>0.20999999999999999</v>
      </c>
      <c r="J35" s="159">
        <f>ROUND(((SUM(BE94:BE243))*I35),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ROUND((SUM(BF94:BF243)),  2)</f>
        <v>0</v>
      </c>
      <c r="G36" s="40"/>
      <c r="H36" s="40"/>
      <c r="I36" s="160">
        <v>0.14999999999999999</v>
      </c>
      <c r="J36" s="159">
        <f>ROUND(((SUM(BF94:BF243))*I36),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24 - SO24 - Pumptrack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6248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6249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754</v>
      </c>
      <c r="E68" s="186"/>
      <c r="F68" s="186"/>
      <c r="G68" s="186"/>
      <c r="H68" s="186"/>
      <c r="I68" s="186"/>
      <c r="J68" s="187">
        <f>J189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6250</v>
      </c>
      <c r="E69" s="186"/>
      <c r="F69" s="186"/>
      <c r="G69" s="186"/>
      <c r="H69" s="186"/>
      <c r="I69" s="186"/>
      <c r="J69" s="187">
        <f>J213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6068</v>
      </c>
      <c r="E70" s="186"/>
      <c r="F70" s="186"/>
      <c r="G70" s="186"/>
      <c r="H70" s="186"/>
      <c r="I70" s="186"/>
      <c r="J70" s="187">
        <f>J227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5822</v>
      </c>
      <c r="E71" s="186"/>
      <c r="F71" s="186"/>
      <c r="G71" s="186"/>
      <c r="H71" s="186"/>
      <c r="I71" s="186"/>
      <c r="J71" s="187">
        <f>J239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J241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24 - SO24 - Pumptrack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3684.8174374901505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P96+P100+P150+P189+P213+P227+P239+P241</f>
        <v>0</v>
      </c>
      <c r="Q95" s="208"/>
      <c r="R95" s="209">
        <f>R96+R100+R150+R189+R213+R227+R239+R241</f>
        <v>3684.8174374901505</v>
      </c>
      <c r="S95" s="208"/>
      <c r="T95" s="210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BK96+BK100+BK150+BK189+BK213+BK227+BK239+BK241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6251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SUM(BK97:BK99)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6252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6253</v>
      </c>
      <c r="F98" s="218" t="s">
        <v>6254</v>
      </c>
      <c r="G98" s="219" t="s">
        <v>425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6255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6256</v>
      </c>
      <c r="F99" s="218" t="s">
        <v>6257</v>
      </c>
      <c r="G99" s="219" t="s">
        <v>425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6258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SUM(P101:P149)</f>
        <v>0</v>
      </c>
      <c r="Q100" s="208"/>
      <c r="R100" s="209">
        <f>SUM(R101:R149)</f>
        <v>3129.2600000000002</v>
      </c>
      <c r="S100" s="208"/>
      <c r="T100" s="210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SUM(BK101:BK149)</f>
        <v>0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6259</v>
      </c>
      <c r="F101" s="218" t="s">
        <v>6260</v>
      </c>
      <c r="G101" s="219" t="s">
        <v>429</v>
      </c>
      <c r="H101" s="220">
        <v>37.021999999999998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6261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6262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6263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6264</v>
      </c>
      <c r="G104" s="246"/>
      <c r="H104" s="249">
        <v>6.1470000000000002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6265</v>
      </c>
      <c r="G105" s="246"/>
      <c r="H105" s="249">
        <v>6.0289999999999999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6266</v>
      </c>
      <c r="G106" s="246"/>
      <c r="H106" s="249">
        <v>6.1820000000000004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6267</v>
      </c>
      <c r="G107" s="246"/>
      <c r="H107" s="249">
        <v>6.3300000000000001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6268</v>
      </c>
      <c r="G108" s="246"/>
      <c r="H108" s="249">
        <v>6.2300000000000004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6269</v>
      </c>
      <c r="G109" s="246"/>
      <c r="H109" s="249">
        <v>6.1040000000000001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37.021999999999998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826</v>
      </c>
      <c r="F111" s="218" t="s">
        <v>827</v>
      </c>
      <c r="G111" s="219" t="s">
        <v>429</v>
      </c>
      <c r="H111" s="220">
        <v>13.75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6270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829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6073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6271</v>
      </c>
      <c r="G114" s="246"/>
      <c r="H114" s="249">
        <v>13.75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50.771999999999998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6272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6273</v>
      </c>
      <c r="G117" s="246"/>
      <c r="H117" s="249">
        <v>50.771999999999998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253.86000000000001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6274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6275</v>
      </c>
      <c r="G120" s="246"/>
      <c r="H120" s="249">
        <v>253.86000000000001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6276</v>
      </c>
      <c r="F121" s="218" t="s">
        <v>6277</v>
      </c>
      <c r="G121" s="219" t="s">
        <v>429</v>
      </c>
      <c r="H121" s="220">
        <v>1485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6278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6279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3" customFormat="1">
      <c r="A123" s="13"/>
      <c r="B123" s="234"/>
      <c r="C123" s="235"/>
      <c r="D123" s="236" t="s">
        <v>341</v>
      </c>
      <c r="E123" s="237" t="s">
        <v>19</v>
      </c>
      <c r="F123" s="238" t="s">
        <v>6280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341</v>
      </c>
      <c r="AU123" s="244" t="s">
        <v>85</v>
      </c>
      <c r="AV123" s="13" t="s">
        <v>83</v>
      </c>
      <c r="AW123" s="13" t="s">
        <v>35</v>
      </c>
      <c r="AX123" s="13" t="s">
        <v>76</v>
      </c>
      <c r="AY123" s="244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6281</v>
      </c>
      <c r="G124" s="246"/>
      <c r="H124" s="249">
        <v>1485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16.5" customHeight="1">
      <c r="A125" s="40"/>
      <c r="B125" s="41"/>
      <c r="C125" s="216" t="s">
        <v>387</v>
      </c>
      <c r="D125" s="216" t="s">
        <v>333</v>
      </c>
      <c r="E125" s="217" t="s">
        <v>6282</v>
      </c>
      <c r="F125" s="218" t="s">
        <v>6283</v>
      </c>
      <c r="G125" s="219" t="s">
        <v>429</v>
      </c>
      <c r="H125" s="220">
        <v>1485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6284</v>
      </c>
    </row>
    <row r="126" s="2" customFormat="1" ht="16.5" customHeight="1">
      <c r="A126" s="40"/>
      <c r="B126" s="41"/>
      <c r="C126" s="284" t="s">
        <v>393</v>
      </c>
      <c r="D126" s="284" t="s">
        <v>968</v>
      </c>
      <c r="E126" s="285" t="s">
        <v>6285</v>
      </c>
      <c r="F126" s="286" t="s">
        <v>6286</v>
      </c>
      <c r="G126" s="287" t="s">
        <v>384</v>
      </c>
      <c r="H126" s="288">
        <v>3118.5</v>
      </c>
      <c r="I126" s="289"/>
      <c r="J126" s="290">
        <f>ROUND(I126*H126,2)</f>
        <v>0</v>
      </c>
      <c r="K126" s="286" t="s">
        <v>337</v>
      </c>
      <c r="L126" s="291"/>
      <c r="M126" s="292" t="s">
        <v>19</v>
      </c>
      <c r="N126" s="293" t="s">
        <v>47</v>
      </c>
      <c r="O126" s="86"/>
      <c r="P126" s="225">
        <f>O126*H126</f>
        <v>0</v>
      </c>
      <c r="Q126" s="225">
        <v>1</v>
      </c>
      <c r="R126" s="225">
        <f>Q126*H126</f>
        <v>3118.5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381</v>
      </c>
      <c r="AT126" s="227" t="s">
        <v>968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6287</v>
      </c>
    </row>
    <row r="127" s="13" customFormat="1">
      <c r="A127" s="13"/>
      <c r="B127" s="234"/>
      <c r="C127" s="235"/>
      <c r="D127" s="236" t="s">
        <v>341</v>
      </c>
      <c r="E127" s="237" t="s">
        <v>19</v>
      </c>
      <c r="F127" s="238" t="s">
        <v>6288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341</v>
      </c>
      <c r="AU127" s="244" t="s">
        <v>85</v>
      </c>
      <c r="AV127" s="13" t="s">
        <v>83</v>
      </c>
      <c r="AW127" s="13" t="s">
        <v>35</v>
      </c>
      <c r="AX127" s="13" t="s">
        <v>76</v>
      </c>
      <c r="AY127" s="244" t="s">
        <v>331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6289</v>
      </c>
      <c r="G128" s="246"/>
      <c r="H128" s="249">
        <v>3118.5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24.15" customHeight="1">
      <c r="A129" s="40"/>
      <c r="B129" s="41"/>
      <c r="C129" s="216" t="s">
        <v>182</v>
      </c>
      <c r="D129" s="216" t="s">
        <v>333</v>
      </c>
      <c r="E129" s="217" t="s">
        <v>743</v>
      </c>
      <c r="F129" s="218" t="s">
        <v>411</v>
      </c>
      <c r="G129" s="219" t="s">
        <v>384</v>
      </c>
      <c r="H129" s="220">
        <v>91.390000000000001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6290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745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6291</v>
      </c>
      <c r="G131" s="246"/>
      <c r="H131" s="249">
        <v>91.390000000000001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24.15" customHeight="1">
      <c r="A132" s="40"/>
      <c r="B132" s="41"/>
      <c r="C132" s="216" t="s">
        <v>185</v>
      </c>
      <c r="D132" s="216" t="s">
        <v>333</v>
      </c>
      <c r="E132" s="217" t="s">
        <v>6292</v>
      </c>
      <c r="F132" s="218" t="s">
        <v>6293</v>
      </c>
      <c r="G132" s="219" t="s">
        <v>429</v>
      </c>
      <c r="H132" s="220">
        <v>5.3799999999999999</v>
      </c>
      <c r="I132" s="221"/>
      <c r="J132" s="222">
        <f>ROUND(I132*H132,2)</f>
        <v>0</v>
      </c>
      <c r="K132" s="218" t="s">
        <v>337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6294</v>
      </c>
    </row>
    <row r="133" s="2" customFormat="1">
      <c r="A133" s="40"/>
      <c r="B133" s="41"/>
      <c r="C133" s="42"/>
      <c r="D133" s="229" t="s">
        <v>339</v>
      </c>
      <c r="E133" s="42"/>
      <c r="F133" s="230" t="s">
        <v>6295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339</v>
      </c>
      <c r="AU133" s="19" t="s">
        <v>85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6296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6263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6297</v>
      </c>
      <c r="G136" s="246"/>
      <c r="H136" s="249">
        <v>0.68300000000000005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6298</v>
      </c>
      <c r="G137" s="246"/>
      <c r="H137" s="249">
        <v>2.0099999999999998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6299</v>
      </c>
      <c r="G138" s="246"/>
      <c r="H138" s="249">
        <v>0.495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6300</v>
      </c>
      <c r="G139" s="246"/>
      <c r="H139" s="249">
        <v>0.90400000000000003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6301</v>
      </c>
      <c r="G140" s="246"/>
      <c r="H140" s="249">
        <v>0.77900000000000003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6302</v>
      </c>
      <c r="G141" s="246"/>
      <c r="H141" s="249">
        <v>0.50900000000000001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6" customFormat="1">
      <c r="A142" s="16"/>
      <c r="B142" s="273"/>
      <c r="C142" s="274"/>
      <c r="D142" s="236" t="s">
        <v>341</v>
      </c>
      <c r="E142" s="275" t="s">
        <v>19</v>
      </c>
      <c r="F142" s="276" t="s">
        <v>717</v>
      </c>
      <c r="G142" s="274"/>
      <c r="H142" s="277">
        <v>5.3799999999999999</v>
      </c>
      <c r="I142" s="278"/>
      <c r="J142" s="274"/>
      <c r="K142" s="274"/>
      <c r="L142" s="279"/>
      <c r="M142" s="280"/>
      <c r="N142" s="281"/>
      <c r="O142" s="281"/>
      <c r="P142" s="281"/>
      <c r="Q142" s="281"/>
      <c r="R142" s="281"/>
      <c r="S142" s="281"/>
      <c r="T142" s="28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3" t="s">
        <v>341</v>
      </c>
      <c r="AU142" s="283" t="s">
        <v>85</v>
      </c>
      <c r="AV142" s="16" t="s">
        <v>92</v>
      </c>
      <c r="AW142" s="16" t="s">
        <v>35</v>
      </c>
      <c r="AX142" s="16" t="s">
        <v>83</v>
      </c>
      <c r="AY142" s="283" t="s">
        <v>331</v>
      </c>
    </row>
    <row r="143" s="2" customFormat="1" ht="16.5" customHeight="1">
      <c r="A143" s="40"/>
      <c r="B143" s="41"/>
      <c r="C143" s="284" t="s">
        <v>524</v>
      </c>
      <c r="D143" s="284" t="s">
        <v>968</v>
      </c>
      <c r="E143" s="285" t="s">
        <v>2045</v>
      </c>
      <c r="F143" s="286" t="s">
        <v>2046</v>
      </c>
      <c r="G143" s="287" t="s">
        <v>384</v>
      </c>
      <c r="H143" s="288">
        <v>10.76</v>
      </c>
      <c r="I143" s="289"/>
      <c r="J143" s="290">
        <f>ROUND(I143*H143,2)</f>
        <v>0</v>
      </c>
      <c r="K143" s="286" t="s">
        <v>337</v>
      </c>
      <c r="L143" s="291"/>
      <c r="M143" s="292" t="s">
        <v>19</v>
      </c>
      <c r="N143" s="293" t="s">
        <v>47</v>
      </c>
      <c r="O143" s="86"/>
      <c r="P143" s="225">
        <f>O143*H143</f>
        <v>0</v>
      </c>
      <c r="Q143" s="225">
        <v>1</v>
      </c>
      <c r="R143" s="225">
        <f>Q143*H143</f>
        <v>10.76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381</v>
      </c>
      <c r="AT143" s="227" t="s">
        <v>968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6303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6304</v>
      </c>
      <c r="G144" s="246"/>
      <c r="H144" s="249">
        <v>10.76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83</v>
      </c>
      <c r="AY144" s="255" t="s">
        <v>331</v>
      </c>
    </row>
    <row r="145" s="2" customFormat="1" ht="21.75" customHeight="1">
      <c r="A145" s="40"/>
      <c r="B145" s="41"/>
      <c r="C145" s="216" t="s">
        <v>529</v>
      </c>
      <c r="D145" s="216" t="s">
        <v>333</v>
      </c>
      <c r="E145" s="217" t="s">
        <v>5355</v>
      </c>
      <c r="F145" s="218" t="s">
        <v>5356</v>
      </c>
      <c r="G145" s="219" t="s">
        <v>336</v>
      </c>
      <c r="H145" s="220">
        <v>945</v>
      </c>
      <c r="I145" s="221"/>
      <c r="J145" s="222">
        <f>ROUND(I145*H145,2)</f>
        <v>0</v>
      </c>
      <c r="K145" s="218" t="s">
        <v>337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6305</v>
      </c>
    </row>
    <row r="146" s="2" customFormat="1">
      <c r="A146" s="40"/>
      <c r="B146" s="41"/>
      <c r="C146" s="42"/>
      <c r="D146" s="229" t="s">
        <v>339</v>
      </c>
      <c r="E146" s="42"/>
      <c r="F146" s="230" t="s">
        <v>5358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339</v>
      </c>
      <c r="AU146" s="19" t="s">
        <v>85</v>
      </c>
    </row>
    <row r="147" s="13" customFormat="1">
      <c r="A147" s="13"/>
      <c r="B147" s="234"/>
      <c r="C147" s="235"/>
      <c r="D147" s="236" t="s">
        <v>341</v>
      </c>
      <c r="E147" s="237" t="s">
        <v>19</v>
      </c>
      <c r="F147" s="238" t="s">
        <v>6306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341</v>
      </c>
      <c r="AU147" s="244" t="s">
        <v>85</v>
      </c>
      <c r="AV147" s="13" t="s">
        <v>83</v>
      </c>
      <c r="AW147" s="13" t="s">
        <v>35</v>
      </c>
      <c r="AX147" s="13" t="s">
        <v>76</v>
      </c>
      <c r="AY147" s="244" t="s">
        <v>331</v>
      </c>
    </row>
    <row r="148" s="13" customFormat="1">
      <c r="A148" s="13"/>
      <c r="B148" s="234"/>
      <c r="C148" s="235"/>
      <c r="D148" s="236" t="s">
        <v>341</v>
      </c>
      <c r="E148" s="237" t="s">
        <v>19</v>
      </c>
      <c r="F148" s="238" t="s">
        <v>6307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341</v>
      </c>
      <c r="AU148" s="244" t="s">
        <v>85</v>
      </c>
      <c r="AV148" s="13" t="s">
        <v>83</v>
      </c>
      <c r="AW148" s="13" t="s">
        <v>35</v>
      </c>
      <c r="AX148" s="13" t="s">
        <v>76</v>
      </c>
      <c r="AY148" s="244" t="s">
        <v>331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6308</v>
      </c>
      <c r="G149" s="246"/>
      <c r="H149" s="249">
        <v>945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83</v>
      </c>
      <c r="AY149" s="255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2003</v>
      </c>
      <c r="F150" s="214" t="s">
        <v>6309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SUM(P151:P188)</f>
        <v>0</v>
      </c>
      <c r="Q150" s="208"/>
      <c r="R150" s="209">
        <f>SUM(R151:R188)</f>
        <v>309.76570199999998</v>
      </c>
      <c r="S150" s="208"/>
      <c r="T150" s="210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SUM(BK151:BK188)</f>
        <v>0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6310</v>
      </c>
      <c r="F151" s="218" t="s">
        <v>6311</v>
      </c>
      <c r="G151" s="219" t="s">
        <v>336</v>
      </c>
      <c r="H151" s="220">
        <v>2294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6312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6313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6314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6315</v>
      </c>
      <c r="G154" s="246"/>
      <c r="H154" s="249">
        <v>2294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83</v>
      </c>
      <c r="AY154" s="255" t="s">
        <v>331</v>
      </c>
    </row>
    <row r="155" s="2" customFormat="1" ht="33" customHeight="1">
      <c r="A155" s="40"/>
      <c r="B155" s="41"/>
      <c r="C155" s="216" t="s">
        <v>541</v>
      </c>
      <c r="D155" s="216" t="s">
        <v>333</v>
      </c>
      <c r="E155" s="217" t="s">
        <v>6316</v>
      </c>
      <c r="F155" s="218" t="s">
        <v>6317</v>
      </c>
      <c r="G155" s="219" t="s">
        <v>336</v>
      </c>
      <c r="H155" s="220">
        <v>1147</v>
      </c>
      <c r="I155" s="221"/>
      <c r="J155" s="222">
        <f>ROUND(I155*H155,2)</f>
        <v>0</v>
      </c>
      <c r="K155" s="218" t="s">
        <v>337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6318</v>
      </c>
    </row>
    <row r="156" s="2" customFormat="1">
      <c r="A156" s="40"/>
      <c r="B156" s="41"/>
      <c r="C156" s="42"/>
      <c r="D156" s="229" t="s">
        <v>339</v>
      </c>
      <c r="E156" s="42"/>
      <c r="F156" s="230" t="s">
        <v>6319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339</v>
      </c>
      <c r="AU156" s="19" t="s">
        <v>85</v>
      </c>
    </row>
    <row r="157" s="2" customFormat="1" ht="24.15" customHeight="1">
      <c r="A157" s="40"/>
      <c r="B157" s="41"/>
      <c r="C157" s="216" t="s">
        <v>469</v>
      </c>
      <c r="D157" s="216" t="s">
        <v>333</v>
      </c>
      <c r="E157" s="217" t="s">
        <v>6320</v>
      </c>
      <c r="F157" s="218" t="s">
        <v>6321</v>
      </c>
      <c r="G157" s="219" t="s">
        <v>336</v>
      </c>
      <c r="H157" s="220">
        <v>1147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6322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6323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2" customFormat="1" ht="16.5" customHeight="1">
      <c r="A159" s="40"/>
      <c r="B159" s="41"/>
      <c r="C159" s="284" t="s">
        <v>475</v>
      </c>
      <c r="D159" s="284" t="s">
        <v>968</v>
      </c>
      <c r="E159" s="285" t="s">
        <v>6324</v>
      </c>
      <c r="F159" s="286" t="s">
        <v>6325</v>
      </c>
      <c r="G159" s="287" t="s">
        <v>384</v>
      </c>
      <c r="H159" s="288">
        <v>309.69</v>
      </c>
      <c r="I159" s="289"/>
      <c r="J159" s="290">
        <f>ROUND(I159*H159,2)</f>
        <v>0</v>
      </c>
      <c r="K159" s="286" t="s">
        <v>337</v>
      </c>
      <c r="L159" s="291"/>
      <c r="M159" s="292" t="s">
        <v>19</v>
      </c>
      <c r="N159" s="293" t="s">
        <v>47</v>
      </c>
      <c r="O159" s="86"/>
      <c r="P159" s="225">
        <f>O159*H159</f>
        <v>0</v>
      </c>
      <c r="Q159" s="225">
        <v>1</v>
      </c>
      <c r="R159" s="225">
        <f>Q159*H159</f>
        <v>309.69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381</v>
      </c>
      <c r="AT159" s="227" t="s">
        <v>968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6326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6327</v>
      </c>
      <c r="G160" s="246"/>
      <c r="H160" s="249">
        <v>309.69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24.15" customHeight="1">
      <c r="A161" s="40"/>
      <c r="B161" s="41"/>
      <c r="C161" s="216" t="s">
        <v>549</v>
      </c>
      <c r="D161" s="216" t="s">
        <v>333</v>
      </c>
      <c r="E161" s="217" t="s">
        <v>6328</v>
      </c>
      <c r="F161" s="218" t="s">
        <v>6329</v>
      </c>
      <c r="G161" s="219" t="s">
        <v>336</v>
      </c>
      <c r="H161" s="220">
        <v>1147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6330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6331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2" customFormat="1" ht="16.5" customHeight="1">
      <c r="A163" s="40"/>
      <c r="B163" s="41"/>
      <c r="C163" s="284" t="s">
        <v>558</v>
      </c>
      <c r="D163" s="284" t="s">
        <v>968</v>
      </c>
      <c r="E163" s="285" t="s">
        <v>6332</v>
      </c>
      <c r="F163" s="286" t="s">
        <v>6333</v>
      </c>
      <c r="G163" s="287" t="s">
        <v>678</v>
      </c>
      <c r="H163" s="288">
        <v>40.145000000000003</v>
      </c>
      <c r="I163" s="289"/>
      <c r="J163" s="290">
        <f>ROUND(I163*H163,2)</f>
        <v>0</v>
      </c>
      <c r="K163" s="286" t="s">
        <v>19</v>
      </c>
      <c r="L163" s="291"/>
      <c r="M163" s="292" t="s">
        <v>19</v>
      </c>
      <c r="N163" s="293" t="s">
        <v>47</v>
      </c>
      <c r="O163" s="86"/>
      <c r="P163" s="225">
        <f>O163*H163</f>
        <v>0</v>
      </c>
      <c r="Q163" s="225">
        <v>0.001</v>
      </c>
      <c r="R163" s="225">
        <f>Q163*H163</f>
        <v>0.040145000000000007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381</v>
      </c>
      <c r="AT163" s="227" t="s">
        <v>968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6334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6335</v>
      </c>
      <c r="G164" s="246"/>
      <c r="H164" s="249">
        <v>40.145000000000003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21.75" customHeight="1">
      <c r="A165" s="40"/>
      <c r="B165" s="41"/>
      <c r="C165" s="216" t="s">
        <v>7</v>
      </c>
      <c r="D165" s="216" t="s">
        <v>333</v>
      </c>
      <c r="E165" s="217" t="s">
        <v>6336</v>
      </c>
      <c r="F165" s="218" t="s">
        <v>6337</v>
      </c>
      <c r="G165" s="219" t="s">
        <v>336</v>
      </c>
      <c r="H165" s="220">
        <v>1147</v>
      </c>
      <c r="I165" s="221"/>
      <c r="J165" s="222">
        <f>ROUND(I165*H165,2)</f>
        <v>0</v>
      </c>
      <c r="K165" s="218" t="s">
        <v>337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6338</v>
      </c>
    </row>
    <row r="166" s="2" customFormat="1">
      <c r="A166" s="40"/>
      <c r="B166" s="41"/>
      <c r="C166" s="42"/>
      <c r="D166" s="229" t="s">
        <v>339</v>
      </c>
      <c r="E166" s="42"/>
      <c r="F166" s="230" t="s">
        <v>6339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339</v>
      </c>
      <c r="AU166" s="19" t="s">
        <v>85</v>
      </c>
    </row>
    <row r="167" s="2" customFormat="1" ht="16.5" customHeight="1">
      <c r="A167" s="40"/>
      <c r="B167" s="41"/>
      <c r="C167" s="216" t="s">
        <v>190</v>
      </c>
      <c r="D167" s="216" t="s">
        <v>333</v>
      </c>
      <c r="E167" s="217" t="s">
        <v>6340</v>
      </c>
      <c r="F167" s="218" t="s">
        <v>6341</v>
      </c>
      <c r="G167" s="219" t="s">
        <v>336</v>
      </c>
      <c r="H167" s="220">
        <v>1147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6342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6343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2" customFormat="1" ht="16.5" customHeight="1">
      <c r="A169" s="40"/>
      <c r="B169" s="41"/>
      <c r="C169" s="216" t="s">
        <v>193</v>
      </c>
      <c r="D169" s="216" t="s">
        <v>333</v>
      </c>
      <c r="E169" s="217" t="s">
        <v>6344</v>
      </c>
      <c r="F169" s="218" t="s">
        <v>6345</v>
      </c>
      <c r="G169" s="219" t="s">
        <v>336</v>
      </c>
      <c r="H169" s="220">
        <v>1147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6346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6347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2" customFormat="1" ht="16.5" customHeight="1">
      <c r="A171" s="40"/>
      <c r="B171" s="41"/>
      <c r="C171" s="216" t="s">
        <v>199</v>
      </c>
      <c r="D171" s="216" t="s">
        <v>333</v>
      </c>
      <c r="E171" s="217" t="s">
        <v>6348</v>
      </c>
      <c r="F171" s="218" t="s">
        <v>6349</v>
      </c>
      <c r="G171" s="219" t="s">
        <v>336</v>
      </c>
      <c r="H171" s="220">
        <v>1147</v>
      </c>
      <c r="I171" s="221"/>
      <c r="J171" s="222">
        <f>ROUND(I171*H171,2)</f>
        <v>0</v>
      </c>
      <c r="K171" s="218" t="s">
        <v>337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6350</v>
      </c>
    </row>
    <row r="172" s="2" customFormat="1">
      <c r="A172" s="40"/>
      <c r="B172" s="41"/>
      <c r="C172" s="42"/>
      <c r="D172" s="229" t="s">
        <v>339</v>
      </c>
      <c r="E172" s="42"/>
      <c r="F172" s="230" t="s">
        <v>6351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339</v>
      </c>
      <c r="AU172" s="19" t="s">
        <v>85</v>
      </c>
    </row>
    <row r="173" s="2" customFormat="1" ht="24.15" customHeight="1">
      <c r="A173" s="40"/>
      <c r="B173" s="41"/>
      <c r="C173" s="216" t="s">
        <v>599</v>
      </c>
      <c r="D173" s="216" t="s">
        <v>333</v>
      </c>
      <c r="E173" s="217" t="s">
        <v>6352</v>
      </c>
      <c r="F173" s="218" t="s">
        <v>6353</v>
      </c>
      <c r="G173" s="219" t="s">
        <v>336</v>
      </c>
      <c r="H173" s="220">
        <v>1147</v>
      </c>
      <c r="I173" s="221"/>
      <c r="J173" s="222">
        <f>ROUND(I173*H173,2)</f>
        <v>0</v>
      </c>
      <c r="K173" s="218" t="s">
        <v>337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6354</v>
      </c>
    </row>
    <row r="174" s="2" customFormat="1">
      <c r="A174" s="40"/>
      <c r="B174" s="41"/>
      <c r="C174" s="42"/>
      <c r="D174" s="229" t="s">
        <v>339</v>
      </c>
      <c r="E174" s="42"/>
      <c r="F174" s="230" t="s">
        <v>6355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339</v>
      </c>
      <c r="AU174" s="19" t="s">
        <v>85</v>
      </c>
    </row>
    <row r="175" s="2" customFormat="1" ht="16.5" customHeight="1">
      <c r="A175" s="40"/>
      <c r="B175" s="41"/>
      <c r="C175" s="284" t="s">
        <v>587</v>
      </c>
      <c r="D175" s="284" t="s">
        <v>968</v>
      </c>
      <c r="E175" s="285" t="s">
        <v>6356</v>
      </c>
      <c r="F175" s="286" t="s">
        <v>6357</v>
      </c>
      <c r="G175" s="287" t="s">
        <v>6358</v>
      </c>
      <c r="H175" s="288">
        <v>0.57399999999999995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6359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6360</v>
      </c>
      <c r="G176" s="246"/>
      <c r="H176" s="249">
        <v>0.57399999999999995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644</v>
      </c>
      <c r="D177" s="216" t="s">
        <v>333</v>
      </c>
      <c r="E177" s="217" t="s">
        <v>6361</v>
      </c>
      <c r="F177" s="218" t="s">
        <v>6362</v>
      </c>
      <c r="G177" s="219" t="s">
        <v>384</v>
      </c>
      <c r="H177" s="220">
        <v>0.035999999999999997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6363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6364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6365</v>
      </c>
      <c r="G179" s="246"/>
      <c r="H179" s="249">
        <v>0.035999999999999997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83</v>
      </c>
      <c r="AY179" s="255" t="s">
        <v>331</v>
      </c>
    </row>
    <row r="180" s="2" customFormat="1" ht="16.5" customHeight="1">
      <c r="A180" s="40"/>
      <c r="B180" s="41"/>
      <c r="C180" s="284" t="s">
        <v>650</v>
      </c>
      <c r="D180" s="284" t="s">
        <v>968</v>
      </c>
      <c r="E180" s="285" t="s">
        <v>6366</v>
      </c>
      <c r="F180" s="286" t="s">
        <v>6367</v>
      </c>
      <c r="G180" s="287" t="s">
        <v>678</v>
      </c>
      <c r="H180" s="288">
        <v>35.557000000000002</v>
      </c>
      <c r="I180" s="289"/>
      <c r="J180" s="290">
        <f>ROUND(I180*H180,2)</f>
        <v>0</v>
      </c>
      <c r="K180" s="286" t="s">
        <v>19</v>
      </c>
      <c r="L180" s="291"/>
      <c r="M180" s="292" t="s">
        <v>19</v>
      </c>
      <c r="N180" s="293" t="s">
        <v>47</v>
      </c>
      <c r="O180" s="86"/>
      <c r="P180" s="225">
        <f>O180*H180</f>
        <v>0</v>
      </c>
      <c r="Q180" s="225">
        <v>0.001</v>
      </c>
      <c r="R180" s="225">
        <f>Q180*H180</f>
        <v>0.035557000000000005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381</v>
      </c>
      <c r="AT180" s="227" t="s">
        <v>968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6368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6369</v>
      </c>
      <c r="G181" s="246"/>
      <c r="H181" s="249">
        <v>35.557000000000002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83</v>
      </c>
      <c r="AY181" s="255" t="s">
        <v>331</v>
      </c>
    </row>
    <row r="182" s="2" customFormat="1" ht="16.5" customHeight="1">
      <c r="A182" s="40"/>
      <c r="B182" s="41"/>
      <c r="C182" s="216" t="s">
        <v>656</v>
      </c>
      <c r="D182" s="216" t="s">
        <v>333</v>
      </c>
      <c r="E182" s="217" t="s">
        <v>6370</v>
      </c>
      <c r="F182" s="218" t="s">
        <v>6371</v>
      </c>
      <c r="G182" s="219" t="s">
        <v>429</v>
      </c>
      <c r="H182" s="220">
        <v>11.470000000000001</v>
      </c>
      <c r="I182" s="221"/>
      <c r="J182" s="222">
        <f>ROUND(I182*H182,2)</f>
        <v>0</v>
      </c>
      <c r="K182" s="218" t="s">
        <v>337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6372</v>
      </c>
    </row>
    <row r="183" s="2" customFormat="1">
      <c r="A183" s="40"/>
      <c r="B183" s="41"/>
      <c r="C183" s="42"/>
      <c r="D183" s="229" t="s">
        <v>339</v>
      </c>
      <c r="E183" s="42"/>
      <c r="F183" s="230" t="s">
        <v>6373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339</v>
      </c>
      <c r="AU183" s="19" t="s">
        <v>85</v>
      </c>
    </row>
    <row r="184" s="13" customFormat="1">
      <c r="A184" s="13"/>
      <c r="B184" s="234"/>
      <c r="C184" s="235"/>
      <c r="D184" s="236" t="s">
        <v>341</v>
      </c>
      <c r="E184" s="237" t="s">
        <v>19</v>
      </c>
      <c r="F184" s="238" t="s">
        <v>6374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341</v>
      </c>
      <c r="AU184" s="244" t="s">
        <v>85</v>
      </c>
      <c r="AV184" s="13" t="s">
        <v>83</v>
      </c>
      <c r="AW184" s="13" t="s">
        <v>35</v>
      </c>
      <c r="AX184" s="13" t="s">
        <v>76</v>
      </c>
      <c r="AY184" s="244" t="s">
        <v>331</v>
      </c>
    </row>
    <row r="185" s="13" customFormat="1">
      <c r="A185" s="13"/>
      <c r="B185" s="234"/>
      <c r="C185" s="235"/>
      <c r="D185" s="236" t="s">
        <v>341</v>
      </c>
      <c r="E185" s="237" t="s">
        <v>19</v>
      </c>
      <c r="F185" s="238" t="s">
        <v>6375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341</v>
      </c>
      <c r="AU185" s="244" t="s">
        <v>85</v>
      </c>
      <c r="AV185" s="13" t="s">
        <v>83</v>
      </c>
      <c r="AW185" s="13" t="s">
        <v>35</v>
      </c>
      <c r="AX185" s="13" t="s">
        <v>76</v>
      </c>
      <c r="AY185" s="244" t="s">
        <v>331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6376</v>
      </c>
      <c r="G186" s="246"/>
      <c r="H186" s="249">
        <v>11.470000000000001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83</v>
      </c>
      <c r="AY186" s="255" t="s">
        <v>331</v>
      </c>
    </row>
    <row r="187" s="2" customFormat="1" ht="16.5" customHeight="1">
      <c r="A187" s="40"/>
      <c r="B187" s="41"/>
      <c r="C187" s="216" t="s">
        <v>631</v>
      </c>
      <c r="D187" s="216" t="s">
        <v>333</v>
      </c>
      <c r="E187" s="217" t="s">
        <v>6377</v>
      </c>
      <c r="F187" s="218" t="s">
        <v>6378</v>
      </c>
      <c r="G187" s="219" t="s">
        <v>429</v>
      </c>
      <c r="H187" s="220">
        <v>11.470000000000001</v>
      </c>
      <c r="I187" s="221"/>
      <c r="J187" s="222">
        <f>ROUND(I187*H187,2)</f>
        <v>0</v>
      </c>
      <c r="K187" s="218" t="s">
        <v>337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6379</v>
      </c>
    </row>
    <row r="188" s="2" customFormat="1">
      <c r="A188" s="40"/>
      <c r="B188" s="41"/>
      <c r="C188" s="42"/>
      <c r="D188" s="229" t="s">
        <v>339</v>
      </c>
      <c r="E188" s="42"/>
      <c r="F188" s="230" t="s">
        <v>6380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339</v>
      </c>
      <c r="AU188" s="19" t="s">
        <v>85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85</v>
      </c>
      <c r="F189" s="214" t="s">
        <v>858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SUM(P190:P212)</f>
        <v>0</v>
      </c>
      <c r="Q189" s="208"/>
      <c r="R189" s="209">
        <f>SUM(R190:R212)</f>
        <v>60.44947709014999</v>
      </c>
      <c r="S189" s="208"/>
      <c r="T189" s="210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SUM(BK190:BK212)</f>
        <v>0</v>
      </c>
    </row>
    <row r="190" s="2" customFormat="1" ht="24.15" customHeight="1">
      <c r="A190" s="40"/>
      <c r="B190" s="41"/>
      <c r="C190" s="216" t="s">
        <v>618</v>
      </c>
      <c r="D190" s="216" t="s">
        <v>333</v>
      </c>
      <c r="E190" s="217" t="s">
        <v>6381</v>
      </c>
      <c r="F190" s="218" t="s">
        <v>6382</v>
      </c>
      <c r="G190" s="219" t="s">
        <v>429</v>
      </c>
      <c r="H190" s="220">
        <v>37.021999999999998</v>
      </c>
      <c r="I190" s="221"/>
      <c r="J190" s="222">
        <f>ROUND(I190*H190,2)</f>
        <v>0</v>
      </c>
      <c r="K190" s="218" t="s">
        <v>337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1.6299999999999999</v>
      </c>
      <c r="R190" s="225">
        <f>Q190*H190</f>
        <v>60.345859999999995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6383</v>
      </c>
    </row>
    <row r="191" s="2" customFormat="1">
      <c r="A191" s="40"/>
      <c r="B191" s="41"/>
      <c r="C191" s="42"/>
      <c r="D191" s="229" t="s">
        <v>339</v>
      </c>
      <c r="E191" s="42"/>
      <c r="F191" s="230" t="s">
        <v>6384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339</v>
      </c>
      <c r="AU191" s="19" t="s">
        <v>85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6263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6385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6264</v>
      </c>
      <c r="G194" s="246"/>
      <c r="H194" s="249">
        <v>6.1470000000000002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6265</v>
      </c>
      <c r="G195" s="246"/>
      <c r="H195" s="249">
        <v>6.0289999999999999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6266</v>
      </c>
      <c r="G196" s="246"/>
      <c r="H196" s="249">
        <v>6.1820000000000004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6267</v>
      </c>
      <c r="G197" s="246"/>
      <c r="H197" s="249">
        <v>6.3300000000000001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6268</v>
      </c>
      <c r="G198" s="246"/>
      <c r="H198" s="249">
        <v>6.2300000000000004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6269</v>
      </c>
      <c r="G199" s="246"/>
      <c r="H199" s="249">
        <v>6.1040000000000001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37.021999999999998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24.15" customHeight="1">
      <c r="A201" s="40"/>
      <c r="B201" s="41"/>
      <c r="C201" s="216" t="s">
        <v>624</v>
      </c>
      <c r="D201" s="216" t="s">
        <v>333</v>
      </c>
      <c r="E201" s="217" t="s">
        <v>6386</v>
      </c>
      <c r="F201" s="218" t="s">
        <v>6387</v>
      </c>
      <c r="G201" s="219" t="s">
        <v>336</v>
      </c>
      <c r="H201" s="220">
        <v>158.327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0.00030945000000000001</v>
      </c>
      <c r="R201" s="225">
        <f>Q201*H201</f>
        <v>0.048994290150000001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6388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6389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13" customFormat="1">
      <c r="A203" s="13"/>
      <c r="B203" s="234"/>
      <c r="C203" s="235"/>
      <c r="D203" s="236" t="s">
        <v>341</v>
      </c>
      <c r="E203" s="237" t="s">
        <v>19</v>
      </c>
      <c r="F203" s="238" t="s">
        <v>6263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341</v>
      </c>
      <c r="AU203" s="244" t="s">
        <v>85</v>
      </c>
      <c r="AV203" s="13" t="s">
        <v>83</v>
      </c>
      <c r="AW203" s="13" t="s">
        <v>35</v>
      </c>
      <c r="AX203" s="13" t="s">
        <v>76</v>
      </c>
      <c r="AY203" s="244" t="s">
        <v>331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6390</v>
      </c>
      <c r="G204" s="246"/>
      <c r="H204" s="249">
        <v>21.995999999999999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6391</v>
      </c>
      <c r="G205" s="246"/>
      <c r="H205" s="249">
        <v>46.031999999999996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6392</v>
      </c>
      <c r="G206" s="246"/>
      <c r="H206" s="249">
        <v>21.469999999999999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6393</v>
      </c>
      <c r="G207" s="246"/>
      <c r="H207" s="249">
        <v>25.559999999999999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6394</v>
      </c>
      <c r="G208" s="246"/>
      <c r="H208" s="249">
        <v>23.486999999999998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6395</v>
      </c>
      <c r="G209" s="246"/>
      <c r="H209" s="249">
        <v>19.782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158.327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84" t="s">
        <v>612</v>
      </c>
      <c r="D211" s="284" t="s">
        <v>968</v>
      </c>
      <c r="E211" s="285" t="s">
        <v>5372</v>
      </c>
      <c r="F211" s="286" t="s">
        <v>5373</v>
      </c>
      <c r="G211" s="287" t="s">
        <v>336</v>
      </c>
      <c r="H211" s="288">
        <v>182.07599999999999</v>
      </c>
      <c r="I211" s="289"/>
      <c r="J211" s="290">
        <f>ROUND(I211*H211,2)</f>
        <v>0</v>
      </c>
      <c r="K211" s="286" t="s">
        <v>337</v>
      </c>
      <c r="L211" s="291"/>
      <c r="M211" s="292" t="s">
        <v>19</v>
      </c>
      <c r="N211" s="293" t="s">
        <v>47</v>
      </c>
      <c r="O211" s="86"/>
      <c r="P211" s="225">
        <f>O211*H211</f>
        <v>0</v>
      </c>
      <c r="Q211" s="225">
        <v>0.00029999999999999997</v>
      </c>
      <c r="R211" s="225">
        <f>Q211*H211</f>
        <v>0.054622799999999992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381</v>
      </c>
      <c r="AT211" s="227" t="s">
        <v>968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6396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6397</v>
      </c>
      <c r="G212" s="246"/>
      <c r="H212" s="249">
        <v>182.07599999999999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83</v>
      </c>
      <c r="AY212" s="255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2181</v>
      </c>
      <c r="F213" s="214" t="s">
        <v>6398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SUM(P214:P226)</f>
        <v>0</v>
      </c>
      <c r="Q213" s="208"/>
      <c r="R213" s="209">
        <f>SUM(R214:R226)</f>
        <v>0.12225839999999999</v>
      </c>
      <c r="S213" s="208"/>
      <c r="T213" s="210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SUM(BK214:BK226)</f>
        <v>0</v>
      </c>
    </row>
    <row r="214" s="2" customFormat="1" ht="24.15" customHeight="1">
      <c r="A214" s="40"/>
      <c r="B214" s="41"/>
      <c r="C214" s="216" t="s">
        <v>638</v>
      </c>
      <c r="D214" s="216" t="s">
        <v>333</v>
      </c>
      <c r="E214" s="217" t="s">
        <v>5361</v>
      </c>
      <c r="F214" s="218" t="s">
        <v>5362</v>
      </c>
      <c r="G214" s="219" t="s">
        <v>429</v>
      </c>
      <c r="H214" s="220">
        <v>13.75</v>
      </c>
      <c r="I214" s="221"/>
      <c r="J214" s="222">
        <f>ROUND(I214*H214,2)</f>
        <v>0</v>
      </c>
      <c r="K214" s="218" t="s">
        <v>337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6399</v>
      </c>
    </row>
    <row r="215" s="2" customFormat="1">
      <c r="A215" s="40"/>
      <c r="B215" s="41"/>
      <c r="C215" s="42"/>
      <c r="D215" s="229" t="s">
        <v>339</v>
      </c>
      <c r="E215" s="42"/>
      <c r="F215" s="230" t="s">
        <v>5364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339</v>
      </c>
      <c r="AU215" s="19" t="s">
        <v>85</v>
      </c>
    </row>
    <row r="216" s="14" customFormat="1">
      <c r="A216" s="14"/>
      <c r="B216" s="245"/>
      <c r="C216" s="246"/>
      <c r="D216" s="236" t="s">
        <v>341</v>
      </c>
      <c r="E216" s="247" t="s">
        <v>19</v>
      </c>
      <c r="F216" s="248" t="s">
        <v>6271</v>
      </c>
      <c r="G216" s="246"/>
      <c r="H216" s="249">
        <v>13.75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341</v>
      </c>
      <c r="AU216" s="255" t="s">
        <v>85</v>
      </c>
      <c r="AV216" s="14" t="s">
        <v>85</v>
      </c>
      <c r="AW216" s="14" t="s">
        <v>35</v>
      </c>
      <c r="AX216" s="14" t="s">
        <v>83</v>
      </c>
      <c r="AY216" s="255" t="s">
        <v>331</v>
      </c>
    </row>
    <row r="217" s="2" customFormat="1" ht="24.15" customHeight="1">
      <c r="A217" s="40"/>
      <c r="B217" s="41"/>
      <c r="C217" s="216" t="s">
        <v>605</v>
      </c>
      <c r="D217" s="216" t="s">
        <v>333</v>
      </c>
      <c r="E217" s="217" t="s">
        <v>5367</v>
      </c>
      <c r="F217" s="218" t="s">
        <v>5368</v>
      </c>
      <c r="G217" s="219" t="s">
        <v>336</v>
      </c>
      <c r="H217" s="220">
        <v>110</v>
      </c>
      <c r="I217" s="221"/>
      <c r="J217" s="222">
        <f>ROUND(I217*H217,2)</f>
        <v>0</v>
      </c>
      <c r="K217" s="218" t="s">
        <v>337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0.00016694</v>
      </c>
      <c r="R217" s="225">
        <f>Q217*H217</f>
        <v>0.018363399999999998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6400</v>
      </c>
    </row>
    <row r="218" s="2" customFormat="1">
      <c r="A218" s="40"/>
      <c r="B218" s="41"/>
      <c r="C218" s="42"/>
      <c r="D218" s="229" t="s">
        <v>339</v>
      </c>
      <c r="E218" s="42"/>
      <c r="F218" s="230" t="s">
        <v>5370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339</v>
      </c>
      <c r="AU218" s="19" t="s">
        <v>85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6073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6401</v>
      </c>
      <c r="G220" s="246"/>
      <c r="H220" s="249">
        <v>110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83</v>
      </c>
      <c r="AY220" s="255" t="s">
        <v>331</v>
      </c>
    </row>
    <row r="221" s="2" customFormat="1" ht="16.5" customHeight="1">
      <c r="A221" s="40"/>
      <c r="B221" s="41"/>
      <c r="C221" s="284" t="s">
        <v>666</v>
      </c>
      <c r="D221" s="284" t="s">
        <v>968</v>
      </c>
      <c r="E221" s="285" t="s">
        <v>5372</v>
      </c>
      <c r="F221" s="286" t="s">
        <v>5373</v>
      </c>
      <c r="G221" s="287" t="s">
        <v>336</v>
      </c>
      <c r="H221" s="288">
        <v>126.5</v>
      </c>
      <c r="I221" s="289"/>
      <c r="J221" s="290">
        <f>ROUND(I221*H221,2)</f>
        <v>0</v>
      </c>
      <c r="K221" s="286" t="s">
        <v>337</v>
      </c>
      <c r="L221" s="291"/>
      <c r="M221" s="292" t="s">
        <v>19</v>
      </c>
      <c r="N221" s="293" t="s">
        <v>47</v>
      </c>
      <c r="O221" s="86"/>
      <c r="P221" s="225">
        <f>O221*H221</f>
        <v>0</v>
      </c>
      <c r="Q221" s="225">
        <v>0.00029999999999999997</v>
      </c>
      <c r="R221" s="225">
        <f>Q221*H221</f>
        <v>0.037949999999999998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381</v>
      </c>
      <c r="AT221" s="227" t="s">
        <v>968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6402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6403</v>
      </c>
      <c r="G222" s="246"/>
      <c r="H222" s="249">
        <v>126.5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83</v>
      </c>
      <c r="AY222" s="255" t="s">
        <v>331</v>
      </c>
    </row>
    <row r="223" s="2" customFormat="1" ht="24.15" customHeight="1">
      <c r="A223" s="40"/>
      <c r="B223" s="41"/>
      <c r="C223" s="216" t="s">
        <v>675</v>
      </c>
      <c r="D223" s="216" t="s">
        <v>333</v>
      </c>
      <c r="E223" s="217" t="s">
        <v>6404</v>
      </c>
      <c r="F223" s="218" t="s">
        <v>6405</v>
      </c>
      <c r="G223" s="219" t="s">
        <v>376</v>
      </c>
      <c r="H223" s="220">
        <v>55</v>
      </c>
      <c r="I223" s="221"/>
      <c r="J223" s="222">
        <f>ROUND(I223*H223,2)</f>
        <v>0</v>
      </c>
      <c r="K223" s="218" t="s">
        <v>337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1.1E-05</v>
      </c>
      <c r="R223" s="225">
        <f>Q223*H223</f>
        <v>0.00060499999999999996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6406</v>
      </c>
    </row>
    <row r="224" s="2" customFormat="1">
      <c r="A224" s="40"/>
      <c r="B224" s="41"/>
      <c r="C224" s="42"/>
      <c r="D224" s="229" t="s">
        <v>339</v>
      </c>
      <c r="E224" s="42"/>
      <c r="F224" s="230" t="s">
        <v>6407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339</v>
      </c>
      <c r="AU224" s="19" t="s">
        <v>85</v>
      </c>
    </row>
    <row r="225" s="2" customFormat="1" ht="21.75" customHeight="1">
      <c r="A225" s="40"/>
      <c r="B225" s="41"/>
      <c r="C225" s="284" t="s">
        <v>683</v>
      </c>
      <c r="D225" s="284" t="s">
        <v>968</v>
      </c>
      <c r="E225" s="285" t="s">
        <v>6408</v>
      </c>
      <c r="F225" s="286" t="s">
        <v>6409</v>
      </c>
      <c r="G225" s="287" t="s">
        <v>376</v>
      </c>
      <c r="H225" s="288">
        <v>60.5</v>
      </c>
      <c r="I225" s="289"/>
      <c r="J225" s="290">
        <f>ROUND(I225*H225,2)</f>
        <v>0</v>
      </c>
      <c r="K225" s="286" t="s">
        <v>337</v>
      </c>
      <c r="L225" s="291"/>
      <c r="M225" s="292" t="s">
        <v>19</v>
      </c>
      <c r="N225" s="293" t="s">
        <v>47</v>
      </c>
      <c r="O225" s="86"/>
      <c r="P225" s="225">
        <f>O225*H225</f>
        <v>0</v>
      </c>
      <c r="Q225" s="225">
        <v>0.00108</v>
      </c>
      <c r="R225" s="225">
        <f>Q225*H225</f>
        <v>0.065339999999999995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381</v>
      </c>
      <c r="AT225" s="227" t="s">
        <v>968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6410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6411</v>
      </c>
      <c r="G226" s="246"/>
      <c r="H226" s="249">
        <v>60.5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83</v>
      </c>
      <c r="AY226" s="255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361</v>
      </c>
      <c r="F227" s="214" t="s">
        <v>6138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SUM(P228:P238)</f>
        <v>0</v>
      </c>
      <c r="Q227" s="208"/>
      <c r="R227" s="209">
        <f>SUM(R228:R238)</f>
        <v>185.22</v>
      </c>
      <c r="S227" s="208"/>
      <c r="T227" s="210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SUM(BK228:BK238)</f>
        <v>0</v>
      </c>
    </row>
    <row r="228" s="2" customFormat="1" ht="21.75" customHeight="1">
      <c r="A228" s="40"/>
      <c r="B228" s="41"/>
      <c r="C228" s="216" t="s">
        <v>1044</v>
      </c>
      <c r="D228" s="216" t="s">
        <v>333</v>
      </c>
      <c r="E228" s="217" t="s">
        <v>6412</v>
      </c>
      <c r="F228" s="218" t="s">
        <v>6413</v>
      </c>
      <c r="G228" s="219" t="s">
        <v>336</v>
      </c>
      <c r="H228" s="220">
        <v>945</v>
      </c>
      <c r="I228" s="221"/>
      <c r="J228" s="222">
        <f>ROUND(I228*H228,2)</f>
        <v>0</v>
      </c>
      <c r="K228" s="218" t="s">
        <v>337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6414</v>
      </c>
    </row>
    <row r="229" s="2" customFormat="1">
      <c r="A229" s="40"/>
      <c r="B229" s="41"/>
      <c r="C229" s="42"/>
      <c r="D229" s="229" t="s">
        <v>339</v>
      </c>
      <c r="E229" s="42"/>
      <c r="F229" s="230" t="s">
        <v>6415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339</v>
      </c>
      <c r="AU229" s="19" t="s">
        <v>85</v>
      </c>
    </row>
    <row r="230" s="13" customFormat="1">
      <c r="A230" s="13"/>
      <c r="B230" s="234"/>
      <c r="C230" s="235"/>
      <c r="D230" s="236" t="s">
        <v>341</v>
      </c>
      <c r="E230" s="237" t="s">
        <v>19</v>
      </c>
      <c r="F230" s="238" t="s">
        <v>6416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341</v>
      </c>
      <c r="AU230" s="244" t="s">
        <v>85</v>
      </c>
      <c r="AV230" s="13" t="s">
        <v>83</v>
      </c>
      <c r="AW230" s="13" t="s">
        <v>35</v>
      </c>
      <c r="AX230" s="13" t="s">
        <v>76</v>
      </c>
      <c r="AY230" s="244" t="s">
        <v>331</v>
      </c>
    </row>
    <row r="231" s="13" customFormat="1">
      <c r="A231" s="13"/>
      <c r="B231" s="234"/>
      <c r="C231" s="235"/>
      <c r="D231" s="236" t="s">
        <v>341</v>
      </c>
      <c r="E231" s="237" t="s">
        <v>19</v>
      </c>
      <c r="F231" s="238" t="s">
        <v>6307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341</v>
      </c>
      <c r="AU231" s="244" t="s">
        <v>85</v>
      </c>
      <c r="AV231" s="13" t="s">
        <v>83</v>
      </c>
      <c r="AW231" s="13" t="s">
        <v>35</v>
      </c>
      <c r="AX231" s="13" t="s">
        <v>76</v>
      </c>
      <c r="AY231" s="244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6308</v>
      </c>
      <c r="G232" s="246"/>
      <c r="H232" s="249">
        <v>945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83</v>
      </c>
      <c r="AY232" s="255" t="s">
        <v>331</v>
      </c>
    </row>
    <row r="233" s="2" customFormat="1" ht="16.5" customHeight="1">
      <c r="A233" s="40"/>
      <c r="B233" s="41"/>
      <c r="C233" s="216" t="s">
        <v>1048</v>
      </c>
      <c r="D233" s="216" t="s">
        <v>333</v>
      </c>
      <c r="E233" s="217" t="s">
        <v>6417</v>
      </c>
      <c r="F233" s="218" t="s">
        <v>6418</v>
      </c>
      <c r="G233" s="219" t="s">
        <v>336</v>
      </c>
      <c r="H233" s="220">
        <v>945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6419</v>
      </c>
    </row>
    <row r="234" s="13" customFormat="1">
      <c r="A234" s="13"/>
      <c r="B234" s="234"/>
      <c r="C234" s="235"/>
      <c r="D234" s="236" t="s">
        <v>341</v>
      </c>
      <c r="E234" s="237" t="s">
        <v>19</v>
      </c>
      <c r="F234" s="238" t="s">
        <v>6307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341</v>
      </c>
      <c r="AU234" s="244" t="s">
        <v>85</v>
      </c>
      <c r="AV234" s="13" t="s">
        <v>83</v>
      </c>
      <c r="AW234" s="13" t="s">
        <v>35</v>
      </c>
      <c r="AX234" s="13" t="s">
        <v>76</v>
      </c>
      <c r="AY234" s="244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6308</v>
      </c>
      <c r="G235" s="246"/>
      <c r="H235" s="249">
        <v>945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83</v>
      </c>
      <c r="AY235" s="255" t="s">
        <v>331</v>
      </c>
    </row>
    <row r="236" s="2" customFormat="1" ht="16.5" customHeight="1">
      <c r="A236" s="40"/>
      <c r="B236" s="41"/>
      <c r="C236" s="284" t="s">
        <v>1053</v>
      </c>
      <c r="D236" s="284" t="s">
        <v>968</v>
      </c>
      <c r="E236" s="285" t="s">
        <v>6420</v>
      </c>
      <c r="F236" s="286" t="s">
        <v>6421</v>
      </c>
      <c r="G236" s="287" t="s">
        <v>384</v>
      </c>
      <c r="H236" s="288">
        <v>185.22</v>
      </c>
      <c r="I236" s="289"/>
      <c r="J236" s="290">
        <f>ROUND(I236*H236,2)</f>
        <v>0</v>
      </c>
      <c r="K236" s="286" t="s">
        <v>337</v>
      </c>
      <c r="L236" s="291"/>
      <c r="M236" s="292" t="s">
        <v>19</v>
      </c>
      <c r="N236" s="293" t="s">
        <v>47</v>
      </c>
      <c r="O236" s="86"/>
      <c r="P236" s="225">
        <f>O236*H236</f>
        <v>0</v>
      </c>
      <c r="Q236" s="225">
        <v>1</v>
      </c>
      <c r="R236" s="225">
        <f>Q236*H236</f>
        <v>185.22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381</v>
      </c>
      <c r="AT236" s="227" t="s">
        <v>968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6422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6423</v>
      </c>
      <c r="G237" s="246"/>
      <c r="H237" s="249">
        <v>185.22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83</v>
      </c>
      <c r="AY237" s="255" t="s">
        <v>331</v>
      </c>
    </row>
    <row r="238" s="2" customFormat="1" ht="16.5" customHeight="1">
      <c r="A238" s="40"/>
      <c r="B238" s="41"/>
      <c r="C238" s="216" t="s">
        <v>1058</v>
      </c>
      <c r="D238" s="216" t="s">
        <v>333</v>
      </c>
      <c r="E238" s="217" t="s">
        <v>6424</v>
      </c>
      <c r="F238" s="218" t="s">
        <v>6425</v>
      </c>
      <c r="G238" s="219" t="s">
        <v>376</v>
      </c>
      <c r="H238" s="220">
        <v>126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6426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1686</v>
      </c>
      <c r="F239" s="214" t="s">
        <v>6029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BK240</f>
        <v>0</v>
      </c>
    </row>
    <row r="240" s="2" customFormat="1" ht="33" customHeight="1">
      <c r="A240" s="40"/>
      <c r="B240" s="41"/>
      <c r="C240" s="216" t="s">
        <v>1066</v>
      </c>
      <c r="D240" s="216" t="s">
        <v>333</v>
      </c>
      <c r="E240" s="217" t="s">
        <v>6427</v>
      </c>
      <c r="F240" s="218" t="s">
        <v>6428</v>
      </c>
      <c r="G240" s="219" t="s">
        <v>425</v>
      </c>
      <c r="H240" s="220">
        <v>7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6429</v>
      </c>
    </row>
    <row r="241" s="12" customFormat="1" ht="22.8" customHeight="1">
      <c r="A241" s="12"/>
      <c r="B241" s="200"/>
      <c r="C241" s="201"/>
      <c r="D241" s="202" t="s">
        <v>75</v>
      </c>
      <c r="E241" s="214" t="s">
        <v>1825</v>
      </c>
      <c r="F241" s="214" t="s">
        <v>1826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SUM(P242:P243)</f>
        <v>0</v>
      </c>
      <c r="Q241" s="208"/>
      <c r="R241" s="209">
        <f>SUM(R242:R243)</f>
        <v>0</v>
      </c>
      <c r="S241" s="208"/>
      <c r="T241" s="210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1" t="s">
        <v>83</v>
      </c>
      <c r="AT241" s="212" t="s">
        <v>75</v>
      </c>
      <c r="AU241" s="212" t="s">
        <v>83</v>
      </c>
      <c r="AY241" s="211" t="s">
        <v>331</v>
      </c>
      <c r="BK241" s="213">
        <f>SUM(BK242:BK243)</f>
        <v>0</v>
      </c>
    </row>
    <row r="242" s="2" customFormat="1" ht="16.5" customHeight="1">
      <c r="A242" s="40"/>
      <c r="B242" s="41"/>
      <c r="C242" s="216" t="s">
        <v>546</v>
      </c>
      <c r="D242" s="216" t="s">
        <v>333</v>
      </c>
      <c r="E242" s="217" t="s">
        <v>5313</v>
      </c>
      <c r="F242" s="218" t="s">
        <v>5314</v>
      </c>
      <c r="G242" s="219" t="s">
        <v>384</v>
      </c>
      <c r="H242" s="220">
        <v>3684.817</v>
      </c>
      <c r="I242" s="221"/>
      <c r="J242" s="222">
        <f>ROUND(I242*H242,2)</f>
        <v>0</v>
      </c>
      <c r="K242" s="218" t="s">
        <v>337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6430</v>
      </c>
    </row>
    <row r="243" s="2" customFormat="1">
      <c r="A243" s="40"/>
      <c r="B243" s="41"/>
      <c r="C243" s="42"/>
      <c r="D243" s="229" t="s">
        <v>339</v>
      </c>
      <c r="E243" s="42"/>
      <c r="F243" s="230" t="s">
        <v>5316</v>
      </c>
      <c r="G243" s="42"/>
      <c r="H243" s="42"/>
      <c r="I243" s="231"/>
      <c r="J243" s="42"/>
      <c r="K243" s="42"/>
      <c r="L243" s="46"/>
      <c r="M243" s="301"/>
      <c r="N243" s="302"/>
      <c r="O243" s="298"/>
      <c r="P243" s="298"/>
      <c r="Q243" s="298"/>
      <c r="R243" s="298"/>
      <c r="S243" s="298"/>
      <c r="T243" s="303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339</v>
      </c>
      <c r="AU243" s="19" t="s">
        <v>85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orsbEPnA6+spDZGE8lRjR2zRf7EsTsJGm2jLB5/Sg/vYwK/bHR4gM6jLONem0VuGcSoexE00b5cSIpFCDuiV+Q==" hashValue="YBsWmQ6XEHbtyQU7lkg/Ycf8Qe2r1tz7VH19WXRKqlnWNg7ca+B5SBy1+SJ7kH85Q9mxgZdwhliHXdO6zVAWUA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6431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ROUND((SUM(BE95:BE222)),  2)</f>
        <v>0</v>
      </c>
      <c r="G35" s="40"/>
      <c r="H35" s="40"/>
      <c r="I35" s="160">
        <v>0.20999999999999999</v>
      </c>
      <c r="J35" s="159">
        <f>ROUND(((SUM(BE95:BE222))*I35),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ROUND((SUM(BF95:BF222)),  2)</f>
        <v>0</v>
      </c>
      <c r="G36" s="40"/>
      <c r="H36" s="40"/>
      <c r="I36" s="160">
        <v>0.14999999999999999</v>
      </c>
      <c r="J36" s="159">
        <f>ROUND(((SUM(BF95:BF222))*I36),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25.1 - SO25.1 - Fotbalová hřiště (hřiště č.5)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6432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6433</v>
      </c>
      <c r="E69" s="186"/>
      <c r="F69" s="186"/>
      <c r="G69" s="186"/>
      <c r="H69" s="186"/>
      <c r="I69" s="186"/>
      <c r="J69" s="187">
        <f>J174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6434</v>
      </c>
      <c r="E70" s="186"/>
      <c r="F70" s="186"/>
      <c r="G70" s="186"/>
      <c r="H70" s="186"/>
      <c r="I70" s="186"/>
      <c r="J70" s="187">
        <f>J194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6435</v>
      </c>
      <c r="E72" s="186"/>
      <c r="F72" s="186"/>
      <c r="G72" s="186"/>
      <c r="H72" s="186"/>
      <c r="I72" s="186"/>
      <c r="J72" s="187">
        <f>J206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25.1 - SO25.1 - Fotbalová hřiště (hřiště č.5)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1444.51651725992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P97+P100+P128+P156+P174+P194+P197+P206+P220</f>
        <v>0</v>
      </c>
      <c r="Q96" s="208"/>
      <c r="R96" s="209">
        <f>R97+R100+R128+R156+R174+R194+R197+R206+R220</f>
        <v>1444.51651725992</v>
      </c>
      <c r="S96" s="208"/>
      <c r="T96" s="210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BK97+BK100+BK128+BK156+BK174+BK194+BK197+BK206+BK220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6436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6253</v>
      </c>
      <c r="F99" s="218" t="s">
        <v>6437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6438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SUM(P101:P127)</f>
        <v>0</v>
      </c>
      <c r="Q100" s="208"/>
      <c r="R100" s="209">
        <f>SUM(R101:R127)</f>
        <v>0</v>
      </c>
      <c r="S100" s="208"/>
      <c r="T100" s="210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SUM(BK101:BK127)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5826</v>
      </c>
      <c r="F101" s="218" t="s">
        <v>5827</v>
      </c>
      <c r="G101" s="219" t="s">
        <v>429</v>
      </c>
      <c r="H101" s="220">
        <v>610.41600000000005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6439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6440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3" customFormat="1">
      <c r="A103" s="13"/>
      <c r="B103" s="234"/>
      <c r="C103" s="235"/>
      <c r="D103" s="236" t="s">
        <v>341</v>
      </c>
      <c r="E103" s="237" t="s">
        <v>19</v>
      </c>
      <c r="F103" s="238" t="s">
        <v>6100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341</v>
      </c>
      <c r="AU103" s="244" t="s">
        <v>85</v>
      </c>
      <c r="AV103" s="13" t="s">
        <v>83</v>
      </c>
      <c r="AW103" s="13" t="s">
        <v>35</v>
      </c>
      <c r="AX103" s="13" t="s">
        <v>76</v>
      </c>
      <c r="AY103" s="244" t="s">
        <v>331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6441</v>
      </c>
      <c r="G104" s="246"/>
      <c r="H104" s="249">
        <v>610.41600000000005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83</v>
      </c>
      <c r="AY104" s="255" t="s">
        <v>331</v>
      </c>
    </row>
    <row r="105" s="2" customFormat="1" ht="24.15" customHeight="1">
      <c r="A105" s="40"/>
      <c r="B105" s="41"/>
      <c r="C105" s="216" t="s">
        <v>126</v>
      </c>
      <c r="D105" s="216" t="s">
        <v>333</v>
      </c>
      <c r="E105" s="217" t="s">
        <v>6259</v>
      </c>
      <c r="F105" s="218" t="s">
        <v>6260</v>
      </c>
      <c r="G105" s="219" t="s">
        <v>429</v>
      </c>
      <c r="H105" s="220">
        <v>12.779999999999999</v>
      </c>
      <c r="I105" s="221"/>
      <c r="J105" s="222">
        <f>ROUND(I105*H105,2)</f>
        <v>0</v>
      </c>
      <c r="K105" s="218" t="s">
        <v>337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6442</v>
      </c>
    </row>
    <row r="106" s="2" customFormat="1">
      <c r="A106" s="40"/>
      <c r="B106" s="41"/>
      <c r="C106" s="42"/>
      <c r="D106" s="229" t="s">
        <v>339</v>
      </c>
      <c r="E106" s="42"/>
      <c r="F106" s="230" t="s">
        <v>6262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339</v>
      </c>
      <c r="AU106" s="19" t="s">
        <v>85</v>
      </c>
    </row>
    <row r="107" s="13" customFormat="1">
      <c r="A107" s="13"/>
      <c r="B107" s="234"/>
      <c r="C107" s="235"/>
      <c r="D107" s="236" t="s">
        <v>341</v>
      </c>
      <c r="E107" s="237" t="s">
        <v>19</v>
      </c>
      <c r="F107" s="238" t="s">
        <v>6443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341</v>
      </c>
      <c r="AU107" s="244" t="s">
        <v>85</v>
      </c>
      <c r="AV107" s="13" t="s">
        <v>83</v>
      </c>
      <c r="AW107" s="13" t="s">
        <v>35</v>
      </c>
      <c r="AX107" s="13" t="s">
        <v>76</v>
      </c>
      <c r="AY107" s="244" t="s">
        <v>331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6444</v>
      </c>
      <c r="G108" s="246"/>
      <c r="H108" s="249">
        <v>12.6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3" customFormat="1">
      <c r="A109" s="13"/>
      <c r="B109" s="234"/>
      <c r="C109" s="235"/>
      <c r="D109" s="236" t="s">
        <v>341</v>
      </c>
      <c r="E109" s="237" t="s">
        <v>19</v>
      </c>
      <c r="F109" s="238" t="s">
        <v>6445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341</v>
      </c>
      <c r="AU109" s="244" t="s">
        <v>85</v>
      </c>
      <c r="AV109" s="13" t="s">
        <v>83</v>
      </c>
      <c r="AW109" s="13" t="s">
        <v>35</v>
      </c>
      <c r="AX109" s="13" t="s">
        <v>76</v>
      </c>
      <c r="AY109" s="244" t="s">
        <v>331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6446</v>
      </c>
      <c r="G110" s="246"/>
      <c r="H110" s="249">
        <v>0.17999999999999999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12.779999999999999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24.15" customHeight="1">
      <c r="A112" s="40"/>
      <c r="B112" s="41"/>
      <c r="C112" s="216" t="s">
        <v>361</v>
      </c>
      <c r="D112" s="216" t="s">
        <v>333</v>
      </c>
      <c r="E112" s="217" t="s">
        <v>5265</v>
      </c>
      <c r="F112" s="218" t="s">
        <v>5266</v>
      </c>
      <c r="G112" s="219" t="s">
        <v>429</v>
      </c>
      <c r="H112" s="220">
        <v>123.34999999999999</v>
      </c>
      <c r="I112" s="221"/>
      <c r="J112" s="222">
        <f>ROUND(I112*H112,2)</f>
        <v>0</v>
      </c>
      <c r="K112" s="218" t="s">
        <v>337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6447</v>
      </c>
    </row>
    <row r="113" s="2" customFormat="1">
      <c r="A113" s="40"/>
      <c r="B113" s="41"/>
      <c r="C113" s="42"/>
      <c r="D113" s="229" t="s">
        <v>339</v>
      </c>
      <c r="E113" s="42"/>
      <c r="F113" s="230" t="s">
        <v>5268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339</v>
      </c>
      <c r="AU113" s="19" t="s">
        <v>85</v>
      </c>
    </row>
    <row r="114" s="13" customFormat="1">
      <c r="A114" s="13"/>
      <c r="B114" s="234"/>
      <c r="C114" s="235"/>
      <c r="D114" s="236" t="s">
        <v>341</v>
      </c>
      <c r="E114" s="237" t="s">
        <v>19</v>
      </c>
      <c r="F114" s="238" t="s">
        <v>6073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341</v>
      </c>
      <c r="AU114" s="244" t="s">
        <v>85</v>
      </c>
      <c r="AV114" s="13" t="s">
        <v>83</v>
      </c>
      <c r="AW114" s="13" t="s">
        <v>35</v>
      </c>
      <c r="AX114" s="13" t="s">
        <v>76</v>
      </c>
      <c r="AY114" s="244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6448</v>
      </c>
      <c r="G115" s="246"/>
      <c r="H115" s="249">
        <v>123.34999999999999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720</v>
      </c>
      <c r="F116" s="218" t="s">
        <v>721</v>
      </c>
      <c r="G116" s="219" t="s">
        <v>429</v>
      </c>
      <c r="H116" s="220">
        <v>746.54600000000005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6449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723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6450</v>
      </c>
      <c r="G118" s="246"/>
      <c r="H118" s="249">
        <v>746.54600000000005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37.8" customHeight="1">
      <c r="A119" s="40"/>
      <c r="B119" s="41"/>
      <c r="C119" s="216" t="s">
        <v>373</v>
      </c>
      <c r="D119" s="216" t="s">
        <v>333</v>
      </c>
      <c r="E119" s="217" t="s">
        <v>728</v>
      </c>
      <c r="F119" s="218" t="s">
        <v>729</v>
      </c>
      <c r="G119" s="219" t="s">
        <v>429</v>
      </c>
      <c r="H119" s="220">
        <v>3732.73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6451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731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6452</v>
      </c>
      <c r="G121" s="246"/>
      <c r="H121" s="249">
        <v>3732.73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4.15" customHeight="1">
      <c r="A122" s="40"/>
      <c r="B122" s="41"/>
      <c r="C122" s="216" t="s">
        <v>381</v>
      </c>
      <c r="D122" s="216" t="s">
        <v>333</v>
      </c>
      <c r="E122" s="217" t="s">
        <v>743</v>
      </c>
      <c r="F122" s="218" t="s">
        <v>411</v>
      </c>
      <c r="G122" s="219" t="s">
        <v>384</v>
      </c>
      <c r="H122" s="220">
        <v>1343.7829999999999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6453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745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6454</v>
      </c>
      <c r="G124" s="246"/>
      <c r="H124" s="249">
        <v>1343.7829999999999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2" customFormat="1" ht="21.75" customHeight="1">
      <c r="A125" s="40"/>
      <c r="B125" s="41"/>
      <c r="C125" s="216" t="s">
        <v>387</v>
      </c>
      <c r="D125" s="216" t="s">
        <v>333</v>
      </c>
      <c r="E125" s="217" t="s">
        <v>5355</v>
      </c>
      <c r="F125" s="218" t="s">
        <v>5356</v>
      </c>
      <c r="G125" s="219" t="s">
        <v>336</v>
      </c>
      <c r="H125" s="220">
        <v>1944</v>
      </c>
      <c r="I125" s="221"/>
      <c r="J125" s="222">
        <f>ROUND(I125*H125,2)</f>
        <v>0</v>
      </c>
      <c r="K125" s="218" t="s">
        <v>337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6455</v>
      </c>
    </row>
    <row r="126" s="2" customFormat="1">
      <c r="A126" s="40"/>
      <c r="B126" s="41"/>
      <c r="C126" s="42"/>
      <c r="D126" s="229" t="s">
        <v>339</v>
      </c>
      <c r="E126" s="42"/>
      <c r="F126" s="230" t="s">
        <v>5358</v>
      </c>
      <c r="G126" s="42"/>
      <c r="H126" s="42"/>
      <c r="I126" s="231"/>
      <c r="J126" s="42"/>
      <c r="K126" s="42"/>
      <c r="L126" s="46"/>
      <c r="M126" s="232"/>
      <c r="N126" s="23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339</v>
      </c>
      <c r="AU126" s="19" t="s">
        <v>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6456</v>
      </c>
      <c r="G127" s="246"/>
      <c r="H127" s="249">
        <v>1944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83</v>
      </c>
      <c r="AY127" s="255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85</v>
      </c>
      <c r="F128" s="214" t="s">
        <v>858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SUM(P129:P155)</f>
        <v>0</v>
      </c>
      <c r="Q128" s="208"/>
      <c r="R128" s="209">
        <f>SUM(R129:R155)</f>
        <v>33.709139107919995</v>
      </c>
      <c r="S128" s="208"/>
      <c r="T128" s="210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SUM(BK129:BK155)</f>
        <v>0</v>
      </c>
    </row>
    <row r="129" s="2" customFormat="1" ht="24.15" customHeight="1">
      <c r="A129" s="40"/>
      <c r="B129" s="41"/>
      <c r="C129" s="216" t="s">
        <v>393</v>
      </c>
      <c r="D129" s="216" t="s">
        <v>333</v>
      </c>
      <c r="E129" s="217" t="s">
        <v>6095</v>
      </c>
      <c r="F129" s="218" t="s">
        <v>6096</v>
      </c>
      <c r="G129" s="219" t="s">
        <v>336</v>
      </c>
      <c r="H129" s="220">
        <v>1944</v>
      </c>
      <c r="I129" s="221"/>
      <c r="J129" s="222">
        <f>ROUND(I129*H129,2)</f>
        <v>0</v>
      </c>
      <c r="K129" s="218" t="s">
        <v>337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9.8999999999999994E-05</v>
      </c>
      <c r="R129" s="225">
        <f>Q129*H129</f>
        <v>0.19245599999999999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6457</v>
      </c>
    </row>
    <row r="130" s="2" customFormat="1">
      <c r="A130" s="40"/>
      <c r="B130" s="41"/>
      <c r="C130" s="42"/>
      <c r="D130" s="229" t="s">
        <v>339</v>
      </c>
      <c r="E130" s="42"/>
      <c r="F130" s="230" t="s">
        <v>6098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339</v>
      </c>
      <c r="AU130" s="19" t="s">
        <v>85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6456</v>
      </c>
      <c r="G131" s="246"/>
      <c r="H131" s="249">
        <v>1944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83</v>
      </c>
      <c r="AY131" s="255" t="s">
        <v>331</v>
      </c>
    </row>
    <row r="132" s="2" customFormat="1" ht="16.5" customHeight="1">
      <c r="A132" s="40"/>
      <c r="B132" s="41"/>
      <c r="C132" s="284" t="s">
        <v>182</v>
      </c>
      <c r="D132" s="284" t="s">
        <v>968</v>
      </c>
      <c r="E132" s="285" t="s">
        <v>5372</v>
      </c>
      <c r="F132" s="286" t="s">
        <v>5373</v>
      </c>
      <c r="G132" s="287" t="s">
        <v>336</v>
      </c>
      <c r="H132" s="288">
        <v>2235.5999999999999</v>
      </c>
      <c r="I132" s="289"/>
      <c r="J132" s="290">
        <f>ROUND(I132*H132,2)</f>
        <v>0</v>
      </c>
      <c r="K132" s="286" t="s">
        <v>337</v>
      </c>
      <c r="L132" s="291"/>
      <c r="M132" s="292" t="s">
        <v>19</v>
      </c>
      <c r="N132" s="293" t="s">
        <v>47</v>
      </c>
      <c r="O132" s="86"/>
      <c r="P132" s="225">
        <f>O132*H132</f>
        <v>0</v>
      </c>
      <c r="Q132" s="225">
        <v>0.00029999999999999997</v>
      </c>
      <c r="R132" s="225">
        <f>Q132*H132</f>
        <v>0.67067999999999994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381</v>
      </c>
      <c r="AT132" s="227" t="s">
        <v>968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6458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6459</v>
      </c>
      <c r="G133" s="246"/>
      <c r="H133" s="249">
        <v>2235.5999999999999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83</v>
      </c>
      <c r="AY133" s="255" t="s">
        <v>331</v>
      </c>
    </row>
    <row r="134" s="2" customFormat="1" ht="21.75" customHeight="1">
      <c r="A134" s="40"/>
      <c r="B134" s="41"/>
      <c r="C134" s="216" t="s">
        <v>185</v>
      </c>
      <c r="D134" s="216" t="s">
        <v>333</v>
      </c>
      <c r="E134" s="217" t="s">
        <v>889</v>
      </c>
      <c r="F134" s="218" t="s">
        <v>890</v>
      </c>
      <c r="G134" s="219" t="s">
        <v>429</v>
      </c>
      <c r="H134" s="220">
        <v>12.779999999999999</v>
      </c>
      <c r="I134" s="221"/>
      <c r="J134" s="222">
        <f>ROUND(I134*H134,2)</f>
        <v>0</v>
      </c>
      <c r="K134" s="218" t="s">
        <v>337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2.5018722040000001</v>
      </c>
      <c r="R134" s="225">
        <f>Q134*H134</f>
        <v>31.973926767119998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6460</v>
      </c>
    </row>
    <row r="135" s="2" customFormat="1">
      <c r="A135" s="40"/>
      <c r="B135" s="41"/>
      <c r="C135" s="42"/>
      <c r="D135" s="229" t="s">
        <v>339</v>
      </c>
      <c r="E135" s="42"/>
      <c r="F135" s="230" t="s">
        <v>892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339</v>
      </c>
      <c r="AU135" s="19" t="s">
        <v>85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6461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3" customFormat="1">
      <c r="A137" s="13"/>
      <c r="B137" s="234"/>
      <c r="C137" s="235"/>
      <c r="D137" s="236" t="s">
        <v>341</v>
      </c>
      <c r="E137" s="237" t="s">
        <v>19</v>
      </c>
      <c r="F137" s="238" t="s">
        <v>6443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341</v>
      </c>
      <c r="AU137" s="244" t="s">
        <v>85</v>
      </c>
      <c r="AV137" s="13" t="s">
        <v>83</v>
      </c>
      <c r="AW137" s="13" t="s">
        <v>35</v>
      </c>
      <c r="AX137" s="13" t="s">
        <v>76</v>
      </c>
      <c r="AY137" s="244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6444</v>
      </c>
      <c r="G138" s="246"/>
      <c r="H138" s="249">
        <v>12.6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3" customFormat="1">
      <c r="A139" s="13"/>
      <c r="B139" s="234"/>
      <c r="C139" s="235"/>
      <c r="D139" s="236" t="s">
        <v>341</v>
      </c>
      <c r="E139" s="237" t="s">
        <v>19</v>
      </c>
      <c r="F139" s="238" t="s">
        <v>6445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341</v>
      </c>
      <c r="AU139" s="244" t="s">
        <v>85</v>
      </c>
      <c r="AV139" s="13" t="s">
        <v>83</v>
      </c>
      <c r="AW139" s="13" t="s">
        <v>35</v>
      </c>
      <c r="AX139" s="13" t="s">
        <v>76</v>
      </c>
      <c r="AY139" s="244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6446</v>
      </c>
      <c r="G140" s="246"/>
      <c r="H140" s="249">
        <v>0.17999999999999999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12.779999999999999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524</v>
      </c>
      <c r="D142" s="216" t="s">
        <v>333</v>
      </c>
      <c r="E142" s="217" t="s">
        <v>5886</v>
      </c>
      <c r="F142" s="218" t="s">
        <v>5887</v>
      </c>
      <c r="G142" s="219" t="s">
        <v>336</v>
      </c>
      <c r="H142" s="220">
        <v>26.640000000000001</v>
      </c>
      <c r="I142" s="221"/>
      <c r="J142" s="222">
        <f>ROUND(I142*H142,2)</f>
        <v>0</v>
      </c>
      <c r="K142" s="218" t="s">
        <v>337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0.0026369000000000002</v>
      </c>
      <c r="R142" s="225">
        <f>Q142*H142</f>
        <v>0.070247016000000009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6462</v>
      </c>
    </row>
    <row r="143" s="2" customFormat="1">
      <c r="A143" s="40"/>
      <c r="B143" s="41"/>
      <c r="C143" s="42"/>
      <c r="D143" s="229" t="s">
        <v>339</v>
      </c>
      <c r="E143" s="42"/>
      <c r="F143" s="230" t="s">
        <v>5889</v>
      </c>
      <c r="G143" s="42"/>
      <c r="H143" s="42"/>
      <c r="I143" s="231"/>
      <c r="J143" s="42"/>
      <c r="K143" s="42"/>
      <c r="L143" s="46"/>
      <c r="M143" s="232"/>
      <c r="N143" s="23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339</v>
      </c>
      <c r="AU143" s="19" t="s">
        <v>85</v>
      </c>
    </row>
    <row r="144" s="13" customFormat="1">
      <c r="A144" s="13"/>
      <c r="B144" s="234"/>
      <c r="C144" s="235"/>
      <c r="D144" s="236" t="s">
        <v>341</v>
      </c>
      <c r="E144" s="237" t="s">
        <v>19</v>
      </c>
      <c r="F144" s="238" t="s">
        <v>6443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341</v>
      </c>
      <c r="AU144" s="244" t="s">
        <v>85</v>
      </c>
      <c r="AV144" s="13" t="s">
        <v>83</v>
      </c>
      <c r="AW144" s="13" t="s">
        <v>35</v>
      </c>
      <c r="AX144" s="13" t="s">
        <v>76</v>
      </c>
      <c r="AY144" s="244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6463</v>
      </c>
      <c r="G145" s="246"/>
      <c r="H145" s="249">
        <v>25.199999999999999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3" customFormat="1">
      <c r="A146" s="13"/>
      <c r="B146" s="234"/>
      <c r="C146" s="235"/>
      <c r="D146" s="236" t="s">
        <v>341</v>
      </c>
      <c r="E146" s="237" t="s">
        <v>19</v>
      </c>
      <c r="F146" s="238" t="s">
        <v>6445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341</v>
      </c>
      <c r="AU146" s="244" t="s">
        <v>85</v>
      </c>
      <c r="AV146" s="13" t="s">
        <v>83</v>
      </c>
      <c r="AW146" s="13" t="s">
        <v>35</v>
      </c>
      <c r="AX146" s="13" t="s">
        <v>76</v>
      </c>
      <c r="AY146" s="244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6464</v>
      </c>
      <c r="G147" s="246"/>
      <c r="H147" s="249">
        <v>1.44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26.640000000000001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5893</v>
      </c>
      <c r="F149" s="218" t="s">
        <v>5894</v>
      </c>
      <c r="G149" s="219" t="s">
        <v>336</v>
      </c>
      <c r="H149" s="220">
        <v>26.640000000000001</v>
      </c>
      <c r="I149" s="221"/>
      <c r="J149" s="222">
        <f>ROUND(I149*H149,2)</f>
        <v>0</v>
      </c>
      <c r="K149" s="218" t="s">
        <v>337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6465</v>
      </c>
    </row>
    <row r="150" s="2" customFormat="1">
      <c r="A150" s="40"/>
      <c r="B150" s="41"/>
      <c r="C150" s="42"/>
      <c r="D150" s="229" t="s">
        <v>339</v>
      </c>
      <c r="E150" s="42"/>
      <c r="F150" s="230" t="s">
        <v>5896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339</v>
      </c>
      <c r="AU150" s="19" t="s">
        <v>85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5897</v>
      </c>
      <c r="F151" s="218" t="s">
        <v>5898</v>
      </c>
      <c r="G151" s="219" t="s">
        <v>384</v>
      </c>
      <c r="H151" s="220">
        <v>0.75600000000000001</v>
      </c>
      <c r="I151" s="221"/>
      <c r="J151" s="222">
        <f>ROUND(I151*H151,2)</f>
        <v>0</v>
      </c>
      <c r="K151" s="218" t="s">
        <v>337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1.0606207999999999</v>
      </c>
      <c r="R151" s="225">
        <f>Q151*H151</f>
        <v>0.80182932479999991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6466</v>
      </c>
    </row>
    <row r="152" s="2" customFormat="1">
      <c r="A152" s="40"/>
      <c r="B152" s="41"/>
      <c r="C152" s="42"/>
      <c r="D152" s="229" t="s">
        <v>339</v>
      </c>
      <c r="E152" s="42"/>
      <c r="F152" s="230" t="s">
        <v>5900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339</v>
      </c>
      <c r="AU152" s="19" t="s">
        <v>85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6443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6467</v>
      </c>
      <c r="G154" s="246"/>
      <c r="H154" s="249">
        <v>0.75600000000000001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0.75600000000000001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2181</v>
      </c>
      <c r="F156" s="214" t="s">
        <v>6468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SUM(P157:P173)</f>
        <v>0</v>
      </c>
      <c r="Q156" s="208"/>
      <c r="R156" s="209">
        <f>SUM(R157:R173)</f>
        <v>206.04397815199999</v>
      </c>
      <c r="S156" s="208"/>
      <c r="T156" s="210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SUM(BK157:BK173)</f>
        <v>0</v>
      </c>
    </row>
    <row r="157" s="2" customFormat="1" ht="24.15" customHeight="1">
      <c r="A157" s="40"/>
      <c r="B157" s="41"/>
      <c r="C157" s="216" t="s">
        <v>541</v>
      </c>
      <c r="D157" s="216" t="s">
        <v>333</v>
      </c>
      <c r="E157" s="217" t="s">
        <v>5361</v>
      </c>
      <c r="F157" s="218" t="s">
        <v>5362</v>
      </c>
      <c r="G157" s="219" t="s">
        <v>429</v>
      </c>
      <c r="H157" s="220">
        <v>123.34999999999999</v>
      </c>
      <c r="I157" s="221"/>
      <c r="J157" s="222">
        <f>ROUND(I157*H157,2)</f>
        <v>0</v>
      </c>
      <c r="K157" s="218" t="s">
        <v>337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1.665</v>
      </c>
      <c r="R157" s="225">
        <f>Q157*H157</f>
        <v>205.37774999999999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6469</v>
      </c>
    </row>
    <row r="158" s="2" customFormat="1">
      <c r="A158" s="40"/>
      <c r="B158" s="41"/>
      <c r="C158" s="42"/>
      <c r="D158" s="229" t="s">
        <v>339</v>
      </c>
      <c r="E158" s="42"/>
      <c r="F158" s="230" t="s">
        <v>5364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339</v>
      </c>
      <c r="AU158" s="19" t="s">
        <v>85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5365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3" customFormat="1">
      <c r="A160" s="13"/>
      <c r="B160" s="234"/>
      <c r="C160" s="235"/>
      <c r="D160" s="236" t="s">
        <v>341</v>
      </c>
      <c r="E160" s="237" t="s">
        <v>19</v>
      </c>
      <c r="F160" s="238" t="s">
        <v>6073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341</v>
      </c>
      <c r="AU160" s="244" t="s">
        <v>85</v>
      </c>
      <c r="AV160" s="13" t="s">
        <v>83</v>
      </c>
      <c r="AW160" s="13" t="s">
        <v>35</v>
      </c>
      <c r="AX160" s="13" t="s">
        <v>76</v>
      </c>
      <c r="AY160" s="244" t="s">
        <v>331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6448</v>
      </c>
      <c r="G161" s="246"/>
      <c r="H161" s="249">
        <v>123.34999999999999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83</v>
      </c>
      <c r="AY161" s="255" t="s">
        <v>331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6470</v>
      </c>
      <c r="F162" s="218" t="s">
        <v>6471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6472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6473</v>
      </c>
      <c r="F163" s="218" t="s">
        <v>6474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6475</v>
      </c>
    </row>
    <row r="164" s="2" customFormat="1" ht="24.15" customHeight="1">
      <c r="A164" s="40"/>
      <c r="B164" s="41"/>
      <c r="C164" s="216" t="s">
        <v>549</v>
      </c>
      <c r="D164" s="216" t="s">
        <v>333</v>
      </c>
      <c r="E164" s="217" t="s">
        <v>5367</v>
      </c>
      <c r="F164" s="218" t="s">
        <v>5368</v>
      </c>
      <c r="G164" s="219" t="s">
        <v>336</v>
      </c>
      <c r="H164" s="220">
        <v>986.79999999999995</v>
      </c>
      <c r="I164" s="221"/>
      <c r="J164" s="222">
        <f>ROUND(I164*H164,2)</f>
        <v>0</v>
      </c>
      <c r="K164" s="218" t="s">
        <v>337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0.00016694</v>
      </c>
      <c r="R164" s="225">
        <f>Q164*H164</f>
        <v>0.16473639199999998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6476</v>
      </c>
    </row>
    <row r="165" s="2" customFormat="1">
      <c r="A165" s="40"/>
      <c r="B165" s="41"/>
      <c r="C165" s="42"/>
      <c r="D165" s="229" t="s">
        <v>339</v>
      </c>
      <c r="E165" s="42"/>
      <c r="F165" s="230" t="s">
        <v>5370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339</v>
      </c>
      <c r="AU165" s="19" t="s">
        <v>85</v>
      </c>
    </row>
    <row r="166" s="13" customFormat="1">
      <c r="A166" s="13"/>
      <c r="B166" s="234"/>
      <c r="C166" s="235"/>
      <c r="D166" s="236" t="s">
        <v>341</v>
      </c>
      <c r="E166" s="237" t="s">
        <v>19</v>
      </c>
      <c r="F166" s="238" t="s">
        <v>6073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341</v>
      </c>
      <c r="AU166" s="244" t="s">
        <v>85</v>
      </c>
      <c r="AV166" s="13" t="s">
        <v>83</v>
      </c>
      <c r="AW166" s="13" t="s">
        <v>35</v>
      </c>
      <c r="AX166" s="13" t="s">
        <v>76</v>
      </c>
      <c r="AY166" s="244" t="s">
        <v>331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6477</v>
      </c>
      <c r="G167" s="246"/>
      <c r="H167" s="249">
        <v>986.79999999999995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83</v>
      </c>
      <c r="AY167" s="255" t="s">
        <v>331</v>
      </c>
    </row>
    <row r="168" s="2" customFormat="1" ht="16.5" customHeight="1">
      <c r="A168" s="40"/>
      <c r="B168" s="41"/>
      <c r="C168" s="284" t="s">
        <v>558</v>
      </c>
      <c r="D168" s="284" t="s">
        <v>968</v>
      </c>
      <c r="E168" s="285" t="s">
        <v>5372</v>
      </c>
      <c r="F168" s="286" t="s">
        <v>5373</v>
      </c>
      <c r="G168" s="287" t="s">
        <v>336</v>
      </c>
      <c r="H168" s="288">
        <v>1134.8199999999999</v>
      </c>
      <c r="I168" s="289"/>
      <c r="J168" s="290">
        <f>ROUND(I168*H168,2)</f>
        <v>0</v>
      </c>
      <c r="K168" s="286" t="s">
        <v>337</v>
      </c>
      <c r="L168" s="291"/>
      <c r="M168" s="292" t="s">
        <v>19</v>
      </c>
      <c r="N168" s="293" t="s">
        <v>47</v>
      </c>
      <c r="O168" s="86"/>
      <c r="P168" s="225">
        <f>O168*H168</f>
        <v>0</v>
      </c>
      <c r="Q168" s="225">
        <v>0.00029999999999999997</v>
      </c>
      <c r="R168" s="225">
        <f>Q168*H168</f>
        <v>0.34044599999999997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381</v>
      </c>
      <c r="AT168" s="227" t="s">
        <v>968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6478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6479</v>
      </c>
      <c r="G169" s="246"/>
      <c r="H169" s="249">
        <v>1134.8199999999999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83</v>
      </c>
      <c r="AY169" s="255" t="s">
        <v>331</v>
      </c>
    </row>
    <row r="170" s="2" customFormat="1" ht="16.5" customHeight="1">
      <c r="A170" s="40"/>
      <c r="B170" s="41"/>
      <c r="C170" s="216" t="s">
        <v>7</v>
      </c>
      <c r="D170" s="216" t="s">
        <v>333</v>
      </c>
      <c r="E170" s="217" t="s">
        <v>6480</v>
      </c>
      <c r="F170" s="218" t="s">
        <v>6481</v>
      </c>
      <c r="G170" s="219" t="s">
        <v>376</v>
      </c>
      <c r="H170" s="220">
        <v>493.39999999999998</v>
      </c>
      <c r="I170" s="221"/>
      <c r="J170" s="222">
        <f>ROUND(I170*H170,2)</f>
        <v>0</v>
      </c>
      <c r="K170" s="218" t="s">
        <v>337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0.00032640000000000002</v>
      </c>
      <c r="R170" s="225">
        <f>Q170*H170</f>
        <v>0.16104576000000001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6482</v>
      </c>
    </row>
    <row r="171" s="2" customFormat="1">
      <c r="A171" s="40"/>
      <c r="B171" s="41"/>
      <c r="C171" s="42"/>
      <c r="D171" s="229" t="s">
        <v>339</v>
      </c>
      <c r="E171" s="42"/>
      <c r="F171" s="230" t="s">
        <v>6483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339</v>
      </c>
      <c r="AU171" s="19" t="s">
        <v>85</v>
      </c>
    </row>
    <row r="172" s="13" customFormat="1">
      <c r="A172" s="13"/>
      <c r="B172" s="234"/>
      <c r="C172" s="235"/>
      <c r="D172" s="236" t="s">
        <v>341</v>
      </c>
      <c r="E172" s="237" t="s">
        <v>19</v>
      </c>
      <c r="F172" s="238" t="s">
        <v>6073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341</v>
      </c>
      <c r="AU172" s="244" t="s">
        <v>85</v>
      </c>
      <c r="AV172" s="13" t="s">
        <v>83</v>
      </c>
      <c r="AW172" s="13" t="s">
        <v>35</v>
      </c>
      <c r="AX172" s="13" t="s">
        <v>76</v>
      </c>
      <c r="AY172" s="244" t="s">
        <v>331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6484</v>
      </c>
      <c r="G173" s="246"/>
      <c r="H173" s="249">
        <v>493.39999999999998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83</v>
      </c>
      <c r="AY173" s="255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361</v>
      </c>
      <c r="F174" s="214" t="s">
        <v>6485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SUM(P175:P193)</f>
        <v>0</v>
      </c>
      <c r="Q174" s="208"/>
      <c r="R174" s="209">
        <f>SUM(R175:R193)</f>
        <v>1148.904</v>
      </c>
      <c r="S174" s="208"/>
      <c r="T174" s="210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SUM(BK175:BK193)</f>
        <v>0</v>
      </c>
    </row>
    <row r="175" s="2" customFormat="1" ht="16.5" customHeight="1">
      <c r="A175" s="40"/>
      <c r="B175" s="41"/>
      <c r="C175" s="216" t="s">
        <v>190</v>
      </c>
      <c r="D175" s="216" t="s">
        <v>333</v>
      </c>
      <c r="E175" s="217" t="s">
        <v>6139</v>
      </c>
      <c r="F175" s="218" t="s">
        <v>6486</v>
      </c>
      <c r="G175" s="219" t="s">
        <v>336</v>
      </c>
      <c r="H175" s="220">
        <v>1944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0.021000000000000001</v>
      </c>
      <c r="R175" s="225">
        <f>Q175*H175</f>
        <v>40.824000000000005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6487</v>
      </c>
    </row>
    <row r="176" s="13" customFormat="1">
      <c r="A176" s="13"/>
      <c r="B176" s="234"/>
      <c r="C176" s="235"/>
      <c r="D176" s="236" t="s">
        <v>341</v>
      </c>
      <c r="E176" s="237" t="s">
        <v>19</v>
      </c>
      <c r="F176" s="238" t="s">
        <v>6100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341</v>
      </c>
      <c r="AU176" s="244" t="s">
        <v>85</v>
      </c>
      <c r="AV176" s="13" t="s">
        <v>83</v>
      </c>
      <c r="AW176" s="13" t="s">
        <v>35</v>
      </c>
      <c r="AX176" s="13" t="s">
        <v>76</v>
      </c>
      <c r="AY176" s="244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6456</v>
      </c>
      <c r="G177" s="246"/>
      <c r="H177" s="249">
        <v>1944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83</v>
      </c>
      <c r="AY177" s="255" t="s">
        <v>331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6488</v>
      </c>
      <c r="F178" s="218" t="s">
        <v>6489</v>
      </c>
      <c r="G178" s="219" t="s">
        <v>336</v>
      </c>
      <c r="H178" s="220">
        <v>1944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0.106</v>
      </c>
      <c r="R178" s="225">
        <f>Q178*H178</f>
        <v>206.06399999999999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6490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6491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2" customFormat="1" ht="24.15" customHeight="1">
      <c r="A180" s="40"/>
      <c r="B180" s="41"/>
      <c r="C180" s="216" t="s">
        <v>199</v>
      </c>
      <c r="D180" s="216" t="s">
        <v>333</v>
      </c>
      <c r="E180" s="217" t="s">
        <v>6492</v>
      </c>
      <c r="F180" s="218" t="s">
        <v>6493</v>
      </c>
      <c r="G180" s="219" t="s">
        <v>336</v>
      </c>
      <c r="H180" s="220">
        <v>1944</v>
      </c>
      <c r="I180" s="221"/>
      <c r="J180" s="222">
        <f>ROUND(I180*H180,2)</f>
        <v>0</v>
      </c>
      <c r="K180" s="218" t="s">
        <v>337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0.19800000000000001</v>
      </c>
      <c r="R180" s="225">
        <f>Q180*H180</f>
        <v>384.91200000000003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6494</v>
      </c>
    </row>
    <row r="181" s="2" customFormat="1">
      <c r="A181" s="40"/>
      <c r="B181" s="41"/>
      <c r="C181" s="42"/>
      <c r="D181" s="229" t="s">
        <v>339</v>
      </c>
      <c r="E181" s="42"/>
      <c r="F181" s="230" t="s">
        <v>6495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339</v>
      </c>
      <c r="AU181" s="19" t="s">
        <v>85</v>
      </c>
    </row>
    <row r="182" s="13" customFormat="1">
      <c r="A182" s="13"/>
      <c r="B182" s="234"/>
      <c r="C182" s="235"/>
      <c r="D182" s="236" t="s">
        <v>341</v>
      </c>
      <c r="E182" s="237" t="s">
        <v>19</v>
      </c>
      <c r="F182" s="238" t="s">
        <v>6100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341</v>
      </c>
      <c r="AU182" s="244" t="s">
        <v>85</v>
      </c>
      <c r="AV182" s="13" t="s">
        <v>83</v>
      </c>
      <c r="AW182" s="13" t="s">
        <v>35</v>
      </c>
      <c r="AX182" s="13" t="s">
        <v>76</v>
      </c>
      <c r="AY182" s="244" t="s">
        <v>331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6456</v>
      </c>
      <c r="G183" s="246"/>
      <c r="H183" s="249">
        <v>1944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83</v>
      </c>
      <c r="AY183" s="255" t="s">
        <v>331</v>
      </c>
    </row>
    <row r="184" s="2" customFormat="1" ht="24.15" customHeight="1">
      <c r="A184" s="40"/>
      <c r="B184" s="41"/>
      <c r="C184" s="216" t="s">
        <v>599</v>
      </c>
      <c r="D184" s="216" t="s">
        <v>333</v>
      </c>
      <c r="E184" s="217" t="s">
        <v>6496</v>
      </c>
      <c r="F184" s="218" t="s">
        <v>6497</v>
      </c>
      <c r="G184" s="219" t="s">
        <v>336</v>
      </c>
      <c r="H184" s="220">
        <v>1944</v>
      </c>
      <c r="I184" s="221"/>
      <c r="J184" s="222">
        <f>ROUND(I184*H184,2)</f>
        <v>0</v>
      </c>
      <c r="K184" s="218" t="s">
        <v>337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0.19700000000000001</v>
      </c>
      <c r="R184" s="225">
        <f>Q184*H184</f>
        <v>382.96800000000002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6498</v>
      </c>
    </row>
    <row r="185" s="2" customFormat="1">
      <c r="A185" s="40"/>
      <c r="B185" s="41"/>
      <c r="C185" s="42"/>
      <c r="D185" s="229" t="s">
        <v>339</v>
      </c>
      <c r="E185" s="42"/>
      <c r="F185" s="230" t="s">
        <v>6499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339</v>
      </c>
      <c r="AU185" s="19" t="s">
        <v>85</v>
      </c>
    </row>
    <row r="186" s="13" customFormat="1">
      <c r="A186" s="13"/>
      <c r="B186" s="234"/>
      <c r="C186" s="235"/>
      <c r="D186" s="236" t="s">
        <v>341</v>
      </c>
      <c r="E186" s="237" t="s">
        <v>19</v>
      </c>
      <c r="F186" s="238" t="s">
        <v>6500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341</v>
      </c>
      <c r="AU186" s="244" t="s">
        <v>85</v>
      </c>
      <c r="AV186" s="13" t="s">
        <v>83</v>
      </c>
      <c r="AW186" s="13" t="s">
        <v>35</v>
      </c>
      <c r="AX186" s="13" t="s">
        <v>76</v>
      </c>
      <c r="AY186" s="244" t="s">
        <v>331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6100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6456</v>
      </c>
      <c r="G188" s="246"/>
      <c r="H188" s="249">
        <v>1944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83</v>
      </c>
      <c r="AY188" s="255" t="s">
        <v>331</v>
      </c>
    </row>
    <row r="189" s="2" customFormat="1" ht="21.75" customHeight="1">
      <c r="A189" s="40"/>
      <c r="B189" s="41"/>
      <c r="C189" s="216" t="s">
        <v>587</v>
      </c>
      <c r="D189" s="216" t="s">
        <v>333</v>
      </c>
      <c r="E189" s="217" t="s">
        <v>6153</v>
      </c>
      <c r="F189" s="218" t="s">
        <v>6154</v>
      </c>
      <c r="G189" s="219" t="s">
        <v>336</v>
      </c>
      <c r="H189" s="220">
        <v>1944</v>
      </c>
      <c r="I189" s="221"/>
      <c r="J189" s="222">
        <f>ROUND(I189*H189,2)</f>
        <v>0</v>
      </c>
      <c r="K189" s="218" t="s">
        <v>337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0.069000000000000006</v>
      </c>
      <c r="R189" s="225">
        <f>Q189*H189</f>
        <v>134.13600000000002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6501</v>
      </c>
    </row>
    <row r="190" s="2" customFormat="1">
      <c r="A190" s="40"/>
      <c r="B190" s="41"/>
      <c r="C190" s="42"/>
      <c r="D190" s="229" t="s">
        <v>339</v>
      </c>
      <c r="E190" s="42"/>
      <c r="F190" s="230" t="s">
        <v>6156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339</v>
      </c>
      <c r="AU190" s="19" t="s">
        <v>85</v>
      </c>
    </row>
    <row r="191" s="13" customFormat="1">
      <c r="A191" s="13"/>
      <c r="B191" s="234"/>
      <c r="C191" s="235"/>
      <c r="D191" s="236" t="s">
        <v>341</v>
      </c>
      <c r="E191" s="237" t="s">
        <v>19</v>
      </c>
      <c r="F191" s="238" t="s">
        <v>6502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341</v>
      </c>
      <c r="AU191" s="244" t="s">
        <v>85</v>
      </c>
      <c r="AV191" s="13" t="s">
        <v>83</v>
      </c>
      <c r="AW191" s="13" t="s">
        <v>35</v>
      </c>
      <c r="AX191" s="13" t="s">
        <v>76</v>
      </c>
      <c r="AY191" s="244" t="s">
        <v>331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6100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6456</v>
      </c>
      <c r="G193" s="246"/>
      <c r="H193" s="249">
        <v>1944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83</v>
      </c>
      <c r="AY193" s="255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3847</v>
      </c>
      <c r="F194" s="214" t="s">
        <v>6503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SUM(BK195:BK196)</f>
        <v>0</v>
      </c>
    </row>
    <row r="195" s="2" customFormat="1" ht="37.8" customHeight="1">
      <c r="A195" s="40"/>
      <c r="B195" s="41"/>
      <c r="C195" s="216" t="s">
        <v>644</v>
      </c>
      <c r="D195" s="216" t="s">
        <v>333</v>
      </c>
      <c r="E195" s="217" t="s">
        <v>6180</v>
      </c>
      <c r="F195" s="218" t="s">
        <v>6504</v>
      </c>
      <c r="G195" s="219" t="s">
        <v>336</v>
      </c>
      <c r="H195" s="220">
        <v>1944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6505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6456</v>
      </c>
      <c r="G196" s="246"/>
      <c r="H196" s="249">
        <v>1944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</v>
      </c>
      <c r="F197" s="214" t="s">
        <v>1372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SUM(P198:P205)</f>
        <v>0</v>
      </c>
      <c r="Q197" s="208"/>
      <c r="R197" s="209">
        <f>SUM(R198:R205)</f>
        <v>55.859400000000001</v>
      </c>
      <c r="S197" s="208"/>
      <c r="T197" s="210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SUM(BK198:BK205)</f>
        <v>0</v>
      </c>
    </row>
    <row r="198" s="2" customFormat="1" ht="24.15" customHeight="1">
      <c r="A198" s="40"/>
      <c r="B198" s="41"/>
      <c r="C198" s="216" t="s">
        <v>650</v>
      </c>
      <c r="D198" s="216" t="s">
        <v>333</v>
      </c>
      <c r="E198" s="217" t="s">
        <v>6506</v>
      </c>
      <c r="F198" s="218" t="s">
        <v>6507</v>
      </c>
      <c r="G198" s="219" t="s">
        <v>376</v>
      </c>
      <c r="H198" s="220">
        <v>180</v>
      </c>
      <c r="I198" s="221"/>
      <c r="J198" s="222">
        <f>ROUND(I198*H198,2)</f>
        <v>0</v>
      </c>
      <c r="K198" s="218" t="s">
        <v>337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0.12949959999999999</v>
      </c>
      <c r="R198" s="225">
        <f>Q198*H198</f>
        <v>23.309927999999999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6508</v>
      </c>
    </row>
    <row r="199" s="2" customFormat="1">
      <c r="A199" s="40"/>
      <c r="B199" s="41"/>
      <c r="C199" s="42"/>
      <c r="D199" s="229" t="s">
        <v>339</v>
      </c>
      <c r="E199" s="42"/>
      <c r="F199" s="230" t="s">
        <v>6509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339</v>
      </c>
      <c r="AU199" s="19" t="s">
        <v>85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6510</v>
      </c>
      <c r="G200" s="246"/>
      <c r="H200" s="249">
        <v>180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83</v>
      </c>
      <c r="AY200" s="255" t="s">
        <v>331</v>
      </c>
    </row>
    <row r="201" s="2" customFormat="1" ht="16.5" customHeight="1">
      <c r="A201" s="40"/>
      <c r="B201" s="41"/>
      <c r="C201" s="284" t="s">
        <v>656</v>
      </c>
      <c r="D201" s="284" t="s">
        <v>968</v>
      </c>
      <c r="E201" s="285" t="s">
        <v>6511</v>
      </c>
      <c r="F201" s="286" t="s">
        <v>6512</v>
      </c>
      <c r="G201" s="287" t="s">
        <v>376</v>
      </c>
      <c r="H201" s="288">
        <v>181.80000000000001</v>
      </c>
      <c r="I201" s="289"/>
      <c r="J201" s="290">
        <f>ROUND(I201*H201,2)</f>
        <v>0</v>
      </c>
      <c r="K201" s="286" t="s">
        <v>337</v>
      </c>
      <c r="L201" s="291"/>
      <c r="M201" s="292" t="s">
        <v>19</v>
      </c>
      <c r="N201" s="293" t="s">
        <v>47</v>
      </c>
      <c r="O201" s="86"/>
      <c r="P201" s="225">
        <f>O201*H201</f>
        <v>0</v>
      </c>
      <c r="Q201" s="225">
        <v>0.044999999999999998</v>
      </c>
      <c r="R201" s="225">
        <f>Q201*H201</f>
        <v>8.1810000000000009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381</v>
      </c>
      <c r="AT201" s="227" t="s">
        <v>968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6513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6514</v>
      </c>
      <c r="G202" s="246"/>
      <c r="H202" s="249">
        <v>181.80000000000001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83</v>
      </c>
      <c r="AY202" s="255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6515</v>
      </c>
      <c r="F203" s="218" t="s">
        <v>6516</v>
      </c>
      <c r="G203" s="219" t="s">
        <v>429</v>
      </c>
      <c r="H203" s="220">
        <v>10.800000000000001</v>
      </c>
      <c r="I203" s="221"/>
      <c r="J203" s="222">
        <f>ROUND(I203*H203,2)</f>
        <v>0</v>
      </c>
      <c r="K203" s="218" t="s">
        <v>337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2.2563399999999998</v>
      </c>
      <c r="R203" s="225">
        <f>Q203*H203</f>
        <v>24.368472000000001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6517</v>
      </c>
    </row>
    <row r="204" s="2" customFormat="1">
      <c r="A204" s="40"/>
      <c r="B204" s="41"/>
      <c r="C204" s="42"/>
      <c r="D204" s="229" t="s">
        <v>339</v>
      </c>
      <c r="E204" s="42"/>
      <c r="F204" s="230" t="s">
        <v>6518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339</v>
      </c>
      <c r="AU204" s="19" t="s">
        <v>85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6519</v>
      </c>
      <c r="G205" s="246"/>
      <c r="H205" s="249">
        <v>10.800000000000001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83</v>
      </c>
      <c r="AY205" s="255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1450</v>
      </c>
      <c r="F206" s="214" t="s">
        <v>6520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SUM(P207:P219)</f>
        <v>0</v>
      </c>
      <c r="Q206" s="208"/>
      <c r="R206" s="209">
        <f>SUM(R207:R219)</f>
        <v>0</v>
      </c>
      <c r="S206" s="208"/>
      <c r="T206" s="210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SUM(BK207:BK219)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6521</v>
      </c>
      <c r="F207" s="218" t="s">
        <v>6522</v>
      </c>
      <c r="G207" s="219" t="s">
        <v>376</v>
      </c>
      <c r="H207" s="220">
        <v>126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6523</v>
      </c>
    </row>
    <row r="208" s="2" customFormat="1" ht="16.5" customHeight="1">
      <c r="A208" s="40"/>
      <c r="B208" s="41"/>
      <c r="C208" s="216" t="s">
        <v>624</v>
      </c>
      <c r="D208" s="216" t="s">
        <v>333</v>
      </c>
      <c r="E208" s="217" t="s">
        <v>6524</v>
      </c>
      <c r="F208" s="218" t="s">
        <v>6525</v>
      </c>
      <c r="G208" s="219" t="s">
        <v>425</v>
      </c>
      <c r="H208" s="220">
        <v>35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6526</v>
      </c>
    </row>
    <row r="209" s="2" customFormat="1" ht="16.5" customHeight="1">
      <c r="A209" s="40"/>
      <c r="B209" s="41"/>
      <c r="C209" s="216" t="s">
        <v>612</v>
      </c>
      <c r="D209" s="216" t="s">
        <v>333</v>
      </c>
      <c r="E209" s="217" t="s">
        <v>6527</v>
      </c>
      <c r="F209" s="218" t="s">
        <v>6528</v>
      </c>
      <c r="G209" s="219" t="s">
        <v>425</v>
      </c>
      <c r="H209" s="220">
        <v>8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6529</v>
      </c>
    </row>
    <row r="210" s="2" customFormat="1" ht="16.5" customHeight="1">
      <c r="A210" s="40"/>
      <c r="B210" s="41"/>
      <c r="C210" s="216" t="s">
        <v>638</v>
      </c>
      <c r="D210" s="216" t="s">
        <v>333</v>
      </c>
      <c r="E210" s="217" t="s">
        <v>6530</v>
      </c>
      <c r="F210" s="218" t="s">
        <v>6531</v>
      </c>
      <c r="G210" s="219" t="s">
        <v>425</v>
      </c>
      <c r="H210" s="220">
        <v>2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6532</v>
      </c>
    </row>
    <row r="211" s="2" customFormat="1" ht="16.5" customHeight="1">
      <c r="A211" s="40"/>
      <c r="B211" s="41"/>
      <c r="C211" s="216" t="s">
        <v>605</v>
      </c>
      <c r="D211" s="216" t="s">
        <v>333</v>
      </c>
      <c r="E211" s="217" t="s">
        <v>6533</v>
      </c>
      <c r="F211" s="218" t="s">
        <v>6534</v>
      </c>
      <c r="G211" s="219" t="s">
        <v>376</v>
      </c>
      <c r="H211" s="220">
        <v>218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6535</v>
      </c>
    </row>
    <row r="212" s="13" customFormat="1">
      <c r="A212" s="13"/>
      <c r="B212" s="234"/>
      <c r="C212" s="235"/>
      <c r="D212" s="236" t="s">
        <v>341</v>
      </c>
      <c r="E212" s="237" t="s">
        <v>19</v>
      </c>
      <c r="F212" s="238" t="s">
        <v>6536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341</v>
      </c>
      <c r="AU212" s="244" t="s">
        <v>85</v>
      </c>
      <c r="AV212" s="13" t="s">
        <v>83</v>
      </c>
      <c r="AW212" s="13" t="s">
        <v>35</v>
      </c>
      <c r="AX212" s="13" t="s">
        <v>76</v>
      </c>
      <c r="AY212" s="244" t="s">
        <v>331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6537</v>
      </c>
      <c r="G213" s="246"/>
      <c r="H213" s="249">
        <v>218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218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2" customFormat="1" ht="16.5" customHeight="1">
      <c r="A215" s="40"/>
      <c r="B215" s="41"/>
      <c r="C215" s="216" t="s">
        <v>666</v>
      </c>
      <c r="D215" s="216" t="s">
        <v>333</v>
      </c>
      <c r="E215" s="217" t="s">
        <v>6538</v>
      </c>
      <c r="F215" s="218" t="s">
        <v>6539</v>
      </c>
      <c r="G215" s="219" t="s">
        <v>376</v>
      </c>
      <c r="H215" s="220">
        <v>504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47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126</v>
      </c>
      <c r="AT215" s="227" t="s">
        <v>333</v>
      </c>
      <c r="AU215" s="227" t="s">
        <v>85</v>
      </c>
      <c r="AY215" s="19" t="s">
        <v>331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83</v>
      </c>
      <c r="BK215" s="228">
        <f>ROUND(I215*H215,2)</f>
        <v>0</v>
      </c>
      <c r="BL215" s="19" t="s">
        <v>126</v>
      </c>
      <c r="BM215" s="227" t="s">
        <v>6540</v>
      </c>
    </row>
    <row r="216" s="13" customFormat="1">
      <c r="A216" s="13"/>
      <c r="B216" s="234"/>
      <c r="C216" s="235"/>
      <c r="D216" s="236" t="s">
        <v>341</v>
      </c>
      <c r="E216" s="237" t="s">
        <v>19</v>
      </c>
      <c r="F216" s="238" t="s">
        <v>6536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341</v>
      </c>
      <c r="AU216" s="244" t="s">
        <v>85</v>
      </c>
      <c r="AV216" s="13" t="s">
        <v>83</v>
      </c>
      <c r="AW216" s="13" t="s">
        <v>35</v>
      </c>
      <c r="AX216" s="13" t="s">
        <v>76</v>
      </c>
      <c r="AY216" s="244" t="s">
        <v>331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6541</v>
      </c>
      <c r="G217" s="246"/>
      <c r="H217" s="249">
        <v>504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504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675</v>
      </c>
      <c r="D219" s="216" t="s">
        <v>333</v>
      </c>
      <c r="E219" s="217" t="s">
        <v>6542</v>
      </c>
      <c r="F219" s="218" t="s">
        <v>6543</v>
      </c>
      <c r="G219" s="219" t="s">
        <v>425</v>
      </c>
      <c r="H219" s="220">
        <v>2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6544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1825</v>
      </c>
      <c r="F220" s="214" t="s">
        <v>1826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SUM(BK221:BK222)</f>
        <v>0</v>
      </c>
    </row>
    <row r="221" s="2" customFormat="1" ht="16.5" customHeight="1">
      <c r="A221" s="40"/>
      <c r="B221" s="41"/>
      <c r="C221" s="216" t="s">
        <v>683</v>
      </c>
      <c r="D221" s="216" t="s">
        <v>333</v>
      </c>
      <c r="E221" s="217" t="s">
        <v>5313</v>
      </c>
      <c r="F221" s="218" t="s">
        <v>5314</v>
      </c>
      <c r="G221" s="219" t="s">
        <v>384</v>
      </c>
      <c r="H221" s="220">
        <v>1444.5170000000001</v>
      </c>
      <c r="I221" s="221"/>
      <c r="J221" s="222">
        <f>ROUND(I221*H221,2)</f>
        <v>0</v>
      </c>
      <c r="K221" s="218" t="s">
        <v>337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6545</v>
      </c>
    </row>
    <row r="222" s="2" customFormat="1">
      <c r="A222" s="40"/>
      <c r="B222" s="41"/>
      <c r="C222" s="42"/>
      <c r="D222" s="229" t="s">
        <v>339</v>
      </c>
      <c r="E222" s="42"/>
      <c r="F222" s="230" t="s">
        <v>5316</v>
      </c>
      <c r="G222" s="42"/>
      <c r="H222" s="42"/>
      <c r="I222" s="231"/>
      <c r="J222" s="42"/>
      <c r="K222" s="42"/>
      <c r="L222" s="46"/>
      <c r="M222" s="301"/>
      <c r="N222" s="302"/>
      <c r="O222" s="298"/>
      <c r="P222" s="298"/>
      <c r="Q222" s="298"/>
      <c r="R222" s="298"/>
      <c r="S222" s="298"/>
      <c r="T222" s="303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339</v>
      </c>
      <c r="AU222" s="19" t="s">
        <v>85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IrdurLFzPGPp+yOtt87mXJdcS7Gjldk0YUOXosiEQXfmmqfw3d5I77hlrkHm9QaYFvaa1aVgtaiY5SdWopfH6Q==" hashValue="1grJHynLL1kwLdLKTSGKRiQVYnizlRm5gkgOWWK6WwyoIEhP2/2HddCOxK/sXniS6kwWFtqe3ODCqubTJhX+vQ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6546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ROUND((SUM(BE95:BE225)),  2)</f>
        <v>0</v>
      </c>
      <c r="G35" s="40"/>
      <c r="H35" s="40"/>
      <c r="I35" s="160">
        <v>0.20999999999999999</v>
      </c>
      <c r="J35" s="159">
        <f>ROUND(((SUM(BE95:BE225))*I35),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ROUND((SUM(BF95:BF225)),  2)</f>
        <v>0</v>
      </c>
      <c r="G36" s="40"/>
      <c r="H36" s="40"/>
      <c r="I36" s="160">
        <v>0.14999999999999999</v>
      </c>
      <c r="J36" s="159">
        <f>ROUND(((SUM(BF95:BF225))*I36),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ROUND((SUM(BG95:BG225)),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ROUND((SUM(BH95:BH225)),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ROUND((SUM(BI95:BI225)),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25.2 - SO25.2 - Fotbalová hřiště - futsal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J100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6432</v>
      </c>
      <c r="E68" s="186"/>
      <c r="F68" s="186"/>
      <c r="G68" s="186"/>
      <c r="H68" s="186"/>
      <c r="I68" s="186"/>
      <c r="J68" s="187">
        <f>J155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6547</v>
      </c>
      <c r="E69" s="186"/>
      <c r="F69" s="186"/>
      <c r="G69" s="186"/>
      <c r="H69" s="186"/>
      <c r="I69" s="186"/>
      <c r="J69" s="187">
        <f>J173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6548</v>
      </c>
      <c r="E70" s="186"/>
      <c r="F70" s="186"/>
      <c r="G70" s="186"/>
      <c r="H70" s="186"/>
      <c r="I70" s="186"/>
      <c r="J70" s="187">
        <f>J190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</v>
      </c>
      <c r="E71" s="186"/>
      <c r="F71" s="186"/>
      <c r="G71" s="186"/>
      <c r="H71" s="186"/>
      <c r="I71" s="186"/>
      <c r="J71" s="187">
        <f>J193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6435</v>
      </c>
      <c r="E72" s="186"/>
      <c r="F72" s="186"/>
      <c r="G72" s="186"/>
      <c r="H72" s="186"/>
      <c r="I72" s="186"/>
      <c r="J72" s="187">
        <f>J202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763</v>
      </c>
      <c r="E73" s="186"/>
      <c r="F73" s="186"/>
      <c r="G73" s="186"/>
      <c r="H73" s="186"/>
      <c r="I73" s="186"/>
      <c r="J73" s="187">
        <f>J223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303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304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25.2 - SO25.2 - Fotbalová hřiště - futsal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Brno</v>
      </c>
      <c r="G91" s="42"/>
      <c r="H91" s="42"/>
      <c r="I91" s="34" t="s">
        <v>31</v>
      </c>
      <c r="J91" s="38" t="str">
        <f>E23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958.40875853371995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329</v>
      </c>
      <c r="F96" s="203" t="s">
        <v>330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P97+P100+P127+P155+P173+P190+P193+P202+P223</f>
        <v>0</v>
      </c>
      <c r="Q96" s="208"/>
      <c r="R96" s="209">
        <f>R97+R100+R127+R155+R173+R190+R193+R202+R223</f>
        <v>958.40875853371995</v>
      </c>
      <c r="S96" s="208"/>
      <c r="T96" s="210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BK97+BK100+BK127+BK155+BK173+BK190+BK193+BK202+BK223</f>
        <v>0</v>
      </c>
    </row>
    <row r="97" s="12" customFormat="1" ht="22.8" customHeight="1">
      <c r="A97" s="12"/>
      <c r="B97" s="200"/>
      <c r="C97" s="201"/>
      <c r="D97" s="202" t="s">
        <v>75</v>
      </c>
      <c r="E97" s="214" t="s">
        <v>783</v>
      </c>
      <c r="F97" s="214" t="s">
        <v>784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SUM(P98:P99)</f>
        <v>0</v>
      </c>
      <c r="Q97" s="208"/>
      <c r="R97" s="209">
        <f>SUM(R98:R99)</f>
        <v>0</v>
      </c>
      <c r="S97" s="208"/>
      <c r="T97" s="21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83</v>
      </c>
      <c r="AY97" s="211" t="s">
        <v>331</v>
      </c>
      <c r="BK97" s="213">
        <f>SUM(BK98:BK99)</f>
        <v>0</v>
      </c>
    </row>
    <row r="98" s="2" customFormat="1" ht="33" customHeight="1">
      <c r="A98" s="40"/>
      <c r="B98" s="41"/>
      <c r="C98" s="216" t="s">
        <v>83</v>
      </c>
      <c r="D98" s="216" t="s">
        <v>333</v>
      </c>
      <c r="E98" s="217" t="s">
        <v>785</v>
      </c>
      <c r="F98" s="218" t="s">
        <v>786</v>
      </c>
      <c r="G98" s="219" t="s">
        <v>19</v>
      </c>
      <c r="H98" s="220">
        <v>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6549</v>
      </c>
    </row>
    <row r="99" s="2" customFormat="1" ht="37.8" customHeight="1">
      <c r="A99" s="40"/>
      <c r="B99" s="41"/>
      <c r="C99" s="216" t="s">
        <v>85</v>
      </c>
      <c r="D99" s="216" t="s">
        <v>333</v>
      </c>
      <c r="E99" s="217" t="s">
        <v>6253</v>
      </c>
      <c r="F99" s="218" t="s">
        <v>6550</v>
      </c>
      <c r="G99" s="219" t="s">
        <v>19</v>
      </c>
      <c r="H99" s="220">
        <v>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6551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83</v>
      </c>
      <c r="F100" s="214" t="s">
        <v>332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SUM(P101:P126)</f>
        <v>0</v>
      </c>
      <c r="Q100" s="208"/>
      <c r="R100" s="209">
        <f>SUM(R101:R126)</f>
        <v>0</v>
      </c>
      <c r="S100" s="208"/>
      <c r="T100" s="210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SUM(BK101:BK126)</f>
        <v>0</v>
      </c>
    </row>
    <row r="101" s="2" customFormat="1" ht="21.75" customHeight="1">
      <c r="A101" s="40"/>
      <c r="B101" s="41"/>
      <c r="C101" s="216" t="s">
        <v>92</v>
      </c>
      <c r="D101" s="216" t="s">
        <v>333</v>
      </c>
      <c r="E101" s="217" t="s">
        <v>5826</v>
      </c>
      <c r="F101" s="218" t="s">
        <v>5827</v>
      </c>
      <c r="G101" s="219" t="s">
        <v>429</v>
      </c>
      <c r="H101" s="220">
        <v>389.988</v>
      </c>
      <c r="I101" s="221"/>
      <c r="J101" s="222">
        <f>ROUND(I101*H101,2)</f>
        <v>0</v>
      </c>
      <c r="K101" s="218" t="s">
        <v>337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6439</v>
      </c>
    </row>
    <row r="102" s="2" customFormat="1">
      <c r="A102" s="40"/>
      <c r="B102" s="41"/>
      <c r="C102" s="42"/>
      <c r="D102" s="229" t="s">
        <v>339</v>
      </c>
      <c r="E102" s="42"/>
      <c r="F102" s="230" t="s">
        <v>6440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339</v>
      </c>
      <c r="AU102" s="19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6552</v>
      </c>
      <c r="G103" s="246"/>
      <c r="H103" s="249">
        <v>389.988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83</v>
      </c>
      <c r="AY103" s="255" t="s">
        <v>331</v>
      </c>
    </row>
    <row r="104" s="2" customFormat="1" ht="24.15" customHeight="1">
      <c r="A104" s="40"/>
      <c r="B104" s="41"/>
      <c r="C104" s="216" t="s">
        <v>126</v>
      </c>
      <c r="D104" s="216" t="s">
        <v>333</v>
      </c>
      <c r="E104" s="217" t="s">
        <v>6259</v>
      </c>
      <c r="F104" s="218" t="s">
        <v>6260</v>
      </c>
      <c r="G104" s="219" t="s">
        <v>429</v>
      </c>
      <c r="H104" s="220">
        <v>6.9299999999999997</v>
      </c>
      <c r="I104" s="221"/>
      <c r="J104" s="222">
        <f>ROUND(I104*H104,2)</f>
        <v>0</v>
      </c>
      <c r="K104" s="218" t="s">
        <v>337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6442</v>
      </c>
    </row>
    <row r="105" s="2" customFormat="1">
      <c r="A105" s="40"/>
      <c r="B105" s="41"/>
      <c r="C105" s="42"/>
      <c r="D105" s="229" t="s">
        <v>339</v>
      </c>
      <c r="E105" s="42"/>
      <c r="F105" s="230" t="s">
        <v>6262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339</v>
      </c>
      <c r="AU105" s="19" t="s">
        <v>85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6443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6553</v>
      </c>
      <c r="G107" s="246"/>
      <c r="H107" s="249">
        <v>6.8399999999999999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3" customFormat="1">
      <c r="A108" s="13"/>
      <c r="B108" s="234"/>
      <c r="C108" s="235"/>
      <c r="D108" s="236" t="s">
        <v>341</v>
      </c>
      <c r="E108" s="237" t="s">
        <v>19</v>
      </c>
      <c r="F108" s="238" t="s">
        <v>6445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341</v>
      </c>
      <c r="AU108" s="244" t="s">
        <v>85</v>
      </c>
      <c r="AV108" s="13" t="s">
        <v>83</v>
      </c>
      <c r="AW108" s="13" t="s">
        <v>35</v>
      </c>
      <c r="AX108" s="13" t="s">
        <v>76</v>
      </c>
      <c r="AY108" s="244" t="s">
        <v>331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6554</v>
      </c>
      <c r="G109" s="246"/>
      <c r="H109" s="249">
        <v>0.089999999999999997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6.9299999999999997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24.15" customHeight="1">
      <c r="A111" s="40"/>
      <c r="B111" s="41"/>
      <c r="C111" s="216" t="s">
        <v>361</v>
      </c>
      <c r="D111" s="216" t="s">
        <v>333</v>
      </c>
      <c r="E111" s="217" t="s">
        <v>5265</v>
      </c>
      <c r="F111" s="218" t="s">
        <v>5266</v>
      </c>
      <c r="G111" s="219" t="s">
        <v>429</v>
      </c>
      <c r="H111" s="220">
        <v>80.599999999999994</v>
      </c>
      <c r="I111" s="221"/>
      <c r="J111" s="222">
        <f>ROUND(I111*H111,2)</f>
        <v>0</v>
      </c>
      <c r="K111" s="218" t="s">
        <v>337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6447</v>
      </c>
    </row>
    <row r="112" s="2" customFormat="1">
      <c r="A112" s="40"/>
      <c r="B112" s="41"/>
      <c r="C112" s="42"/>
      <c r="D112" s="229" t="s">
        <v>339</v>
      </c>
      <c r="E112" s="42"/>
      <c r="F112" s="230" t="s">
        <v>5268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339</v>
      </c>
      <c r="AU112" s="19" t="s">
        <v>85</v>
      </c>
    </row>
    <row r="113" s="13" customFormat="1">
      <c r="A113" s="13"/>
      <c r="B113" s="234"/>
      <c r="C113" s="235"/>
      <c r="D113" s="236" t="s">
        <v>341</v>
      </c>
      <c r="E113" s="237" t="s">
        <v>19</v>
      </c>
      <c r="F113" s="238" t="s">
        <v>6073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341</v>
      </c>
      <c r="AU113" s="244" t="s">
        <v>85</v>
      </c>
      <c r="AV113" s="13" t="s">
        <v>83</v>
      </c>
      <c r="AW113" s="13" t="s">
        <v>35</v>
      </c>
      <c r="AX113" s="13" t="s">
        <v>76</v>
      </c>
      <c r="AY113" s="244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6555</v>
      </c>
      <c r="G114" s="246"/>
      <c r="H114" s="249">
        <v>80.599999999999994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83</v>
      </c>
      <c r="AY114" s="255" t="s">
        <v>331</v>
      </c>
    </row>
    <row r="115" s="2" customFormat="1" ht="37.8" customHeight="1">
      <c r="A115" s="40"/>
      <c r="B115" s="41"/>
      <c r="C115" s="216" t="s">
        <v>366</v>
      </c>
      <c r="D115" s="216" t="s">
        <v>333</v>
      </c>
      <c r="E115" s="217" t="s">
        <v>720</v>
      </c>
      <c r="F115" s="218" t="s">
        <v>721</v>
      </c>
      <c r="G115" s="219" t="s">
        <v>429</v>
      </c>
      <c r="H115" s="220">
        <v>477.51799999999997</v>
      </c>
      <c r="I115" s="221"/>
      <c r="J115" s="222">
        <f>ROUND(I115*H115,2)</f>
        <v>0</v>
      </c>
      <c r="K115" s="218" t="s">
        <v>337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6449</v>
      </c>
    </row>
    <row r="116" s="2" customFormat="1">
      <c r="A116" s="40"/>
      <c r="B116" s="41"/>
      <c r="C116" s="42"/>
      <c r="D116" s="229" t="s">
        <v>339</v>
      </c>
      <c r="E116" s="42"/>
      <c r="F116" s="230" t="s">
        <v>723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339</v>
      </c>
      <c r="AU116" s="19" t="s">
        <v>85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6556</v>
      </c>
      <c r="G117" s="246"/>
      <c r="H117" s="249">
        <v>477.51799999999997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83</v>
      </c>
      <c r="AY117" s="255" t="s">
        <v>331</v>
      </c>
    </row>
    <row r="118" s="2" customFormat="1" ht="37.8" customHeight="1">
      <c r="A118" s="40"/>
      <c r="B118" s="41"/>
      <c r="C118" s="216" t="s">
        <v>373</v>
      </c>
      <c r="D118" s="216" t="s">
        <v>333</v>
      </c>
      <c r="E118" s="217" t="s">
        <v>728</v>
      </c>
      <c r="F118" s="218" t="s">
        <v>729</v>
      </c>
      <c r="G118" s="219" t="s">
        <v>429</v>
      </c>
      <c r="H118" s="220">
        <v>2387.5900000000001</v>
      </c>
      <c r="I118" s="221"/>
      <c r="J118" s="222">
        <f>ROUND(I118*H118,2)</f>
        <v>0</v>
      </c>
      <c r="K118" s="218" t="s">
        <v>337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6451</v>
      </c>
    </row>
    <row r="119" s="2" customFormat="1">
      <c r="A119" s="40"/>
      <c r="B119" s="41"/>
      <c r="C119" s="42"/>
      <c r="D119" s="229" t="s">
        <v>339</v>
      </c>
      <c r="E119" s="42"/>
      <c r="F119" s="230" t="s">
        <v>731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339</v>
      </c>
      <c r="AU119" s="19" t="s">
        <v>85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6557</v>
      </c>
      <c r="G120" s="246"/>
      <c r="H120" s="249">
        <v>2387.5900000000001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83</v>
      </c>
      <c r="AY120" s="255" t="s">
        <v>331</v>
      </c>
    </row>
    <row r="121" s="2" customFormat="1" ht="24.15" customHeight="1">
      <c r="A121" s="40"/>
      <c r="B121" s="41"/>
      <c r="C121" s="216" t="s">
        <v>381</v>
      </c>
      <c r="D121" s="216" t="s">
        <v>333</v>
      </c>
      <c r="E121" s="217" t="s">
        <v>743</v>
      </c>
      <c r="F121" s="218" t="s">
        <v>411</v>
      </c>
      <c r="G121" s="219" t="s">
        <v>384</v>
      </c>
      <c r="H121" s="220">
        <v>859.53200000000004</v>
      </c>
      <c r="I121" s="221"/>
      <c r="J121" s="222">
        <f>ROUND(I121*H121,2)</f>
        <v>0</v>
      </c>
      <c r="K121" s="218" t="s">
        <v>337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6453</v>
      </c>
    </row>
    <row r="122" s="2" customFormat="1">
      <c r="A122" s="40"/>
      <c r="B122" s="41"/>
      <c r="C122" s="42"/>
      <c r="D122" s="229" t="s">
        <v>339</v>
      </c>
      <c r="E122" s="42"/>
      <c r="F122" s="230" t="s">
        <v>745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339</v>
      </c>
      <c r="AU122" s="19" t="s">
        <v>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6558</v>
      </c>
      <c r="G123" s="246"/>
      <c r="H123" s="249">
        <v>859.53200000000004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83</v>
      </c>
      <c r="AY123" s="255" t="s">
        <v>331</v>
      </c>
    </row>
    <row r="124" s="2" customFormat="1" ht="21.75" customHeight="1">
      <c r="A124" s="40"/>
      <c r="B124" s="41"/>
      <c r="C124" s="216" t="s">
        <v>387</v>
      </c>
      <c r="D124" s="216" t="s">
        <v>333</v>
      </c>
      <c r="E124" s="217" t="s">
        <v>5355</v>
      </c>
      <c r="F124" s="218" t="s">
        <v>5356</v>
      </c>
      <c r="G124" s="219" t="s">
        <v>336</v>
      </c>
      <c r="H124" s="220">
        <v>1242</v>
      </c>
      <c r="I124" s="221"/>
      <c r="J124" s="222">
        <f>ROUND(I124*H124,2)</f>
        <v>0</v>
      </c>
      <c r="K124" s="218" t="s">
        <v>337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6455</v>
      </c>
    </row>
    <row r="125" s="2" customFormat="1">
      <c r="A125" s="40"/>
      <c r="B125" s="41"/>
      <c r="C125" s="42"/>
      <c r="D125" s="229" t="s">
        <v>339</v>
      </c>
      <c r="E125" s="42"/>
      <c r="F125" s="230" t="s">
        <v>5358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339</v>
      </c>
      <c r="AU125" s="19" t="s">
        <v>85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6559</v>
      </c>
      <c r="G126" s="246"/>
      <c r="H126" s="249">
        <v>1242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83</v>
      </c>
      <c r="AY126" s="255" t="s">
        <v>331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85</v>
      </c>
      <c r="F127" s="214" t="s">
        <v>858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SUM(P128:P154)</f>
        <v>0</v>
      </c>
      <c r="Q127" s="208"/>
      <c r="R127" s="209">
        <f>SUM(R128:R154)</f>
        <v>18.362248261720001</v>
      </c>
      <c r="S127" s="208"/>
      <c r="T127" s="210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SUM(BK128:BK154)</f>
        <v>0</v>
      </c>
    </row>
    <row r="128" s="2" customFormat="1" ht="24.15" customHeight="1">
      <c r="A128" s="40"/>
      <c r="B128" s="41"/>
      <c r="C128" s="216" t="s">
        <v>393</v>
      </c>
      <c r="D128" s="216" t="s">
        <v>333</v>
      </c>
      <c r="E128" s="217" t="s">
        <v>6095</v>
      </c>
      <c r="F128" s="218" t="s">
        <v>6096</v>
      </c>
      <c r="G128" s="219" t="s">
        <v>336</v>
      </c>
      <c r="H128" s="220">
        <v>1242</v>
      </c>
      <c r="I128" s="221"/>
      <c r="J128" s="222">
        <f>ROUND(I128*H128,2)</f>
        <v>0</v>
      </c>
      <c r="K128" s="218" t="s">
        <v>337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9.8999999999999994E-05</v>
      </c>
      <c r="R128" s="225">
        <f>Q128*H128</f>
        <v>0.122958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6457</v>
      </c>
    </row>
    <row r="129" s="2" customFormat="1">
      <c r="A129" s="40"/>
      <c r="B129" s="41"/>
      <c r="C129" s="42"/>
      <c r="D129" s="229" t="s">
        <v>339</v>
      </c>
      <c r="E129" s="42"/>
      <c r="F129" s="230" t="s">
        <v>6098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339</v>
      </c>
      <c r="AU129" s="19" t="s">
        <v>85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6559</v>
      </c>
      <c r="G130" s="246"/>
      <c r="H130" s="249">
        <v>1242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16.5" customHeight="1">
      <c r="A131" s="40"/>
      <c r="B131" s="41"/>
      <c r="C131" s="284" t="s">
        <v>182</v>
      </c>
      <c r="D131" s="284" t="s">
        <v>968</v>
      </c>
      <c r="E131" s="285" t="s">
        <v>5372</v>
      </c>
      <c r="F131" s="286" t="s">
        <v>5373</v>
      </c>
      <c r="G131" s="287" t="s">
        <v>336</v>
      </c>
      <c r="H131" s="288">
        <v>1428.3</v>
      </c>
      <c r="I131" s="289"/>
      <c r="J131" s="290">
        <f>ROUND(I131*H131,2)</f>
        <v>0</v>
      </c>
      <c r="K131" s="286" t="s">
        <v>337</v>
      </c>
      <c r="L131" s="291"/>
      <c r="M131" s="292" t="s">
        <v>19</v>
      </c>
      <c r="N131" s="293" t="s">
        <v>47</v>
      </c>
      <c r="O131" s="86"/>
      <c r="P131" s="225">
        <f>O131*H131</f>
        <v>0</v>
      </c>
      <c r="Q131" s="225">
        <v>0.00029999999999999997</v>
      </c>
      <c r="R131" s="225">
        <f>Q131*H131</f>
        <v>0.42848999999999993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381</v>
      </c>
      <c r="AT131" s="227" t="s">
        <v>968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6458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6560</v>
      </c>
      <c r="G132" s="246"/>
      <c r="H132" s="249">
        <v>1428.3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83</v>
      </c>
      <c r="AY132" s="255" t="s">
        <v>331</v>
      </c>
    </row>
    <row r="133" s="2" customFormat="1" ht="21.75" customHeight="1">
      <c r="A133" s="40"/>
      <c r="B133" s="41"/>
      <c r="C133" s="216" t="s">
        <v>185</v>
      </c>
      <c r="D133" s="216" t="s">
        <v>333</v>
      </c>
      <c r="E133" s="217" t="s">
        <v>889</v>
      </c>
      <c r="F133" s="218" t="s">
        <v>890</v>
      </c>
      <c r="G133" s="219" t="s">
        <v>429</v>
      </c>
      <c r="H133" s="220">
        <v>6.9299999999999997</v>
      </c>
      <c r="I133" s="221"/>
      <c r="J133" s="222">
        <f>ROUND(I133*H133,2)</f>
        <v>0</v>
      </c>
      <c r="K133" s="218" t="s">
        <v>337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2.5018722040000001</v>
      </c>
      <c r="R133" s="225">
        <f>Q133*H133</f>
        <v>17.337974373720002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6460</v>
      </c>
    </row>
    <row r="134" s="2" customFormat="1">
      <c r="A134" s="40"/>
      <c r="B134" s="41"/>
      <c r="C134" s="42"/>
      <c r="D134" s="229" t="s">
        <v>339</v>
      </c>
      <c r="E134" s="42"/>
      <c r="F134" s="230" t="s">
        <v>892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339</v>
      </c>
      <c r="AU134" s="19" t="s">
        <v>85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6461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6443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6553</v>
      </c>
      <c r="G137" s="246"/>
      <c r="H137" s="249">
        <v>6.8399999999999999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3" customFormat="1">
      <c r="A138" s="13"/>
      <c r="B138" s="234"/>
      <c r="C138" s="235"/>
      <c r="D138" s="236" t="s">
        <v>341</v>
      </c>
      <c r="E138" s="237" t="s">
        <v>19</v>
      </c>
      <c r="F138" s="238" t="s">
        <v>6445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341</v>
      </c>
      <c r="AU138" s="244" t="s">
        <v>85</v>
      </c>
      <c r="AV138" s="13" t="s">
        <v>83</v>
      </c>
      <c r="AW138" s="13" t="s">
        <v>35</v>
      </c>
      <c r="AX138" s="13" t="s">
        <v>76</v>
      </c>
      <c r="AY138" s="244" t="s">
        <v>331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6554</v>
      </c>
      <c r="G139" s="246"/>
      <c r="H139" s="249">
        <v>0.089999999999999997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6.9299999999999997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524</v>
      </c>
      <c r="D141" s="216" t="s">
        <v>333</v>
      </c>
      <c r="E141" s="217" t="s">
        <v>5886</v>
      </c>
      <c r="F141" s="218" t="s">
        <v>5887</v>
      </c>
      <c r="G141" s="219" t="s">
        <v>336</v>
      </c>
      <c r="H141" s="220">
        <v>14.4</v>
      </c>
      <c r="I141" s="221"/>
      <c r="J141" s="222">
        <f>ROUND(I141*H141,2)</f>
        <v>0</v>
      </c>
      <c r="K141" s="218" t="s">
        <v>337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0.0026369000000000002</v>
      </c>
      <c r="R141" s="225">
        <f>Q141*H141</f>
        <v>0.037971360000000003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6462</v>
      </c>
    </row>
    <row r="142" s="2" customFormat="1">
      <c r="A142" s="40"/>
      <c r="B142" s="41"/>
      <c r="C142" s="42"/>
      <c r="D142" s="229" t="s">
        <v>339</v>
      </c>
      <c r="E142" s="42"/>
      <c r="F142" s="230" t="s">
        <v>5889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339</v>
      </c>
      <c r="AU142" s="19" t="s">
        <v>85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6443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6561</v>
      </c>
      <c r="G144" s="246"/>
      <c r="H144" s="249">
        <v>13.68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3" customFormat="1">
      <c r="A145" s="13"/>
      <c r="B145" s="234"/>
      <c r="C145" s="235"/>
      <c r="D145" s="236" t="s">
        <v>341</v>
      </c>
      <c r="E145" s="237" t="s">
        <v>19</v>
      </c>
      <c r="F145" s="238" t="s">
        <v>6445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341</v>
      </c>
      <c r="AU145" s="244" t="s">
        <v>85</v>
      </c>
      <c r="AV145" s="13" t="s">
        <v>83</v>
      </c>
      <c r="AW145" s="13" t="s">
        <v>35</v>
      </c>
      <c r="AX145" s="13" t="s">
        <v>76</v>
      </c>
      <c r="AY145" s="244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6562</v>
      </c>
      <c r="G146" s="246"/>
      <c r="H146" s="249">
        <v>0.71999999999999997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14.4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5893</v>
      </c>
      <c r="F148" s="218" t="s">
        <v>5894</v>
      </c>
      <c r="G148" s="219" t="s">
        <v>336</v>
      </c>
      <c r="H148" s="220">
        <v>14.4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6465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5896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2" customFormat="1" ht="16.5" customHeight="1">
      <c r="A150" s="40"/>
      <c r="B150" s="41"/>
      <c r="C150" s="216" t="s">
        <v>8</v>
      </c>
      <c r="D150" s="216" t="s">
        <v>333</v>
      </c>
      <c r="E150" s="217" t="s">
        <v>5897</v>
      </c>
      <c r="F150" s="218" t="s">
        <v>5898</v>
      </c>
      <c r="G150" s="219" t="s">
        <v>384</v>
      </c>
      <c r="H150" s="220">
        <v>0.40999999999999998</v>
      </c>
      <c r="I150" s="221"/>
      <c r="J150" s="222">
        <f>ROUND(I150*H150,2)</f>
        <v>0</v>
      </c>
      <c r="K150" s="218" t="s">
        <v>337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1.0606207999999999</v>
      </c>
      <c r="R150" s="225">
        <f>Q150*H150</f>
        <v>0.43485452799999996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6466</v>
      </c>
    </row>
    <row r="151" s="2" customFormat="1">
      <c r="A151" s="40"/>
      <c r="B151" s="41"/>
      <c r="C151" s="42"/>
      <c r="D151" s="229" t="s">
        <v>339</v>
      </c>
      <c r="E151" s="42"/>
      <c r="F151" s="230" t="s">
        <v>5900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339</v>
      </c>
      <c r="AU151" s="19" t="s">
        <v>85</v>
      </c>
    </row>
    <row r="152" s="13" customFormat="1">
      <c r="A152" s="13"/>
      <c r="B152" s="234"/>
      <c r="C152" s="235"/>
      <c r="D152" s="236" t="s">
        <v>341</v>
      </c>
      <c r="E152" s="237" t="s">
        <v>19</v>
      </c>
      <c r="F152" s="238" t="s">
        <v>6443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341</v>
      </c>
      <c r="AU152" s="244" t="s">
        <v>85</v>
      </c>
      <c r="AV152" s="13" t="s">
        <v>83</v>
      </c>
      <c r="AW152" s="13" t="s">
        <v>35</v>
      </c>
      <c r="AX152" s="13" t="s">
        <v>76</v>
      </c>
      <c r="AY152" s="244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6563</v>
      </c>
      <c r="G153" s="246"/>
      <c r="H153" s="249">
        <v>0.40999999999999998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0.40999999999999998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2181</v>
      </c>
      <c r="F155" s="214" t="s">
        <v>6468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SUM(P156:P172)</f>
        <v>0</v>
      </c>
      <c r="Q155" s="208"/>
      <c r="R155" s="209">
        <f>SUM(R156:R172)</f>
        <v>134.634330272</v>
      </c>
      <c r="S155" s="208"/>
      <c r="T155" s="210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SUM(BK156:BK172)</f>
        <v>0</v>
      </c>
    </row>
    <row r="156" s="2" customFormat="1" ht="24.15" customHeight="1">
      <c r="A156" s="40"/>
      <c r="B156" s="41"/>
      <c r="C156" s="216" t="s">
        <v>541</v>
      </c>
      <c r="D156" s="216" t="s">
        <v>333</v>
      </c>
      <c r="E156" s="217" t="s">
        <v>5361</v>
      </c>
      <c r="F156" s="218" t="s">
        <v>5362</v>
      </c>
      <c r="G156" s="219" t="s">
        <v>429</v>
      </c>
      <c r="H156" s="220">
        <v>80.599999999999994</v>
      </c>
      <c r="I156" s="221"/>
      <c r="J156" s="222">
        <f>ROUND(I156*H156,2)</f>
        <v>0</v>
      </c>
      <c r="K156" s="218" t="s">
        <v>337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1.665</v>
      </c>
      <c r="R156" s="225">
        <f>Q156*H156</f>
        <v>134.19899999999998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6469</v>
      </c>
    </row>
    <row r="157" s="2" customFormat="1">
      <c r="A157" s="40"/>
      <c r="B157" s="41"/>
      <c r="C157" s="42"/>
      <c r="D157" s="229" t="s">
        <v>339</v>
      </c>
      <c r="E157" s="42"/>
      <c r="F157" s="230" t="s">
        <v>5364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339</v>
      </c>
      <c r="AU157" s="19" t="s">
        <v>85</v>
      </c>
    </row>
    <row r="158" s="13" customFormat="1">
      <c r="A158" s="13"/>
      <c r="B158" s="234"/>
      <c r="C158" s="235"/>
      <c r="D158" s="236" t="s">
        <v>341</v>
      </c>
      <c r="E158" s="237" t="s">
        <v>19</v>
      </c>
      <c r="F158" s="238" t="s">
        <v>5365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341</v>
      </c>
      <c r="AU158" s="244" t="s">
        <v>85</v>
      </c>
      <c r="AV158" s="13" t="s">
        <v>83</v>
      </c>
      <c r="AW158" s="13" t="s">
        <v>35</v>
      </c>
      <c r="AX158" s="13" t="s">
        <v>76</v>
      </c>
      <c r="AY158" s="244" t="s">
        <v>331</v>
      </c>
    </row>
    <row r="159" s="13" customFormat="1">
      <c r="A159" s="13"/>
      <c r="B159" s="234"/>
      <c r="C159" s="235"/>
      <c r="D159" s="236" t="s">
        <v>341</v>
      </c>
      <c r="E159" s="237" t="s">
        <v>19</v>
      </c>
      <c r="F159" s="238" t="s">
        <v>6073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341</v>
      </c>
      <c r="AU159" s="244" t="s">
        <v>85</v>
      </c>
      <c r="AV159" s="13" t="s">
        <v>83</v>
      </c>
      <c r="AW159" s="13" t="s">
        <v>35</v>
      </c>
      <c r="AX159" s="13" t="s">
        <v>76</v>
      </c>
      <c r="AY159" s="244" t="s">
        <v>331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6555</v>
      </c>
      <c r="G160" s="246"/>
      <c r="H160" s="249">
        <v>80.599999999999994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83</v>
      </c>
      <c r="AY160" s="255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6470</v>
      </c>
      <c r="F161" s="218" t="s">
        <v>6471</v>
      </c>
      <c r="G161" s="219" t="s">
        <v>425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6472</v>
      </c>
    </row>
    <row r="162" s="2" customFormat="1" ht="16.5" customHeight="1">
      <c r="A162" s="40"/>
      <c r="B162" s="41"/>
      <c r="C162" s="216" t="s">
        <v>475</v>
      </c>
      <c r="D162" s="216" t="s">
        <v>333</v>
      </c>
      <c r="E162" s="217" t="s">
        <v>6473</v>
      </c>
      <c r="F162" s="218" t="s">
        <v>6474</v>
      </c>
      <c r="G162" s="219" t="s">
        <v>425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6475</v>
      </c>
    </row>
    <row r="163" s="2" customFormat="1" ht="24.15" customHeight="1">
      <c r="A163" s="40"/>
      <c r="B163" s="41"/>
      <c r="C163" s="216" t="s">
        <v>549</v>
      </c>
      <c r="D163" s="216" t="s">
        <v>333</v>
      </c>
      <c r="E163" s="217" t="s">
        <v>5367</v>
      </c>
      <c r="F163" s="218" t="s">
        <v>5368</v>
      </c>
      <c r="G163" s="219" t="s">
        <v>336</v>
      </c>
      <c r="H163" s="220">
        <v>644.79999999999995</v>
      </c>
      <c r="I163" s="221"/>
      <c r="J163" s="222">
        <f>ROUND(I163*H163,2)</f>
        <v>0</v>
      </c>
      <c r="K163" s="218" t="s">
        <v>337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0.00016694</v>
      </c>
      <c r="R163" s="225">
        <f>Q163*H163</f>
        <v>0.10764291199999999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6476</v>
      </c>
    </row>
    <row r="164" s="2" customFormat="1">
      <c r="A164" s="40"/>
      <c r="B164" s="41"/>
      <c r="C164" s="42"/>
      <c r="D164" s="229" t="s">
        <v>339</v>
      </c>
      <c r="E164" s="42"/>
      <c r="F164" s="230" t="s">
        <v>5370</v>
      </c>
      <c r="G164" s="42"/>
      <c r="H164" s="42"/>
      <c r="I164" s="231"/>
      <c r="J164" s="42"/>
      <c r="K164" s="42"/>
      <c r="L164" s="46"/>
      <c r="M164" s="232"/>
      <c r="N164" s="23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339</v>
      </c>
      <c r="AU164" s="19" t="s">
        <v>85</v>
      </c>
    </row>
    <row r="165" s="13" customFormat="1">
      <c r="A165" s="13"/>
      <c r="B165" s="234"/>
      <c r="C165" s="235"/>
      <c r="D165" s="236" t="s">
        <v>341</v>
      </c>
      <c r="E165" s="237" t="s">
        <v>19</v>
      </c>
      <c r="F165" s="238" t="s">
        <v>6073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341</v>
      </c>
      <c r="AU165" s="244" t="s">
        <v>85</v>
      </c>
      <c r="AV165" s="13" t="s">
        <v>83</v>
      </c>
      <c r="AW165" s="13" t="s">
        <v>35</v>
      </c>
      <c r="AX165" s="13" t="s">
        <v>76</v>
      </c>
      <c r="AY165" s="244" t="s">
        <v>331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6564</v>
      </c>
      <c r="G166" s="246"/>
      <c r="H166" s="249">
        <v>644.79999999999995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84" t="s">
        <v>558</v>
      </c>
      <c r="D167" s="284" t="s">
        <v>968</v>
      </c>
      <c r="E167" s="285" t="s">
        <v>5372</v>
      </c>
      <c r="F167" s="286" t="s">
        <v>5373</v>
      </c>
      <c r="G167" s="287" t="s">
        <v>336</v>
      </c>
      <c r="H167" s="288">
        <v>741.51999999999998</v>
      </c>
      <c r="I167" s="289"/>
      <c r="J167" s="290">
        <f>ROUND(I167*H167,2)</f>
        <v>0</v>
      </c>
      <c r="K167" s="286" t="s">
        <v>337</v>
      </c>
      <c r="L167" s="291"/>
      <c r="M167" s="292" t="s">
        <v>19</v>
      </c>
      <c r="N167" s="293" t="s">
        <v>47</v>
      </c>
      <c r="O167" s="86"/>
      <c r="P167" s="225">
        <f>O167*H167</f>
        <v>0</v>
      </c>
      <c r="Q167" s="225">
        <v>0.00029999999999999997</v>
      </c>
      <c r="R167" s="225">
        <f>Q167*H167</f>
        <v>0.22245599999999999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381</v>
      </c>
      <c r="AT167" s="227" t="s">
        <v>968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6478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6565</v>
      </c>
      <c r="G168" s="246"/>
      <c r="H168" s="249">
        <v>741.51999999999998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83</v>
      </c>
      <c r="AY168" s="255" t="s">
        <v>331</v>
      </c>
    </row>
    <row r="169" s="2" customFormat="1" ht="16.5" customHeight="1">
      <c r="A169" s="40"/>
      <c r="B169" s="41"/>
      <c r="C169" s="216" t="s">
        <v>7</v>
      </c>
      <c r="D169" s="216" t="s">
        <v>333</v>
      </c>
      <c r="E169" s="217" t="s">
        <v>6480</v>
      </c>
      <c r="F169" s="218" t="s">
        <v>6481</v>
      </c>
      <c r="G169" s="219" t="s">
        <v>376</v>
      </c>
      <c r="H169" s="220">
        <v>322.39999999999998</v>
      </c>
      <c r="I169" s="221"/>
      <c r="J169" s="222">
        <f>ROUND(I169*H169,2)</f>
        <v>0</v>
      </c>
      <c r="K169" s="218" t="s">
        <v>337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0.00032640000000000002</v>
      </c>
      <c r="R169" s="225">
        <f>Q169*H169</f>
        <v>0.10523136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6482</v>
      </c>
    </row>
    <row r="170" s="2" customFormat="1">
      <c r="A170" s="40"/>
      <c r="B170" s="41"/>
      <c r="C170" s="42"/>
      <c r="D170" s="229" t="s">
        <v>339</v>
      </c>
      <c r="E170" s="42"/>
      <c r="F170" s="230" t="s">
        <v>6483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339</v>
      </c>
      <c r="AU170" s="19" t="s">
        <v>85</v>
      </c>
    </row>
    <row r="171" s="13" customFormat="1">
      <c r="A171" s="13"/>
      <c r="B171" s="234"/>
      <c r="C171" s="235"/>
      <c r="D171" s="236" t="s">
        <v>341</v>
      </c>
      <c r="E171" s="237" t="s">
        <v>19</v>
      </c>
      <c r="F171" s="238" t="s">
        <v>6073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341</v>
      </c>
      <c r="AU171" s="244" t="s">
        <v>85</v>
      </c>
      <c r="AV171" s="13" t="s">
        <v>83</v>
      </c>
      <c r="AW171" s="13" t="s">
        <v>35</v>
      </c>
      <c r="AX171" s="13" t="s">
        <v>76</v>
      </c>
      <c r="AY171" s="244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6566</v>
      </c>
      <c r="G172" s="246"/>
      <c r="H172" s="249">
        <v>322.39999999999998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83</v>
      </c>
      <c r="AY172" s="255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361</v>
      </c>
      <c r="F173" s="214" t="s">
        <v>6567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SUM(P174:P189)</f>
        <v>0</v>
      </c>
      <c r="Q173" s="208"/>
      <c r="R173" s="209">
        <f>SUM(R174:R189)</f>
        <v>760.10399999999993</v>
      </c>
      <c r="S173" s="208"/>
      <c r="T173" s="210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SUM(BK174:BK189)</f>
        <v>0</v>
      </c>
    </row>
    <row r="174" s="2" customFormat="1" ht="16.5" customHeight="1">
      <c r="A174" s="40"/>
      <c r="B174" s="41"/>
      <c r="C174" s="216" t="s">
        <v>190</v>
      </c>
      <c r="D174" s="216" t="s">
        <v>333</v>
      </c>
      <c r="E174" s="217" t="s">
        <v>6139</v>
      </c>
      <c r="F174" s="218" t="s">
        <v>6486</v>
      </c>
      <c r="G174" s="219" t="s">
        <v>336</v>
      </c>
      <c r="H174" s="220">
        <v>1242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0.042000000000000003</v>
      </c>
      <c r="R174" s="225">
        <f>Q174*H174</f>
        <v>52.164000000000001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6487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6100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6559</v>
      </c>
      <c r="G176" s="246"/>
      <c r="H176" s="249">
        <v>1242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2" customFormat="1" ht="24.15" customHeight="1">
      <c r="A177" s="40"/>
      <c r="B177" s="41"/>
      <c r="C177" s="216" t="s">
        <v>193</v>
      </c>
      <c r="D177" s="216" t="s">
        <v>333</v>
      </c>
      <c r="E177" s="217" t="s">
        <v>6488</v>
      </c>
      <c r="F177" s="218" t="s">
        <v>6489</v>
      </c>
      <c r="G177" s="219" t="s">
        <v>336</v>
      </c>
      <c r="H177" s="220">
        <v>1242</v>
      </c>
      <c r="I177" s="221"/>
      <c r="J177" s="222">
        <f>ROUND(I177*H177,2)</f>
        <v>0</v>
      </c>
      <c r="K177" s="218" t="s">
        <v>337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0.106</v>
      </c>
      <c r="R177" s="225">
        <f>Q177*H177</f>
        <v>131.65199999999999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6568</v>
      </c>
    </row>
    <row r="178" s="2" customFormat="1">
      <c r="A178" s="40"/>
      <c r="B178" s="41"/>
      <c r="C178" s="42"/>
      <c r="D178" s="229" t="s">
        <v>339</v>
      </c>
      <c r="E178" s="42"/>
      <c r="F178" s="230" t="s">
        <v>6491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339</v>
      </c>
      <c r="AU178" s="19" t="s">
        <v>85</v>
      </c>
    </row>
    <row r="179" s="2" customFormat="1" ht="24.15" customHeight="1">
      <c r="A179" s="40"/>
      <c r="B179" s="41"/>
      <c r="C179" s="216" t="s">
        <v>199</v>
      </c>
      <c r="D179" s="216" t="s">
        <v>333</v>
      </c>
      <c r="E179" s="217" t="s">
        <v>6492</v>
      </c>
      <c r="F179" s="218" t="s">
        <v>6493</v>
      </c>
      <c r="G179" s="219" t="s">
        <v>336</v>
      </c>
      <c r="H179" s="220">
        <v>1242</v>
      </c>
      <c r="I179" s="221"/>
      <c r="J179" s="222">
        <f>ROUND(I179*H179,2)</f>
        <v>0</v>
      </c>
      <c r="K179" s="218" t="s">
        <v>337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0.19800000000000001</v>
      </c>
      <c r="R179" s="225">
        <f>Q179*H179</f>
        <v>245.91600000000003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6569</v>
      </c>
    </row>
    <row r="180" s="2" customFormat="1">
      <c r="A180" s="40"/>
      <c r="B180" s="41"/>
      <c r="C180" s="42"/>
      <c r="D180" s="229" t="s">
        <v>339</v>
      </c>
      <c r="E180" s="42"/>
      <c r="F180" s="230" t="s">
        <v>6495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339</v>
      </c>
      <c r="AU180" s="19" t="s">
        <v>85</v>
      </c>
    </row>
    <row r="181" s="2" customFormat="1" ht="24.15" customHeight="1">
      <c r="A181" s="40"/>
      <c r="B181" s="41"/>
      <c r="C181" s="216" t="s">
        <v>599</v>
      </c>
      <c r="D181" s="216" t="s">
        <v>333</v>
      </c>
      <c r="E181" s="217" t="s">
        <v>6496</v>
      </c>
      <c r="F181" s="218" t="s">
        <v>6497</v>
      </c>
      <c r="G181" s="219" t="s">
        <v>336</v>
      </c>
      <c r="H181" s="220">
        <v>1242</v>
      </c>
      <c r="I181" s="221"/>
      <c r="J181" s="222">
        <f>ROUND(I181*H181,2)</f>
        <v>0</v>
      </c>
      <c r="K181" s="218" t="s">
        <v>337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0.19700000000000001</v>
      </c>
      <c r="R181" s="225">
        <f>Q181*H181</f>
        <v>244.67400000000001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6570</v>
      </c>
    </row>
    <row r="182" s="2" customFormat="1">
      <c r="A182" s="40"/>
      <c r="B182" s="41"/>
      <c r="C182" s="42"/>
      <c r="D182" s="229" t="s">
        <v>339</v>
      </c>
      <c r="E182" s="42"/>
      <c r="F182" s="230" t="s">
        <v>6499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339</v>
      </c>
      <c r="AU182" s="19" t="s">
        <v>85</v>
      </c>
    </row>
    <row r="183" s="13" customFormat="1">
      <c r="A183" s="13"/>
      <c r="B183" s="234"/>
      <c r="C183" s="235"/>
      <c r="D183" s="236" t="s">
        <v>341</v>
      </c>
      <c r="E183" s="237" t="s">
        <v>19</v>
      </c>
      <c r="F183" s="238" t="s">
        <v>6571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341</v>
      </c>
      <c r="AU183" s="244" t="s">
        <v>85</v>
      </c>
      <c r="AV183" s="13" t="s">
        <v>83</v>
      </c>
      <c r="AW183" s="13" t="s">
        <v>35</v>
      </c>
      <c r="AX183" s="13" t="s">
        <v>76</v>
      </c>
      <c r="AY183" s="244" t="s">
        <v>331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6572</v>
      </c>
      <c r="G184" s="246"/>
      <c r="H184" s="249">
        <v>1242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83</v>
      </c>
      <c r="AY184" s="255" t="s">
        <v>331</v>
      </c>
    </row>
    <row r="185" s="2" customFormat="1" ht="21.75" customHeight="1">
      <c r="A185" s="40"/>
      <c r="B185" s="41"/>
      <c r="C185" s="216" t="s">
        <v>587</v>
      </c>
      <c r="D185" s="216" t="s">
        <v>333</v>
      </c>
      <c r="E185" s="217" t="s">
        <v>6153</v>
      </c>
      <c r="F185" s="218" t="s">
        <v>6154</v>
      </c>
      <c r="G185" s="219" t="s">
        <v>336</v>
      </c>
      <c r="H185" s="220">
        <v>1242</v>
      </c>
      <c r="I185" s="221"/>
      <c r="J185" s="222">
        <f>ROUND(I185*H185,2)</f>
        <v>0</v>
      </c>
      <c r="K185" s="218" t="s">
        <v>337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0.069000000000000006</v>
      </c>
      <c r="R185" s="225">
        <f>Q185*H185</f>
        <v>85.698000000000008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6573</v>
      </c>
    </row>
    <row r="186" s="2" customFormat="1">
      <c r="A186" s="40"/>
      <c r="B186" s="41"/>
      <c r="C186" s="42"/>
      <c r="D186" s="229" t="s">
        <v>339</v>
      </c>
      <c r="E186" s="42"/>
      <c r="F186" s="230" t="s">
        <v>6156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339</v>
      </c>
      <c r="AU186" s="19" t="s">
        <v>85</v>
      </c>
    </row>
    <row r="187" s="13" customFormat="1">
      <c r="A187" s="13"/>
      <c r="B187" s="234"/>
      <c r="C187" s="235"/>
      <c r="D187" s="236" t="s">
        <v>341</v>
      </c>
      <c r="E187" s="237" t="s">
        <v>19</v>
      </c>
      <c r="F187" s="238" t="s">
        <v>6502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341</v>
      </c>
      <c r="AU187" s="244" t="s">
        <v>85</v>
      </c>
      <c r="AV187" s="13" t="s">
        <v>83</v>
      </c>
      <c r="AW187" s="13" t="s">
        <v>35</v>
      </c>
      <c r="AX187" s="13" t="s">
        <v>76</v>
      </c>
      <c r="AY187" s="244" t="s">
        <v>331</v>
      </c>
    </row>
    <row r="188" s="13" customFormat="1">
      <c r="A188" s="13"/>
      <c r="B188" s="234"/>
      <c r="C188" s="235"/>
      <c r="D188" s="236" t="s">
        <v>341</v>
      </c>
      <c r="E188" s="237" t="s">
        <v>19</v>
      </c>
      <c r="F188" s="238" t="s">
        <v>6100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341</v>
      </c>
      <c r="AU188" s="244" t="s">
        <v>85</v>
      </c>
      <c r="AV188" s="13" t="s">
        <v>83</v>
      </c>
      <c r="AW188" s="13" t="s">
        <v>35</v>
      </c>
      <c r="AX188" s="13" t="s">
        <v>76</v>
      </c>
      <c r="AY188" s="244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6572</v>
      </c>
      <c r="G189" s="246"/>
      <c r="H189" s="249">
        <v>1242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83</v>
      </c>
      <c r="AY189" s="255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3847</v>
      </c>
      <c r="F190" s="214" t="s">
        <v>6574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SUM(P191:P192)</f>
        <v>0</v>
      </c>
      <c r="Q190" s="208"/>
      <c r="R190" s="209">
        <f>SUM(R191:R192)</f>
        <v>0</v>
      </c>
      <c r="S190" s="208"/>
      <c r="T190" s="210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SUM(BK191:BK192)</f>
        <v>0</v>
      </c>
    </row>
    <row r="191" s="2" customFormat="1" ht="37.8" customHeight="1">
      <c r="A191" s="40"/>
      <c r="B191" s="41"/>
      <c r="C191" s="216" t="s">
        <v>644</v>
      </c>
      <c r="D191" s="216" t="s">
        <v>333</v>
      </c>
      <c r="E191" s="217" t="s">
        <v>6180</v>
      </c>
      <c r="F191" s="218" t="s">
        <v>6575</v>
      </c>
      <c r="G191" s="219" t="s">
        <v>336</v>
      </c>
      <c r="H191" s="220">
        <v>1242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6505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6559</v>
      </c>
      <c r="G192" s="246"/>
      <c r="H192" s="249">
        <v>1242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83</v>
      </c>
      <c r="AY192" s="255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387</v>
      </c>
      <c r="F193" s="214" t="s">
        <v>1372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SUM(P194:P201)</f>
        <v>0</v>
      </c>
      <c r="Q193" s="208"/>
      <c r="R193" s="209">
        <f>SUM(R194:R201)</f>
        <v>45.308179999999993</v>
      </c>
      <c r="S193" s="208"/>
      <c r="T193" s="210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SUM(BK194:BK201)</f>
        <v>0</v>
      </c>
    </row>
    <row r="194" s="2" customFormat="1" ht="24.15" customHeight="1">
      <c r="A194" s="40"/>
      <c r="B194" s="41"/>
      <c r="C194" s="216" t="s">
        <v>650</v>
      </c>
      <c r="D194" s="216" t="s">
        <v>333</v>
      </c>
      <c r="E194" s="217" t="s">
        <v>6506</v>
      </c>
      <c r="F194" s="218" t="s">
        <v>6507</v>
      </c>
      <c r="G194" s="219" t="s">
        <v>376</v>
      </c>
      <c r="H194" s="220">
        <v>146</v>
      </c>
      <c r="I194" s="221"/>
      <c r="J194" s="222">
        <f>ROUND(I194*H194,2)</f>
        <v>0</v>
      </c>
      <c r="K194" s="218" t="s">
        <v>337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0.12949959999999999</v>
      </c>
      <c r="R194" s="225">
        <f>Q194*H194</f>
        <v>18.9069416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6576</v>
      </c>
    </row>
    <row r="195" s="2" customFormat="1">
      <c r="A195" s="40"/>
      <c r="B195" s="41"/>
      <c r="C195" s="42"/>
      <c r="D195" s="229" t="s">
        <v>339</v>
      </c>
      <c r="E195" s="42"/>
      <c r="F195" s="230" t="s">
        <v>6509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339</v>
      </c>
      <c r="AU195" s="19" t="s">
        <v>85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6577</v>
      </c>
      <c r="G196" s="246"/>
      <c r="H196" s="249">
        <v>146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83</v>
      </c>
      <c r="AY196" s="255" t="s">
        <v>331</v>
      </c>
    </row>
    <row r="197" s="2" customFormat="1" ht="16.5" customHeight="1">
      <c r="A197" s="40"/>
      <c r="B197" s="41"/>
      <c r="C197" s="284" t="s">
        <v>656</v>
      </c>
      <c r="D197" s="284" t="s">
        <v>968</v>
      </c>
      <c r="E197" s="285" t="s">
        <v>6511</v>
      </c>
      <c r="F197" s="286" t="s">
        <v>6512</v>
      </c>
      <c r="G197" s="287" t="s">
        <v>376</v>
      </c>
      <c r="H197" s="288">
        <v>147.46000000000001</v>
      </c>
      <c r="I197" s="289"/>
      <c r="J197" s="290">
        <f>ROUND(I197*H197,2)</f>
        <v>0</v>
      </c>
      <c r="K197" s="286" t="s">
        <v>337</v>
      </c>
      <c r="L197" s="291"/>
      <c r="M197" s="292" t="s">
        <v>19</v>
      </c>
      <c r="N197" s="293" t="s">
        <v>47</v>
      </c>
      <c r="O197" s="86"/>
      <c r="P197" s="225">
        <f>O197*H197</f>
        <v>0</v>
      </c>
      <c r="Q197" s="225">
        <v>0.044999999999999998</v>
      </c>
      <c r="R197" s="225">
        <f>Q197*H197</f>
        <v>6.6356999999999999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381</v>
      </c>
      <c r="AT197" s="227" t="s">
        <v>968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6578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6579</v>
      </c>
      <c r="G198" s="246"/>
      <c r="H198" s="249">
        <v>147.46000000000001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83</v>
      </c>
      <c r="AY198" s="255" t="s">
        <v>331</v>
      </c>
    </row>
    <row r="199" s="2" customFormat="1" ht="16.5" customHeight="1">
      <c r="A199" s="40"/>
      <c r="B199" s="41"/>
      <c r="C199" s="216" t="s">
        <v>631</v>
      </c>
      <c r="D199" s="216" t="s">
        <v>333</v>
      </c>
      <c r="E199" s="217" t="s">
        <v>6515</v>
      </c>
      <c r="F199" s="218" t="s">
        <v>6516</v>
      </c>
      <c r="G199" s="219" t="s">
        <v>429</v>
      </c>
      <c r="H199" s="220">
        <v>8.7599999999999998</v>
      </c>
      <c r="I199" s="221"/>
      <c r="J199" s="222">
        <f>ROUND(I199*H199,2)</f>
        <v>0</v>
      </c>
      <c r="K199" s="218" t="s">
        <v>337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2.2563399999999998</v>
      </c>
      <c r="R199" s="225">
        <f>Q199*H199</f>
        <v>19.765538399999997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6580</v>
      </c>
    </row>
    <row r="200" s="2" customFormat="1">
      <c r="A200" s="40"/>
      <c r="B200" s="41"/>
      <c r="C200" s="42"/>
      <c r="D200" s="229" t="s">
        <v>339</v>
      </c>
      <c r="E200" s="42"/>
      <c r="F200" s="230" t="s">
        <v>6518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339</v>
      </c>
      <c r="AU200" s="19" t="s">
        <v>85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6581</v>
      </c>
      <c r="G201" s="246"/>
      <c r="H201" s="249">
        <v>8.7599999999999998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83</v>
      </c>
      <c r="AY201" s="255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1450</v>
      </c>
      <c r="F202" s="214" t="s">
        <v>6520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SUM(P203:P222)</f>
        <v>0</v>
      </c>
      <c r="Q202" s="208"/>
      <c r="R202" s="209">
        <f>SUM(R203:R222)</f>
        <v>0</v>
      </c>
      <c r="S202" s="208"/>
      <c r="T202" s="210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SUM(BK203:BK222)</f>
        <v>0</v>
      </c>
    </row>
    <row r="203" s="2" customFormat="1" ht="16.5" customHeight="1">
      <c r="A203" s="40"/>
      <c r="B203" s="41"/>
      <c r="C203" s="216" t="s">
        <v>618</v>
      </c>
      <c r="D203" s="216" t="s">
        <v>333</v>
      </c>
      <c r="E203" s="217" t="s">
        <v>6582</v>
      </c>
      <c r="F203" s="218" t="s">
        <v>6583</v>
      </c>
      <c r="G203" s="219" t="s">
        <v>376</v>
      </c>
      <c r="H203" s="220">
        <v>46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6584</v>
      </c>
    </row>
    <row r="204" s="2" customFormat="1" ht="16.5" customHeight="1">
      <c r="A204" s="40"/>
      <c r="B204" s="41"/>
      <c r="C204" s="216" t="s">
        <v>624</v>
      </c>
      <c r="D204" s="216" t="s">
        <v>333</v>
      </c>
      <c r="E204" s="217" t="s">
        <v>6585</v>
      </c>
      <c r="F204" s="218" t="s">
        <v>6586</v>
      </c>
      <c r="G204" s="219" t="s">
        <v>425</v>
      </c>
      <c r="H204" s="220">
        <v>11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6587</v>
      </c>
    </row>
    <row r="205" s="2" customFormat="1" ht="16.5" customHeight="1">
      <c r="A205" s="40"/>
      <c r="B205" s="41"/>
      <c r="C205" s="216" t="s">
        <v>612</v>
      </c>
      <c r="D205" s="216" t="s">
        <v>333</v>
      </c>
      <c r="E205" s="217" t="s">
        <v>6588</v>
      </c>
      <c r="F205" s="218" t="s">
        <v>6589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6590</v>
      </c>
    </row>
    <row r="206" s="2" customFormat="1" ht="16.5" customHeight="1">
      <c r="A206" s="40"/>
      <c r="B206" s="41"/>
      <c r="C206" s="216" t="s">
        <v>638</v>
      </c>
      <c r="D206" s="216" t="s">
        <v>333</v>
      </c>
      <c r="E206" s="217" t="s">
        <v>6521</v>
      </c>
      <c r="F206" s="218" t="s">
        <v>6522</v>
      </c>
      <c r="G206" s="219" t="s">
        <v>376</v>
      </c>
      <c r="H206" s="220">
        <v>27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6523</v>
      </c>
    </row>
    <row r="207" s="2" customFormat="1" ht="16.5" customHeight="1">
      <c r="A207" s="40"/>
      <c r="B207" s="41"/>
      <c r="C207" s="216" t="s">
        <v>605</v>
      </c>
      <c r="D207" s="216" t="s">
        <v>333</v>
      </c>
      <c r="E207" s="217" t="s">
        <v>6524</v>
      </c>
      <c r="F207" s="218" t="s">
        <v>6525</v>
      </c>
      <c r="G207" s="219" t="s">
        <v>425</v>
      </c>
      <c r="H207" s="220">
        <v>8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6526</v>
      </c>
    </row>
    <row r="208" s="2" customFormat="1" ht="16.5" customHeight="1">
      <c r="A208" s="40"/>
      <c r="B208" s="41"/>
      <c r="C208" s="216" t="s">
        <v>666</v>
      </c>
      <c r="D208" s="216" t="s">
        <v>333</v>
      </c>
      <c r="E208" s="217" t="s">
        <v>6527</v>
      </c>
      <c r="F208" s="218" t="s">
        <v>6528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6529</v>
      </c>
    </row>
    <row r="209" s="2" customFormat="1" ht="16.5" customHeight="1">
      <c r="A209" s="40"/>
      <c r="B209" s="41"/>
      <c r="C209" s="216" t="s">
        <v>675</v>
      </c>
      <c r="D209" s="216" t="s">
        <v>333</v>
      </c>
      <c r="E209" s="217" t="s">
        <v>6530</v>
      </c>
      <c r="F209" s="218" t="s">
        <v>6531</v>
      </c>
      <c r="G209" s="219" t="s">
        <v>425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6532</v>
      </c>
    </row>
    <row r="210" s="2" customFormat="1" ht="16.5" customHeight="1">
      <c r="A210" s="40"/>
      <c r="B210" s="41"/>
      <c r="C210" s="216" t="s">
        <v>683</v>
      </c>
      <c r="D210" s="216" t="s">
        <v>333</v>
      </c>
      <c r="E210" s="217" t="s">
        <v>6533</v>
      </c>
      <c r="F210" s="218" t="s">
        <v>6534</v>
      </c>
      <c r="G210" s="219" t="s">
        <v>376</v>
      </c>
      <c r="H210" s="220">
        <v>91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6535</v>
      </c>
    </row>
    <row r="211" s="13" customFormat="1">
      <c r="A211" s="13"/>
      <c r="B211" s="234"/>
      <c r="C211" s="235"/>
      <c r="D211" s="236" t="s">
        <v>341</v>
      </c>
      <c r="E211" s="237" t="s">
        <v>19</v>
      </c>
      <c r="F211" s="238" t="s">
        <v>6591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341</v>
      </c>
      <c r="AU211" s="244" t="s">
        <v>85</v>
      </c>
      <c r="AV211" s="13" t="s">
        <v>83</v>
      </c>
      <c r="AW211" s="13" t="s">
        <v>35</v>
      </c>
      <c r="AX211" s="13" t="s">
        <v>76</v>
      </c>
      <c r="AY211" s="244" t="s">
        <v>331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1070</v>
      </c>
      <c r="G212" s="246"/>
      <c r="H212" s="249">
        <v>44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3" customFormat="1">
      <c r="A213" s="13"/>
      <c r="B213" s="234"/>
      <c r="C213" s="235"/>
      <c r="D213" s="236" t="s">
        <v>341</v>
      </c>
      <c r="E213" s="237" t="s">
        <v>19</v>
      </c>
      <c r="F213" s="238" t="s">
        <v>6536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341</v>
      </c>
      <c r="AU213" s="244" t="s">
        <v>85</v>
      </c>
      <c r="AV213" s="13" t="s">
        <v>83</v>
      </c>
      <c r="AW213" s="13" t="s">
        <v>35</v>
      </c>
      <c r="AX213" s="13" t="s">
        <v>76</v>
      </c>
      <c r="AY213" s="244" t="s">
        <v>331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1083</v>
      </c>
      <c r="G214" s="246"/>
      <c r="H214" s="249">
        <v>47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1044</v>
      </c>
      <c r="D216" s="216" t="s">
        <v>333</v>
      </c>
      <c r="E216" s="217" t="s">
        <v>6538</v>
      </c>
      <c r="F216" s="218" t="s">
        <v>6539</v>
      </c>
      <c r="G216" s="219" t="s">
        <v>376</v>
      </c>
      <c r="H216" s="220">
        <v>231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6540</v>
      </c>
    </row>
    <row r="217" s="13" customFormat="1">
      <c r="A217" s="13"/>
      <c r="B217" s="234"/>
      <c r="C217" s="235"/>
      <c r="D217" s="236" t="s">
        <v>341</v>
      </c>
      <c r="E217" s="237" t="s">
        <v>19</v>
      </c>
      <c r="F217" s="238" t="s">
        <v>6591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341</v>
      </c>
      <c r="AU217" s="244" t="s">
        <v>85</v>
      </c>
      <c r="AV217" s="13" t="s">
        <v>83</v>
      </c>
      <c r="AW217" s="13" t="s">
        <v>35</v>
      </c>
      <c r="AX217" s="13" t="s">
        <v>76</v>
      </c>
      <c r="AY217" s="244" t="s">
        <v>331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1679</v>
      </c>
      <c r="G218" s="246"/>
      <c r="H218" s="249">
        <v>123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3" customFormat="1">
      <c r="A219" s="13"/>
      <c r="B219" s="234"/>
      <c r="C219" s="235"/>
      <c r="D219" s="236" t="s">
        <v>341</v>
      </c>
      <c r="E219" s="237" t="s">
        <v>19</v>
      </c>
      <c r="F219" s="238" t="s">
        <v>6536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341</v>
      </c>
      <c r="AU219" s="244" t="s">
        <v>85</v>
      </c>
      <c r="AV219" s="13" t="s">
        <v>83</v>
      </c>
      <c r="AW219" s="13" t="s">
        <v>35</v>
      </c>
      <c r="AX219" s="13" t="s">
        <v>76</v>
      </c>
      <c r="AY219" s="244" t="s">
        <v>331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1558</v>
      </c>
      <c r="G220" s="246"/>
      <c r="H220" s="249">
        <v>108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231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1048</v>
      </c>
      <c r="D222" s="216" t="s">
        <v>333</v>
      </c>
      <c r="E222" s="217" t="s">
        <v>6542</v>
      </c>
      <c r="F222" s="218" t="s">
        <v>6543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6544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1825</v>
      </c>
      <c r="F223" s="214" t="s">
        <v>1826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SUM(P224:P225)</f>
        <v>0</v>
      </c>
      <c r="Q223" s="208"/>
      <c r="R223" s="209">
        <f>SUM(R224:R225)</f>
        <v>0</v>
      </c>
      <c r="S223" s="208"/>
      <c r="T223" s="210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SUM(BK224:BK225)</f>
        <v>0</v>
      </c>
    </row>
    <row r="224" s="2" customFormat="1" ht="16.5" customHeight="1">
      <c r="A224" s="40"/>
      <c r="B224" s="41"/>
      <c r="C224" s="216" t="s">
        <v>1053</v>
      </c>
      <c r="D224" s="216" t="s">
        <v>333</v>
      </c>
      <c r="E224" s="217" t="s">
        <v>5313</v>
      </c>
      <c r="F224" s="218" t="s">
        <v>5314</v>
      </c>
      <c r="G224" s="219" t="s">
        <v>384</v>
      </c>
      <c r="H224" s="220">
        <v>958.40899999999999</v>
      </c>
      <c r="I224" s="221"/>
      <c r="J224" s="222">
        <f>ROUND(I224*H224,2)</f>
        <v>0</v>
      </c>
      <c r="K224" s="218" t="s">
        <v>337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6545</v>
      </c>
    </row>
    <row r="225" s="2" customFormat="1">
      <c r="A225" s="40"/>
      <c r="B225" s="41"/>
      <c r="C225" s="42"/>
      <c r="D225" s="229" t="s">
        <v>339</v>
      </c>
      <c r="E225" s="42"/>
      <c r="F225" s="230" t="s">
        <v>5316</v>
      </c>
      <c r="G225" s="42"/>
      <c r="H225" s="42"/>
      <c r="I225" s="231"/>
      <c r="J225" s="42"/>
      <c r="K225" s="42"/>
      <c r="L225" s="46"/>
      <c r="M225" s="301"/>
      <c r="N225" s="302"/>
      <c r="O225" s="298"/>
      <c r="P225" s="298"/>
      <c r="Q225" s="298"/>
      <c r="R225" s="298"/>
      <c r="S225" s="298"/>
      <c r="T225" s="303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339</v>
      </c>
      <c r="AU225" s="19" t="s">
        <v>85</v>
      </c>
    </row>
    <row r="226" s="2" customFormat="1" ht="6.96" customHeight="1">
      <c r="A226" s="40"/>
      <c r="B226" s="61"/>
      <c r="C226" s="62"/>
      <c r="D226" s="62"/>
      <c r="E226" s="62"/>
      <c r="F226" s="62"/>
      <c r="G226" s="62"/>
      <c r="H226" s="62"/>
      <c r="I226" s="62"/>
      <c r="J226" s="62"/>
      <c r="K226" s="62"/>
      <c r="L226" s="46"/>
      <c r="M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</sheetData>
  <sheetProtection sheet="1" autoFilter="0" formatColumns="0" formatRows="0" objects="1" scenarios="1" spinCount="100000" saltValue="HlEgcrknShR1kq3hyG+OapLv0dF8yqV+GljWVl65CFW2LFkMSxkU4iqJthq1T3B3+tc7o2ctidqz/u0PFA2P6w==" hashValue="re7yeKsQTZ8P9Ek7HuJSw7HnKRsOO3lroiEkxWYDDApMeSuCuv3bMx9CK/BlAesHSD8P7cH5znCZ2rS2tBYJng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6592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ROUND((SUM(BE94:BE202)),  2)</f>
        <v>0</v>
      </c>
      <c r="G35" s="40"/>
      <c r="H35" s="40"/>
      <c r="I35" s="160">
        <v>0.20999999999999999</v>
      </c>
      <c r="J35" s="159">
        <f>ROUND(((SUM(BE94:BE202))*I35),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ROUND((SUM(BF94:BF202)),  2)</f>
        <v>0</v>
      </c>
      <c r="G36" s="40"/>
      <c r="H36" s="40"/>
      <c r="I36" s="160">
        <v>0.14999999999999999</v>
      </c>
      <c r="J36" s="159">
        <f>ROUND(((SUM(BF94:BF202))*I36),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ROUND((SUM(BG94:BG202)),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ROUND((SUM(BH94:BH202)),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ROUND((SUM(BI94:BI202)),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25.3 - SO25.3 - Fotbalová hřiště - plážový volejbal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753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314</v>
      </c>
      <c r="E66" s="186"/>
      <c r="F66" s="186"/>
      <c r="G66" s="186"/>
      <c r="H66" s="186"/>
      <c r="I66" s="186"/>
      <c r="J66" s="187">
        <f>J98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754</v>
      </c>
      <c r="E67" s="186"/>
      <c r="F67" s="186"/>
      <c r="G67" s="186"/>
      <c r="H67" s="186"/>
      <c r="I67" s="186"/>
      <c r="J67" s="187">
        <f>J125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6432</v>
      </c>
      <c r="E68" s="186"/>
      <c r="F68" s="186"/>
      <c r="G68" s="186"/>
      <c r="H68" s="186"/>
      <c r="I68" s="186"/>
      <c r="J68" s="187">
        <f>J153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6069</v>
      </c>
      <c r="E69" s="186"/>
      <c r="F69" s="186"/>
      <c r="G69" s="186"/>
      <c r="H69" s="186"/>
      <c r="I69" s="186"/>
      <c r="J69" s="187">
        <f>J171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761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6435</v>
      </c>
      <c r="E71" s="186"/>
      <c r="F71" s="186"/>
      <c r="G71" s="186"/>
      <c r="H71" s="186"/>
      <c r="I71" s="186"/>
      <c r="J71" s="187">
        <f>J186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763</v>
      </c>
      <c r="E72" s="186"/>
      <c r="F72" s="186"/>
      <c r="G72" s="186"/>
      <c r="H72" s="186"/>
      <c r="I72" s="186"/>
      <c r="J72" s="187">
        <f>J200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25.3 - SO25.3 - Fotbalová hřiště - plážový volejbal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1394.8919120236401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329</v>
      </c>
      <c r="F95" s="203" t="s">
        <v>330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P96+P98+P125+P153+P171+P177+P186+P200</f>
        <v>0</v>
      </c>
      <c r="Q95" s="208"/>
      <c r="R95" s="209">
        <f>R96+R98+R125+R153+R171+R177+R186+R200</f>
        <v>1394.8919120236401</v>
      </c>
      <c r="S95" s="208"/>
      <c r="T95" s="210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BK96+BK98+BK125+BK153+BK171+BK177+BK186+BK200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783</v>
      </c>
      <c r="F96" s="214" t="s">
        <v>784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BK97</f>
        <v>0</v>
      </c>
    </row>
    <row r="97" s="2" customFormat="1" ht="33" customHeight="1">
      <c r="A97" s="40"/>
      <c r="B97" s="41"/>
      <c r="C97" s="216" t="s">
        <v>83</v>
      </c>
      <c r="D97" s="216" t="s">
        <v>333</v>
      </c>
      <c r="E97" s="217" t="s">
        <v>785</v>
      </c>
      <c r="F97" s="218" t="s">
        <v>786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6593</v>
      </c>
    </row>
    <row r="98" s="12" customFormat="1" ht="22.8" customHeight="1">
      <c r="A98" s="12"/>
      <c r="B98" s="200"/>
      <c r="C98" s="201"/>
      <c r="D98" s="202" t="s">
        <v>75</v>
      </c>
      <c r="E98" s="214" t="s">
        <v>83</v>
      </c>
      <c r="F98" s="214" t="s">
        <v>332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SUM(P99:P124)</f>
        <v>0</v>
      </c>
      <c r="Q98" s="208"/>
      <c r="R98" s="209">
        <f>SUM(R99:R124)</f>
        <v>0</v>
      </c>
      <c r="S98" s="208"/>
      <c r="T98" s="210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83</v>
      </c>
      <c r="AY98" s="211" t="s">
        <v>331</v>
      </c>
      <c r="BK98" s="213">
        <f>SUM(BK99:BK124)</f>
        <v>0</v>
      </c>
    </row>
    <row r="99" s="2" customFormat="1" ht="21.75" customHeight="1">
      <c r="A99" s="40"/>
      <c r="B99" s="41"/>
      <c r="C99" s="216" t="s">
        <v>85</v>
      </c>
      <c r="D99" s="216" t="s">
        <v>333</v>
      </c>
      <c r="E99" s="217" t="s">
        <v>5826</v>
      </c>
      <c r="F99" s="218" t="s">
        <v>5827</v>
      </c>
      <c r="G99" s="219" t="s">
        <v>429</v>
      </c>
      <c r="H99" s="220">
        <v>656</v>
      </c>
      <c r="I99" s="221"/>
      <c r="J99" s="222">
        <f>ROUND(I99*H99,2)</f>
        <v>0</v>
      </c>
      <c r="K99" s="218" t="s">
        <v>337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6439</v>
      </c>
    </row>
    <row r="100" s="2" customFormat="1">
      <c r="A100" s="40"/>
      <c r="B100" s="41"/>
      <c r="C100" s="42"/>
      <c r="D100" s="229" t="s">
        <v>339</v>
      </c>
      <c r="E100" s="42"/>
      <c r="F100" s="230" t="s">
        <v>6440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339</v>
      </c>
      <c r="AU100" s="19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6594</v>
      </c>
      <c r="G101" s="246"/>
      <c r="H101" s="249">
        <v>656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83</v>
      </c>
      <c r="AY101" s="255" t="s">
        <v>331</v>
      </c>
    </row>
    <row r="102" s="2" customFormat="1" ht="24.15" customHeight="1">
      <c r="A102" s="40"/>
      <c r="B102" s="41"/>
      <c r="C102" s="216" t="s">
        <v>92</v>
      </c>
      <c r="D102" s="216" t="s">
        <v>333</v>
      </c>
      <c r="E102" s="217" t="s">
        <v>6259</v>
      </c>
      <c r="F102" s="218" t="s">
        <v>6260</v>
      </c>
      <c r="G102" s="219" t="s">
        <v>429</v>
      </c>
      <c r="H102" s="220">
        <v>9.8100000000000005</v>
      </c>
      <c r="I102" s="221"/>
      <c r="J102" s="222">
        <f>ROUND(I102*H102,2)</f>
        <v>0</v>
      </c>
      <c r="K102" s="218" t="s">
        <v>337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6442</v>
      </c>
    </row>
    <row r="103" s="2" customFormat="1">
      <c r="A103" s="40"/>
      <c r="B103" s="41"/>
      <c r="C103" s="42"/>
      <c r="D103" s="229" t="s">
        <v>339</v>
      </c>
      <c r="E103" s="42"/>
      <c r="F103" s="230" t="s">
        <v>6262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339</v>
      </c>
      <c r="AU103" s="19" t="s">
        <v>85</v>
      </c>
    </row>
    <row r="104" s="13" customFormat="1">
      <c r="A104" s="13"/>
      <c r="B104" s="234"/>
      <c r="C104" s="235"/>
      <c r="D104" s="236" t="s">
        <v>341</v>
      </c>
      <c r="E104" s="237" t="s">
        <v>19</v>
      </c>
      <c r="F104" s="238" t="s">
        <v>6443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341</v>
      </c>
      <c r="AU104" s="244" t="s">
        <v>85</v>
      </c>
      <c r="AV104" s="13" t="s">
        <v>83</v>
      </c>
      <c r="AW104" s="13" t="s">
        <v>35</v>
      </c>
      <c r="AX104" s="13" t="s">
        <v>76</v>
      </c>
      <c r="AY104" s="244" t="s">
        <v>331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6595</v>
      </c>
      <c r="G105" s="246"/>
      <c r="H105" s="249">
        <v>9.7200000000000006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3" customFormat="1">
      <c r="A106" s="13"/>
      <c r="B106" s="234"/>
      <c r="C106" s="235"/>
      <c r="D106" s="236" t="s">
        <v>341</v>
      </c>
      <c r="E106" s="237" t="s">
        <v>19</v>
      </c>
      <c r="F106" s="238" t="s">
        <v>6445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341</v>
      </c>
      <c r="AU106" s="244" t="s">
        <v>85</v>
      </c>
      <c r="AV106" s="13" t="s">
        <v>83</v>
      </c>
      <c r="AW106" s="13" t="s">
        <v>35</v>
      </c>
      <c r="AX106" s="13" t="s">
        <v>76</v>
      </c>
      <c r="AY106" s="244" t="s">
        <v>331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6554</v>
      </c>
      <c r="G107" s="246"/>
      <c r="H107" s="249">
        <v>0.089999999999999997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9.8100000000000005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24.15" customHeight="1">
      <c r="A109" s="40"/>
      <c r="B109" s="41"/>
      <c r="C109" s="216" t="s">
        <v>126</v>
      </c>
      <c r="D109" s="216" t="s">
        <v>333</v>
      </c>
      <c r="E109" s="217" t="s">
        <v>5265</v>
      </c>
      <c r="F109" s="218" t="s">
        <v>5266</v>
      </c>
      <c r="G109" s="219" t="s">
        <v>429</v>
      </c>
      <c r="H109" s="220">
        <v>85.599999999999994</v>
      </c>
      <c r="I109" s="221"/>
      <c r="J109" s="222">
        <f>ROUND(I109*H109,2)</f>
        <v>0</v>
      </c>
      <c r="K109" s="218" t="s">
        <v>337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6447</v>
      </c>
    </row>
    <row r="110" s="2" customFormat="1">
      <c r="A110" s="40"/>
      <c r="B110" s="41"/>
      <c r="C110" s="42"/>
      <c r="D110" s="229" t="s">
        <v>339</v>
      </c>
      <c r="E110" s="42"/>
      <c r="F110" s="230" t="s">
        <v>5268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339</v>
      </c>
      <c r="AU110" s="19" t="s">
        <v>85</v>
      </c>
    </row>
    <row r="111" s="13" customFormat="1">
      <c r="A111" s="13"/>
      <c r="B111" s="234"/>
      <c r="C111" s="235"/>
      <c r="D111" s="236" t="s">
        <v>341</v>
      </c>
      <c r="E111" s="237" t="s">
        <v>19</v>
      </c>
      <c r="F111" s="238" t="s">
        <v>6073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341</v>
      </c>
      <c r="AU111" s="244" t="s">
        <v>85</v>
      </c>
      <c r="AV111" s="13" t="s">
        <v>83</v>
      </c>
      <c r="AW111" s="13" t="s">
        <v>35</v>
      </c>
      <c r="AX111" s="13" t="s">
        <v>76</v>
      </c>
      <c r="AY111" s="244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6596</v>
      </c>
      <c r="G112" s="246"/>
      <c r="H112" s="249">
        <v>85.599999999999994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2" customFormat="1" ht="37.8" customHeight="1">
      <c r="A113" s="40"/>
      <c r="B113" s="41"/>
      <c r="C113" s="216" t="s">
        <v>361</v>
      </c>
      <c r="D113" s="216" t="s">
        <v>333</v>
      </c>
      <c r="E113" s="217" t="s">
        <v>720</v>
      </c>
      <c r="F113" s="218" t="s">
        <v>721</v>
      </c>
      <c r="G113" s="219" t="s">
        <v>429</v>
      </c>
      <c r="H113" s="220">
        <v>751.40999999999997</v>
      </c>
      <c r="I113" s="221"/>
      <c r="J113" s="222">
        <f>ROUND(I113*H113,2)</f>
        <v>0</v>
      </c>
      <c r="K113" s="218" t="s">
        <v>337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6449</v>
      </c>
    </row>
    <row r="114" s="2" customFormat="1">
      <c r="A114" s="40"/>
      <c r="B114" s="41"/>
      <c r="C114" s="42"/>
      <c r="D114" s="229" t="s">
        <v>339</v>
      </c>
      <c r="E114" s="42"/>
      <c r="F114" s="230" t="s">
        <v>723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339</v>
      </c>
      <c r="AU114" s="19" t="s">
        <v>85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6597</v>
      </c>
      <c r="G115" s="246"/>
      <c r="H115" s="249">
        <v>751.40999999999997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83</v>
      </c>
      <c r="AY115" s="255" t="s">
        <v>331</v>
      </c>
    </row>
    <row r="116" s="2" customFormat="1" ht="37.8" customHeight="1">
      <c r="A116" s="40"/>
      <c r="B116" s="41"/>
      <c r="C116" s="216" t="s">
        <v>366</v>
      </c>
      <c r="D116" s="216" t="s">
        <v>333</v>
      </c>
      <c r="E116" s="217" t="s">
        <v>728</v>
      </c>
      <c r="F116" s="218" t="s">
        <v>729</v>
      </c>
      <c r="G116" s="219" t="s">
        <v>429</v>
      </c>
      <c r="H116" s="220">
        <v>3757.0500000000002</v>
      </c>
      <c r="I116" s="221"/>
      <c r="J116" s="222">
        <f>ROUND(I116*H116,2)</f>
        <v>0</v>
      </c>
      <c r="K116" s="218" t="s">
        <v>337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6451</v>
      </c>
    </row>
    <row r="117" s="2" customFormat="1">
      <c r="A117" s="40"/>
      <c r="B117" s="41"/>
      <c r="C117" s="42"/>
      <c r="D117" s="229" t="s">
        <v>339</v>
      </c>
      <c r="E117" s="42"/>
      <c r="F117" s="230" t="s">
        <v>731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339</v>
      </c>
      <c r="AU117" s="19" t="s">
        <v>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6598</v>
      </c>
      <c r="G118" s="246"/>
      <c r="H118" s="249">
        <v>3757.0500000000002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83</v>
      </c>
      <c r="AY118" s="255" t="s">
        <v>331</v>
      </c>
    </row>
    <row r="119" s="2" customFormat="1" ht="24.15" customHeight="1">
      <c r="A119" s="40"/>
      <c r="B119" s="41"/>
      <c r="C119" s="216" t="s">
        <v>373</v>
      </c>
      <c r="D119" s="216" t="s">
        <v>333</v>
      </c>
      <c r="E119" s="217" t="s">
        <v>743</v>
      </c>
      <c r="F119" s="218" t="s">
        <v>411</v>
      </c>
      <c r="G119" s="219" t="s">
        <v>384</v>
      </c>
      <c r="H119" s="220">
        <v>1352.538</v>
      </c>
      <c r="I119" s="221"/>
      <c r="J119" s="222">
        <f>ROUND(I119*H119,2)</f>
        <v>0</v>
      </c>
      <c r="K119" s="218" t="s">
        <v>337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6453</v>
      </c>
    </row>
    <row r="120" s="2" customFormat="1">
      <c r="A120" s="40"/>
      <c r="B120" s="41"/>
      <c r="C120" s="42"/>
      <c r="D120" s="229" t="s">
        <v>339</v>
      </c>
      <c r="E120" s="42"/>
      <c r="F120" s="230" t="s">
        <v>745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339</v>
      </c>
      <c r="AU120" s="19" t="s">
        <v>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6599</v>
      </c>
      <c r="G121" s="246"/>
      <c r="H121" s="249">
        <v>1352.538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83</v>
      </c>
      <c r="AY121" s="255" t="s">
        <v>331</v>
      </c>
    </row>
    <row r="122" s="2" customFormat="1" ht="21.75" customHeight="1">
      <c r="A122" s="40"/>
      <c r="B122" s="41"/>
      <c r="C122" s="216" t="s">
        <v>381</v>
      </c>
      <c r="D122" s="216" t="s">
        <v>333</v>
      </c>
      <c r="E122" s="217" t="s">
        <v>5355</v>
      </c>
      <c r="F122" s="218" t="s">
        <v>5356</v>
      </c>
      <c r="G122" s="219" t="s">
        <v>336</v>
      </c>
      <c r="H122" s="220">
        <v>1312</v>
      </c>
      <c r="I122" s="221"/>
      <c r="J122" s="222">
        <f>ROUND(I122*H122,2)</f>
        <v>0</v>
      </c>
      <c r="K122" s="218" t="s">
        <v>337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6455</v>
      </c>
    </row>
    <row r="123" s="2" customFormat="1">
      <c r="A123" s="40"/>
      <c r="B123" s="41"/>
      <c r="C123" s="42"/>
      <c r="D123" s="229" t="s">
        <v>339</v>
      </c>
      <c r="E123" s="42"/>
      <c r="F123" s="230" t="s">
        <v>5358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339</v>
      </c>
      <c r="AU123" s="19" t="s">
        <v>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6600</v>
      </c>
      <c r="G124" s="246"/>
      <c r="H124" s="249">
        <v>1312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83</v>
      </c>
      <c r="AY124" s="255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85</v>
      </c>
      <c r="F125" s="214" t="s">
        <v>858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SUM(P126:P152)</f>
        <v>0</v>
      </c>
      <c r="Q125" s="208"/>
      <c r="R125" s="209">
        <f>SUM(R126:R152)</f>
        <v>25.797396151640001</v>
      </c>
      <c r="S125" s="208"/>
      <c r="T125" s="210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SUM(BK126:BK152)</f>
        <v>0</v>
      </c>
    </row>
    <row r="126" s="2" customFormat="1" ht="24.15" customHeight="1">
      <c r="A126" s="40"/>
      <c r="B126" s="41"/>
      <c r="C126" s="216" t="s">
        <v>387</v>
      </c>
      <c r="D126" s="216" t="s">
        <v>333</v>
      </c>
      <c r="E126" s="217" t="s">
        <v>6095</v>
      </c>
      <c r="F126" s="218" t="s">
        <v>6096</v>
      </c>
      <c r="G126" s="219" t="s">
        <v>336</v>
      </c>
      <c r="H126" s="220">
        <v>1312</v>
      </c>
      <c r="I126" s="221"/>
      <c r="J126" s="222">
        <f>ROUND(I126*H126,2)</f>
        <v>0</v>
      </c>
      <c r="K126" s="218" t="s">
        <v>337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9.8999999999999994E-05</v>
      </c>
      <c r="R126" s="225">
        <f>Q126*H126</f>
        <v>0.129888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6457</v>
      </c>
    </row>
    <row r="127" s="2" customFormat="1">
      <c r="A127" s="40"/>
      <c r="B127" s="41"/>
      <c r="C127" s="42"/>
      <c r="D127" s="229" t="s">
        <v>339</v>
      </c>
      <c r="E127" s="42"/>
      <c r="F127" s="230" t="s">
        <v>6098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339</v>
      </c>
      <c r="AU127" s="19" t="s">
        <v>85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6600</v>
      </c>
      <c r="G128" s="246"/>
      <c r="H128" s="249">
        <v>1312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83</v>
      </c>
      <c r="AY128" s="255" t="s">
        <v>331</v>
      </c>
    </row>
    <row r="129" s="2" customFormat="1" ht="16.5" customHeight="1">
      <c r="A129" s="40"/>
      <c r="B129" s="41"/>
      <c r="C129" s="284" t="s">
        <v>393</v>
      </c>
      <c r="D129" s="284" t="s">
        <v>968</v>
      </c>
      <c r="E129" s="285" t="s">
        <v>5372</v>
      </c>
      <c r="F129" s="286" t="s">
        <v>5373</v>
      </c>
      <c r="G129" s="287" t="s">
        <v>336</v>
      </c>
      <c r="H129" s="288">
        <v>1508.8</v>
      </c>
      <c r="I129" s="289"/>
      <c r="J129" s="290">
        <f>ROUND(I129*H129,2)</f>
        <v>0</v>
      </c>
      <c r="K129" s="286" t="s">
        <v>337</v>
      </c>
      <c r="L129" s="291"/>
      <c r="M129" s="292" t="s">
        <v>19</v>
      </c>
      <c r="N129" s="293" t="s">
        <v>47</v>
      </c>
      <c r="O129" s="86"/>
      <c r="P129" s="225">
        <f>O129*H129</f>
        <v>0</v>
      </c>
      <c r="Q129" s="225">
        <v>0.00029999999999999997</v>
      </c>
      <c r="R129" s="225">
        <f>Q129*H129</f>
        <v>0.45263999999999993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381</v>
      </c>
      <c r="AT129" s="227" t="s">
        <v>968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6458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6601</v>
      </c>
      <c r="G130" s="246"/>
      <c r="H130" s="249">
        <v>1508.8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83</v>
      </c>
      <c r="AY130" s="255" t="s">
        <v>331</v>
      </c>
    </row>
    <row r="131" s="2" customFormat="1" ht="21.75" customHeight="1">
      <c r="A131" s="40"/>
      <c r="B131" s="41"/>
      <c r="C131" s="216" t="s">
        <v>182</v>
      </c>
      <c r="D131" s="216" t="s">
        <v>333</v>
      </c>
      <c r="E131" s="217" t="s">
        <v>889</v>
      </c>
      <c r="F131" s="218" t="s">
        <v>890</v>
      </c>
      <c r="G131" s="219" t="s">
        <v>429</v>
      </c>
      <c r="H131" s="220">
        <v>9.8100000000000005</v>
      </c>
      <c r="I131" s="221"/>
      <c r="J131" s="222">
        <f>ROUND(I131*H131,2)</f>
        <v>0</v>
      </c>
      <c r="K131" s="218" t="s">
        <v>337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2.5018722040000001</v>
      </c>
      <c r="R131" s="225">
        <f>Q131*H131</f>
        <v>24.543366321240001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6460</v>
      </c>
    </row>
    <row r="132" s="2" customFormat="1">
      <c r="A132" s="40"/>
      <c r="B132" s="41"/>
      <c r="C132" s="42"/>
      <c r="D132" s="229" t="s">
        <v>339</v>
      </c>
      <c r="E132" s="42"/>
      <c r="F132" s="230" t="s">
        <v>892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339</v>
      </c>
      <c r="AU132" s="19" t="s">
        <v>85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6461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3" customFormat="1">
      <c r="A134" s="13"/>
      <c r="B134" s="234"/>
      <c r="C134" s="235"/>
      <c r="D134" s="236" t="s">
        <v>341</v>
      </c>
      <c r="E134" s="237" t="s">
        <v>19</v>
      </c>
      <c r="F134" s="238" t="s">
        <v>6443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341</v>
      </c>
      <c r="AU134" s="244" t="s">
        <v>85</v>
      </c>
      <c r="AV134" s="13" t="s">
        <v>83</v>
      </c>
      <c r="AW134" s="13" t="s">
        <v>35</v>
      </c>
      <c r="AX134" s="13" t="s">
        <v>76</v>
      </c>
      <c r="AY134" s="244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6595</v>
      </c>
      <c r="G135" s="246"/>
      <c r="H135" s="249">
        <v>9.7200000000000006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6445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6554</v>
      </c>
      <c r="G137" s="246"/>
      <c r="H137" s="249">
        <v>0.089999999999999997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9.8100000000000005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185</v>
      </c>
      <c r="D139" s="216" t="s">
        <v>333</v>
      </c>
      <c r="E139" s="217" t="s">
        <v>5886</v>
      </c>
      <c r="F139" s="218" t="s">
        <v>5887</v>
      </c>
      <c r="G139" s="219" t="s">
        <v>336</v>
      </c>
      <c r="H139" s="220">
        <v>20.16</v>
      </c>
      <c r="I139" s="221"/>
      <c r="J139" s="222">
        <f>ROUND(I139*H139,2)</f>
        <v>0</v>
      </c>
      <c r="K139" s="218" t="s">
        <v>337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0.0026369000000000002</v>
      </c>
      <c r="R139" s="225">
        <f>Q139*H139</f>
        <v>0.053159904000000001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6462</v>
      </c>
    </row>
    <row r="140" s="2" customFormat="1">
      <c r="A140" s="40"/>
      <c r="B140" s="41"/>
      <c r="C140" s="42"/>
      <c r="D140" s="229" t="s">
        <v>339</v>
      </c>
      <c r="E140" s="42"/>
      <c r="F140" s="230" t="s">
        <v>5889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339</v>
      </c>
      <c r="AU140" s="19" t="s">
        <v>85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6443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6602</v>
      </c>
      <c r="G142" s="246"/>
      <c r="H142" s="249">
        <v>19.440000000000001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6445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6562</v>
      </c>
      <c r="G144" s="246"/>
      <c r="H144" s="249">
        <v>0.71999999999999997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20.16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5893</v>
      </c>
      <c r="F146" s="218" t="s">
        <v>5894</v>
      </c>
      <c r="G146" s="219" t="s">
        <v>336</v>
      </c>
      <c r="H146" s="220">
        <v>20.16</v>
      </c>
      <c r="I146" s="221"/>
      <c r="J146" s="222">
        <f>ROUND(I146*H146,2)</f>
        <v>0</v>
      </c>
      <c r="K146" s="218" t="s">
        <v>337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6465</v>
      </c>
    </row>
    <row r="147" s="2" customFormat="1">
      <c r="A147" s="40"/>
      <c r="B147" s="41"/>
      <c r="C147" s="42"/>
      <c r="D147" s="229" t="s">
        <v>339</v>
      </c>
      <c r="E147" s="42"/>
      <c r="F147" s="230" t="s">
        <v>5896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339</v>
      </c>
      <c r="AU147" s="19" t="s">
        <v>85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5897</v>
      </c>
      <c r="F148" s="218" t="s">
        <v>5898</v>
      </c>
      <c r="G148" s="219" t="s">
        <v>384</v>
      </c>
      <c r="H148" s="220">
        <v>0.58299999999999996</v>
      </c>
      <c r="I148" s="221"/>
      <c r="J148" s="222">
        <f>ROUND(I148*H148,2)</f>
        <v>0</v>
      </c>
      <c r="K148" s="218" t="s">
        <v>337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1.0606207999999999</v>
      </c>
      <c r="R148" s="225">
        <f>Q148*H148</f>
        <v>0.61834192639999996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6466</v>
      </c>
    </row>
    <row r="149" s="2" customFormat="1">
      <c r="A149" s="40"/>
      <c r="B149" s="41"/>
      <c r="C149" s="42"/>
      <c r="D149" s="229" t="s">
        <v>339</v>
      </c>
      <c r="E149" s="42"/>
      <c r="F149" s="230" t="s">
        <v>5900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339</v>
      </c>
      <c r="AU149" s="19" t="s">
        <v>85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6443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6603</v>
      </c>
      <c r="G151" s="246"/>
      <c r="H151" s="249">
        <v>0.58299999999999996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0.58299999999999996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2181</v>
      </c>
      <c r="F153" s="214" t="s">
        <v>6468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SUM(P154:P170)</f>
        <v>0</v>
      </c>
      <c r="Q153" s="208"/>
      <c r="R153" s="209">
        <f>SUM(R154:R170)</f>
        <v>142.98633587200001</v>
      </c>
      <c r="S153" s="208"/>
      <c r="T153" s="210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SUM(BK154:BK170)</f>
        <v>0</v>
      </c>
    </row>
    <row r="154" s="2" customFormat="1" ht="24.15" customHeight="1">
      <c r="A154" s="40"/>
      <c r="B154" s="41"/>
      <c r="C154" s="216" t="s">
        <v>8</v>
      </c>
      <c r="D154" s="216" t="s">
        <v>333</v>
      </c>
      <c r="E154" s="217" t="s">
        <v>5361</v>
      </c>
      <c r="F154" s="218" t="s">
        <v>5362</v>
      </c>
      <c r="G154" s="219" t="s">
        <v>429</v>
      </c>
      <c r="H154" s="220">
        <v>85.599999999999994</v>
      </c>
      <c r="I154" s="221"/>
      <c r="J154" s="222">
        <f>ROUND(I154*H154,2)</f>
        <v>0</v>
      </c>
      <c r="K154" s="218" t="s">
        <v>337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1.665</v>
      </c>
      <c r="R154" s="225">
        <f>Q154*H154</f>
        <v>142.524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6469</v>
      </c>
    </row>
    <row r="155" s="2" customFormat="1">
      <c r="A155" s="40"/>
      <c r="B155" s="41"/>
      <c r="C155" s="42"/>
      <c r="D155" s="229" t="s">
        <v>339</v>
      </c>
      <c r="E155" s="42"/>
      <c r="F155" s="230" t="s">
        <v>5364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339</v>
      </c>
      <c r="AU155" s="19" t="s">
        <v>85</v>
      </c>
    </row>
    <row r="156" s="13" customFormat="1">
      <c r="A156" s="13"/>
      <c r="B156" s="234"/>
      <c r="C156" s="235"/>
      <c r="D156" s="236" t="s">
        <v>341</v>
      </c>
      <c r="E156" s="237" t="s">
        <v>19</v>
      </c>
      <c r="F156" s="238" t="s">
        <v>5365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341</v>
      </c>
      <c r="AU156" s="244" t="s">
        <v>85</v>
      </c>
      <c r="AV156" s="13" t="s">
        <v>83</v>
      </c>
      <c r="AW156" s="13" t="s">
        <v>35</v>
      </c>
      <c r="AX156" s="13" t="s">
        <v>76</v>
      </c>
      <c r="AY156" s="244" t="s">
        <v>331</v>
      </c>
    </row>
    <row r="157" s="13" customFormat="1">
      <c r="A157" s="13"/>
      <c r="B157" s="234"/>
      <c r="C157" s="235"/>
      <c r="D157" s="236" t="s">
        <v>341</v>
      </c>
      <c r="E157" s="237" t="s">
        <v>19</v>
      </c>
      <c r="F157" s="238" t="s">
        <v>6073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341</v>
      </c>
      <c r="AU157" s="244" t="s">
        <v>85</v>
      </c>
      <c r="AV157" s="13" t="s">
        <v>83</v>
      </c>
      <c r="AW157" s="13" t="s">
        <v>35</v>
      </c>
      <c r="AX157" s="13" t="s">
        <v>76</v>
      </c>
      <c r="AY157" s="244" t="s">
        <v>331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6596</v>
      </c>
      <c r="G158" s="246"/>
      <c r="H158" s="249">
        <v>85.599999999999994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83</v>
      </c>
      <c r="AY158" s="255" t="s">
        <v>331</v>
      </c>
    </row>
    <row r="159" s="2" customFormat="1" ht="16.5" customHeight="1">
      <c r="A159" s="40"/>
      <c r="B159" s="41"/>
      <c r="C159" s="216" t="s">
        <v>541</v>
      </c>
      <c r="D159" s="216" t="s">
        <v>333</v>
      </c>
      <c r="E159" s="217" t="s">
        <v>6470</v>
      </c>
      <c r="F159" s="218" t="s">
        <v>6471</v>
      </c>
      <c r="G159" s="219" t="s">
        <v>425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6472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6473</v>
      </c>
      <c r="F160" s="218" t="s">
        <v>6474</v>
      </c>
      <c r="G160" s="219" t="s">
        <v>425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6475</v>
      </c>
    </row>
    <row r="161" s="2" customFormat="1" ht="24.15" customHeight="1">
      <c r="A161" s="40"/>
      <c r="B161" s="41"/>
      <c r="C161" s="216" t="s">
        <v>475</v>
      </c>
      <c r="D161" s="216" t="s">
        <v>333</v>
      </c>
      <c r="E161" s="217" t="s">
        <v>5367</v>
      </c>
      <c r="F161" s="218" t="s">
        <v>5368</v>
      </c>
      <c r="G161" s="219" t="s">
        <v>336</v>
      </c>
      <c r="H161" s="220">
        <v>684.79999999999995</v>
      </c>
      <c r="I161" s="221"/>
      <c r="J161" s="222">
        <f>ROUND(I161*H161,2)</f>
        <v>0</v>
      </c>
      <c r="K161" s="218" t="s">
        <v>337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0.00016694</v>
      </c>
      <c r="R161" s="225">
        <f>Q161*H161</f>
        <v>0.11432051199999999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6476</v>
      </c>
    </row>
    <row r="162" s="2" customFormat="1">
      <c r="A162" s="40"/>
      <c r="B162" s="41"/>
      <c r="C162" s="42"/>
      <c r="D162" s="229" t="s">
        <v>339</v>
      </c>
      <c r="E162" s="42"/>
      <c r="F162" s="230" t="s">
        <v>5370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339</v>
      </c>
      <c r="AU162" s="19" t="s">
        <v>85</v>
      </c>
    </row>
    <row r="163" s="13" customFormat="1">
      <c r="A163" s="13"/>
      <c r="B163" s="234"/>
      <c r="C163" s="235"/>
      <c r="D163" s="236" t="s">
        <v>341</v>
      </c>
      <c r="E163" s="237" t="s">
        <v>19</v>
      </c>
      <c r="F163" s="238" t="s">
        <v>6073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341</v>
      </c>
      <c r="AU163" s="244" t="s">
        <v>85</v>
      </c>
      <c r="AV163" s="13" t="s">
        <v>83</v>
      </c>
      <c r="AW163" s="13" t="s">
        <v>35</v>
      </c>
      <c r="AX163" s="13" t="s">
        <v>76</v>
      </c>
      <c r="AY163" s="244" t="s">
        <v>331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6604</v>
      </c>
      <c r="G164" s="246"/>
      <c r="H164" s="249">
        <v>684.79999999999995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83</v>
      </c>
      <c r="AY164" s="255" t="s">
        <v>331</v>
      </c>
    </row>
    <row r="165" s="2" customFormat="1" ht="16.5" customHeight="1">
      <c r="A165" s="40"/>
      <c r="B165" s="41"/>
      <c r="C165" s="284" t="s">
        <v>549</v>
      </c>
      <c r="D165" s="284" t="s">
        <v>968</v>
      </c>
      <c r="E165" s="285" t="s">
        <v>5372</v>
      </c>
      <c r="F165" s="286" t="s">
        <v>5373</v>
      </c>
      <c r="G165" s="287" t="s">
        <v>336</v>
      </c>
      <c r="H165" s="288">
        <v>787.51999999999998</v>
      </c>
      <c r="I165" s="289"/>
      <c r="J165" s="290">
        <f>ROUND(I165*H165,2)</f>
        <v>0</v>
      </c>
      <c r="K165" s="286" t="s">
        <v>337</v>
      </c>
      <c r="L165" s="291"/>
      <c r="M165" s="292" t="s">
        <v>19</v>
      </c>
      <c r="N165" s="293" t="s">
        <v>47</v>
      </c>
      <c r="O165" s="86"/>
      <c r="P165" s="225">
        <f>O165*H165</f>
        <v>0</v>
      </c>
      <c r="Q165" s="225">
        <v>0.00029999999999999997</v>
      </c>
      <c r="R165" s="225">
        <f>Q165*H165</f>
        <v>0.23625599999999997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381</v>
      </c>
      <c r="AT165" s="227" t="s">
        <v>968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6478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6605</v>
      </c>
      <c r="G166" s="246"/>
      <c r="H166" s="249">
        <v>787.51999999999998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83</v>
      </c>
      <c r="AY166" s="255" t="s">
        <v>331</v>
      </c>
    </row>
    <row r="167" s="2" customFormat="1" ht="16.5" customHeight="1">
      <c r="A167" s="40"/>
      <c r="B167" s="41"/>
      <c r="C167" s="216" t="s">
        <v>558</v>
      </c>
      <c r="D167" s="216" t="s">
        <v>333</v>
      </c>
      <c r="E167" s="217" t="s">
        <v>6480</v>
      </c>
      <c r="F167" s="218" t="s">
        <v>6481</v>
      </c>
      <c r="G167" s="219" t="s">
        <v>376</v>
      </c>
      <c r="H167" s="220">
        <v>342.39999999999998</v>
      </c>
      <c r="I167" s="221"/>
      <c r="J167" s="222">
        <f>ROUND(I167*H167,2)</f>
        <v>0</v>
      </c>
      <c r="K167" s="218" t="s">
        <v>337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0.00032640000000000002</v>
      </c>
      <c r="R167" s="225">
        <f>Q167*H167</f>
        <v>0.11175936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6482</v>
      </c>
    </row>
    <row r="168" s="2" customFormat="1">
      <c r="A168" s="40"/>
      <c r="B168" s="41"/>
      <c r="C168" s="42"/>
      <c r="D168" s="229" t="s">
        <v>339</v>
      </c>
      <c r="E168" s="42"/>
      <c r="F168" s="230" t="s">
        <v>6483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339</v>
      </c>
      <c r="AU168" s="19" t="s">
        <v>85</v>
      </c>
    </row>
    <row r="169" s="13" customFormat="1">
      <c r="A169" s="13"/>
      <c r="B169" s="234"/>
      <c r="C169" s="235"/>
      <c r="D169" s="236" t="s">
        <v>341</v>
      </c>
      <c r="E169" s="237" t="s">
        <v>19</v>
      </c>
      <c r="F169" s="238" t="s">
        <v>6073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341</v>
      </c>
      <c r="AU169" s="244" t="s">
        <v>85</v>
      </c>
      <c r="AV169" s="13" t="s">
        <v>83</v>
      </c>
      <c r="AW169" s="13" t="s">
        <v>35</v>
      </c>
      <c r="AX169" s="13" t="s">
        <v>76</v>
      </c>
      <c r="AY169" s="244" t="s">
        <v>331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6606</v>
      </c>
      <c r="G170" s="246"/>
      <c r="H170" s="249">
        <v>342.39999999999998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83</v>
      </c>
      <c r="AY170" s="255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3847</v>
      </c>
      <c r="F171" s="214" t="s">
        <v>6179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SUM(P172:P176)</f>
        <v>0</v>
      </c>
      <c r="Q171" s="208"/>
      <c r="R171" s="209">
        <f>SUM(R172:R176)</f>
        <v>1180.8</v>
      </c>
      <c r="S171" s="208"/>
      <c r="T171" s="210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SUM(BK172:BK176)</f>
        <v>0</v>
      </c>
    </row>
    <row r="172" s="2" customFormat="1" ht="24.15" customHeight="1">
      <c r="A172" s="40"/>
      <c r="B172" s="41"/>
      <c r="C172" s="216" t="s">
        <v>7</v>
      </c>
      <c r="D172" s="216" t="s">
        <v>333</v>
      </c>
      <c r="E172" s="217" t="s">
        <v>6607</v>
      </c>
      <c r="F172" s="218" t="s">
        <v>6608</v>
      </c>
      <c r="G172" s="219" t="s">
        <v>429</v>
      </c>
      <c r="H172" s="220">
        <v>656</v>
      </c>
      <c r="I172" s="221"/>
      <c r="J172" s="222">
        <f>ROUND(I172*H172,2)</f>
        <v>0</v>
      </c>
      <c r="K172" s="218" t="s">
        <v>337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6609</v>
      </c>
    </row>
    <row r="173" s="2" customFormat="1">
      <c r="A173" s="40"/>
      <c r="B173" s="41"/>
      <c r="C173" s="42"/>
      <c r="D173" s="229" t="s">
        <v>339</v>
      </c>
      <c r="E173" s="42"/>
      <c r="F173" s="230" t="s">
        <v>6610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339</v>
      </c>
      <c r="AU173" s="19" t="s">
        <v>85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6594</v>
      </c>
      <c r="G174" s="246"/>
      <c r="H174" s="249">
        <v>656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83</v>
      </c>
      <c r="AY174" s="255" t="s">
        <v>331</v>
      </c>
    </row>
    <row r="175" s="2" customFormat="1" ht="16.5" customHeight="1">
      <c r="A175" s="40"/>
      <c r="B175" s="41"/>
      <c r="C175" s="284" t="s">
        <v>190</v>
      </c>
      <c r="D175" s="284" t="s">
        <v>968</v>
      </c>
      <c r="E175" s="285" t="s">
        <v>6611</v>
      </c>
      <c r="F175" s="286" t="s">
        <v>6612</v>
      </c>
      <c r="G175" s="287" t="s">
        <v>384</v>
      </c>
      <c r="H175" s="288">
        <v>1180.8</v>
      </c>
      <c r="I175" s="289"/>
      <c r="J175" s="290">
        <f>ROUND(I175*H175,2)</f>
        <v>0</v>
      </c>
      <c r="K175" s="286" t="s">
        <v>19</v>
      </c>
      <c r="L175" s="291"/>
      <c r="M175" s="292" t="s">
        <v>19</v>
      </c>
      <c r="N175" s="293" t="s">
        <v>47</v>
      </c>
      <c r="O175" s="86"/>
      <c r="P175" s="225">
        <f>O175*H175</f>
        <v>0</v>
      </c>
      <c r="Q175" s="225">
        <v>1</v>
      </c>
      <c r="R175" s="225">
        <f>Q175*H175</f>
        <v>1180.8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381</v>
      </c>
      <c r="AT175" s="227" t="s">
        <v>968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6613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6614</v>
      </c>
      <c r="G176" s="246"/>
      <c r="H176" s="249">
        <v>1180.8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83</v>
      </c>
      <c r="AY176" s="255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387</v>
      </c>
      <c r="F177" s="214" t="s">
        <v>1372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SUM(P178:P185)</f>
        <v>0</v>
      </c>
      <c r="Q177" s="208"/>
      <c r="R177" s="209">
        <f>SUM(R178:R185)</f>
        <v>45.308179999999993</v>
      </c>
      <c r="S177" s="208"/>
      <c r="T177" s="210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SUM(BK178:BK185)</f>
        <v>0</v>
      </c>
    </row>
    <row r="178" s="2" customFormat="1" ht="24.15" customHeight="1">
      <c r="A178" s="40"/>
      <c r="B178" s="41"/>
      <c r="C178" s="216" t="s">
        <v>193</v>
      </c>
      <c r="D178" s="216" t="s">
        <v>333</v>
      </c>
      <c r="E178" s="217" t="s">
        <v>6506</v>
      </c>
      <c r="F178" s="218" t="s">
        <v>6507</v>
      </c>
      <c r="G178" s="219" t="s">
        <v>376</v>
      </c>
      <c r="H178" s="220">
        <v>146</v>
      </c>
      <c r="I178" s="221"/>
      <c r="J178" s="222">
        <f>ROUND(I178*H178,2)</f>
        <v>0</v>
      </c>
      <c r="K178" s="218" t="s">
        <v>337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0.12949959999999999</v>
      </c>
      <c r="R178" s="225">
        <f>Q178*H178</f>
        <v>18.9069416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6576</v>
      </c>
    </row>
    <row r="179" s="2" customFormat="1">
      <c r="A179" s="40"/>
      <c r="B179" s="41"/>
      <c r="C179" s="42"/>
      <c r="D179" s="229" t="s">
        <v>339</v>
      </c>
      <c r="E179" s="42"/>
      <c r="F179" s="230" t="s">
        <v>6509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339</v>
      </c>
      <c r="AU179" s="19" t="s">
        <v>85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6615</v>
      </c>
      <c r="G180" s="246"/>
      <c r="H180" s="249">
        <v>146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83</v>
      </c>
      <c r="AY180" s="255" t="s">
        <v>331</v>
      </c>
    </row>
    <row r="181" s="2" customFormat="1" ht="16.5" customHeight="1">
      <c r="A181" s="40"/>
      <c r="B181" s="41"/>
      <c r="C181" s="284" t="s">
        <v>199</v>
      </c>
      <c r="D181" s="284" t="s">
        <v>968</v>
      </c>
      <c r="E181" s="285" t="s">
        <v>6511</v>
      </c>
      <c r="F181" s="286" t="s">
        <v>6512</v>
      </c>
      <c r="G181" s="287" t="s">
        <v>376</v>
      </c>
      <c r="H181" s="288">
        <v>147.46000000000001</v>
      </c>
      <c r="I181" s="289"/>
      <c r="J181" s="290">
        <f>ROUND(I181*H181,2)</f>
        <v>0</v>
      </c>
      <c r="K181" s="286" t="s">
        <v>337</v>
      </c>
      <c r="L181" s="291"/>
      <c r="M181" s="292" t="s">
        <v>19</v>
      </c>
      <c r="N181" s="293" t="s">
        <v>47</v>
      </c>
      <c r="O181" s="86"/>
      <c r="P181" s="225">
        <f>O181*H181</f>
        <v>0</v>
      </c>
      <c r="Q181" s="225">
        <v>0.044999999999999998</v>
      </c>
      <c r="R181" s="225">
        <f>Q181*H181</f>
        <v>6.6356999999999999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381</v>
      </c>
      <c r="AT181" s="227" t="s">
        <v>968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6578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6579</v>
      </c>
      <c r="G182" s="246"/>
      <c r="H182" s="249">
        <v>147.46000000000001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83</v>
      </c>
      <c r="AY182" s="255" t="s">
        <v>331</v>
      </c>
    </row>
    <row r="183" s="2" customFormat="1" ht="16.5" customHeight="1">
      <c r="A183" s="40"/>
      <c r="B183" s="41"/>
      <c r="C183" s="216" t="s">
        <v>599</v>
      </c>
      <c r="D183" s="216" t="s">
        <v>333</v>
      </c>
      <c r="E183" s="217" t="s">
        <v>6515</v>
      </c>
      <c r="F183" s="218" t="s">
        <v>6516</v>
      </c>
      <c r="G183" s="219" t="s">
        <v>429</v>
      </c>
      <c r="H183" s="220">
        <v>8.7599999999999998</v>
      </c>
      <c r="I183" s="221"/>
      <c r="J183" s="222">
        <f>ROUND(I183*H183,2)</f>
        <v>0</v>
      </c>
      <c r="K183" s="218" t="s">
        <v>337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2.2563399999999998</v>
      </c>
      <c r="R183" s="225">
        <f>Q183*H183</f>
        <v>19.765538399999997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6580</v>
      </c>
    </row>
    <row r="184" s="2" customFormat="1">
      <c r="A184" s="40"/>
      <c r="B184" s="41"/>
      <c r="C184" s="42"/>
      <c r="D184" s="229" t="s">
        <v>339</v>
      </c>
      <c r="E184" s="42"/>
      <c r="F184" s="230" t="s">
        <v>6518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339</v>
      </c>
      <c r="AU184" s="19" t="s">
        <v>85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6581</v>
      </c>
      <c r="G185" s="246"/>
      <c r="H185" s="249">
        <v>8.7599999999999998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83</v>
      </c>
      <c r="AY185" s="255" t="s">
        <v>331</v>
      </c>
    </row>
    <row r="186" s="12" customFormat="1" ht="22.8" customHeight="1">
      <c r="A186" s="12"/>
      <c r="B186" s="200"/>
      <c r="C186" s="201"/>
      <c r="D186" s="202" t="s">
        <v>75</v>
      </c>
      <c r="E186" s="214" t="s">
        <v>1450</v>
      </c>
      <c r="F186" s="214" t="s">
        <v>6520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SUM(P187:P199)</f>
        <v>0</v>
      </c>
      <c r="Q186" s="208"/>
      <c r="R186" s="209">
        <f>SUM(R187:R199)</f>
        <v>0</v>
      </c>
      <c r="S186" s="208"/>
      <c r="T186" s="210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83</v>
      </c>
      <c r="AT186" s="212" t="s">
        <v>75</v>
      </c>
      <c r="AU186" s="212" t="s">
        <v>83</v>
      </c>
      <c r="AY186" s="211" t="s">
        <v>331</v>
      </c>
      <c r="BK186" s="213">
        <f>SUM(BK187:BK199)</f>
        <v>0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6521</v>
      </c>
      <c r="F187" s="218" t="s">
        <v>6522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6523</v>
      </c>
    </row>
    <row r="188" s="2" customFormat="1" ht="16.5" customHeight="1">
      <c r="A188" s="40"/>
      <c r="B188" s="41"/>
      <c r="C188" s="216" t="s">
        <v>644</v>
      </c>
      <c r="D188" s="216" t="s">
        <v>333</v>
      </c>
      <c r="E188" s="217" t="s">
        <v>6524</v>
      </c>
      <c r="F188" s="218" t="s">
        <v>6525</v>
      </c>
      <c r="G188" s="219" t="s">
        <v>425</v>
      </c>
      <c r="H188" s="220">
        <v>27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6526</v>
      </c>
    </row>
    <row r="189" s="2" customFormat="1" ht="16.5" customHeight="1">
      <c r="A189" s="40"/>
      <c r="B189" s="41"/>
      <c r="C189" s="216" t="s">
        <v>650</v>
      </c>
      <c r="D189" s="216" t="s">
        <v>333</v>
      </c>
      <c r="E189" s="217" t="s">
        <v>6527</v>
      </c>
      <c r="F189" s="218" t="s">
        <v>6528</v>
      </c>
      <c r="G189" s="219" t="s">
        <v>425</v>
      </c>
      <c r="H189" s="220">
        <v>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6529</v>
      </c>
    </row>
    <row r="190" s="2" customFormat="1" ht="16.5" customHeight="1">
      <c r="A190" s="40"/>
      <c r="B190" s="41"/>
      <c r="C190" s="216" t="s">
        <v>656</v>
      </c>
      <c r="D190" s="216" t="s">
        <v>333</v>
      </c>
      <c r="E190" s="217" t="s">
        <v>6530</v>
      </c>
      <c r="F190" s="218" t="s">
        <v>6531</v>
      </c>
      <c r="G190" s="219" t="s">
        <v>425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6532</v>
      </c>
    </row>
    <row r="191" s="2" customFormat="1" ht="16.5" customHeight="1">
      <c r="A191" s="40"/>
      <c r="B191" s="41"/>
      <c r="C191" s="216" t="s">
        <v>631</v>
      </c>
      <c r="D191" s="216" t="s">
        <v>333</v>
      </c>
      <c r="E191" s="217" t="s">
        <v>6533</v>
      </c>
      <c r="F191" s="218" t="s">
        <v>6534</v>
      </c>
      <c r="G191" s="219" t="s">
        <v>376</v>
      </c>
      <c r="H191" s="220">
        <v>173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6535</v>
      </c>
    </row>
    <row r="192" s="13" customFormat="1">
      <c r="A192" s="13"/>
      <c r="B192" s="234"/>
      <c r="C192" s="235"/>
      <c r="D192" s="236" t="s">
        <v>341</v>
      </c>
      <c r="E192" s="237" t="s">
        <v>19</v>
      </c>
      <c r="F192" s="238" t="s">
        <v>6536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341</v>
      </c>
      <c r="AU192" s="244" t="s">
        <v>85</v>
      </c>
      <c r="AV192" s="13" t="s">
        <v>83</v>
      </c>
      <c r="AW192" s="13" t="s">
        <v>35</v>
      </c>
      <c r="AX192" s="13" t="s">
        <v>76</v>
      </c>
      <c r="AY192" s="244" t="s">
        <v>331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1966</v>
      </c>
      <c r="G193" s="246"/>
      <c r="H193" s="249">
        <v>173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618</v>
      </c>
      <c r="D195" s="216" t="s">
        <v>333</v>
      </c>
      <c r="E195" s="217" t="s">
        <v>6538</v>
      </c>
      <c r="F195" s="218" t="s">
        <v>6539</v>
      </c>
      <c r="G195" s="219" t="s">
        <v>376</v>
      </c>
      <c r="H195" s="220">
        <v>400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6540</v>
      </c>
    </row>
    <row r="196" s="13" customFormat="1">
      <c r="A196" s="13"/>
      <c r="B196" s="234"/>
      <c r="C196" s="235"/>
      <c r="D196" s="236" t="s">
        <v>341</v>
      </c>
      <c r="E196" s="237" t="s">
        <v>19</v>
      </c>
      <c r="F196" s="238" t="s">
        <v>6536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341</v>
      </c>
      <c r="AU196" s="244" t="s">
        <v>85</v>
      </c>
      <c r="AV196" s="13" t="s">
        <v>83</v>
      </c>
      <c r="AW196" s="13" t="s">
        <v>35</v>
      </c>
      <c r="AX196" s="13" t="s">
        <v>76</v>
      </c>
      <c r="AY196" s="244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3194</v>
      </c>
      <c r="G197" s="246"/>
      <c r="H197" s="249">
        <v>400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400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624</v>
      </c>
      <c r="D199" s="216" t="s">
        <v>333</v>
      </c>
      <c r="E199" s="217" t="s">
        <v>6542</v>
      </c>
      <c r="F199" s="218" t="s">
        <v>6543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6544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1825</v>
      </c>
      <c r="F200" s="214" t="s">
        <v>1826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SUM(BK201:BK202)</f>
        <v>0</v>
      </c>
    </row>
    <row r="201" s="2" customFormat="1" ht="16.5" customHeight="1">
      <c r="A201" s="40"/>
      <c r="B201" s="41"/>
      <c r="C201" s="216" t="s">
        <v>612</v>
      </c>
      <c r="D201" s="216" t="s">
        <v>333</v>
      </c>
      <c r="E201" s="217" t="s">
        <v>5313</v>
      </c>
      <c r="F201" s="218" t="s">
        <v>5314</v>
      </c>
      <c r="G201" s="219" t="s">
        <v>384</v>
      </c>
      <c r="H201" s="220">
        <v>1394.8920000000001</v>
      </c>
      <c r="I201" s="221"/>
      <c r="J201" s="222">
        <f>ROUND(I201*H201,2)</f>
        <v>0</v>
      </c>
      <c r="K201" s="218" t="s">
        <v>337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6545</v>
      </c>
    </row>
    <row r="202" s="2" customFormat="1">
      <c r="A202" s="40"/>
      <c r="B202" s="41"/>
      <c r="C202" s="42"/>
      <c r="D202" s="229" t="s">
        <v>339</v>
      </c>
      <c r="E202" s="42"/>
      <c r="F202" s="230" t="s">
        <v>5316</v>
      </c>
      <c r="G202" s="42"/>
      <c r="H202" s="42"/>
      <c r="I202" s="231"/>
      <c r="J202" s="42"/>
      <c r="K202" s="42"/>
      <c r="L202" s="46"/>
      <c r="M202" s="301"/>
      <c r="N202" s="302"/>
      <c r="O202" s="298"/>
      <c r="P202" s="298"/>
      <c r="Q202" s="298"/>
      <c r="R202" s="298"/>
      <c r="S202" s="298"/>
      <c r="T202" s="303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339</v>
      </c>
      <c r="AU202" s="19" t="s">
        <v>85</v>
      </c>
    </row>
    <row r="203" s="2" customFormat="1" ht="6.96" customHeight="1">
      <c r="A203" s="40"/>
      <c r="B203" s="61"/>
      <c r="C203" s="62"/>
      <c r="D203" s="62"/>
      <c r="E203" s="62"/>
      <c r="F203" s="62"/>
      <c r="G203" s="62"/>
      <c r="H203" s="62"/>
      <c r="I203" s="62"/>
      <c r="J203" s="62"/>
      <c r="K203" s="62"/>
      <c r="L203" s="46"/>
      <c r="M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</sheetData>
  <sheetProtection sheet="1" autoFilter="0" formatColumns="0" formatRows="0" objects="1" scenarios="1" spinCount="100000" saltValue="u8KDD3v1roMz3BQpptNcp4XfOqTLPuAHZCF32T3dKzrSnGq/ooVjYbxjqywhX4NFttg2RDlpn/2z1VKtYbbvQg==" hashValue="k0hUct06tYfU5wrVHqOnWoyAssi9xtAplwfYr3kBHHcafxa8DDVKAEHYIMGcd8KPDTH+0T4v69MIlPwLOaNIGA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6616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ROUND((SUM(BE107:BE583)),  2)</f>
        <v>0</v>
      </c>
      <c r="G35" s="40"/>
      <c r="H35" s="40"/>
      <c r="I35" s="160">
        <v>0.20999999999999999</v>
      </c>
      <c r="J35" s="159">
        <f>ROUND(((SUM(BE107:BE583))*I35),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ROUND((SUM(BF107:BF583)),  2)</f>
        <v>0</v>
      </c>
      <c r="G36" s="40"/>
      <c r="H36" s="40"/>
      <c r="I36" s="160">
        <v>0.14999999999999999</v>
      </c>
      <c r="J36" s="159">
        <f>ROUND(((SUM(BF107:BF583))*I36),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ROUND((SUM(BG107:BG583)),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ROUND((SUM(BH107:BH583)),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ROUND((SUM(BI107:BI583)),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101.11 - IO.01.11 - Kanalizace splašková (vč.čerpací stanice a výtlaku)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6617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5215</v>
      </c>
      <c r="E66" s="186"/>
      <c r="F66" s="186"/>
      <c r="G66" s="186"/>
      <c r="H66" s="186"/>
      <c r="I66" s="186"/>
      <c r="J66" s="187">
        <f>J150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J160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J203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J235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J281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5217</v>
      </c>
      <c r="E71" s="186"/>
      <c r="F71" s="186"/>
      <c r="G71" s="186"/>
      <c r="H71" s="186"/>
      <c r="I71" s="186"/>
      <c r="J71" s="187">
        <f>J292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5218</v>
      </c>
      <c r="E72" s="186"/>
      <c r="F72" s="186"/>
      <c r="G72" s="186"/>
      <c r="H72" s="186"/>
      <c r="I72" s="186"/>
      <c r="J72" s="187">
        <f>J305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6620</v>
      </c>
      <c r="E73" s="186"/>
      <c r="F73" s="186"/>
      <c r="G73" s="186"/>
      <c r="H73" s="186"/>
      <c r="I73" s="186"/>
      <c r="J73" s="187">
        <f>J312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6621</v>
      </c>
      <c r="E74" s="186"/>
      <c r="F74" s="186"/>
      <c r="G74" s="186"/>
      <c r="H74" s="186"/>
      <c r="I74" s="186"/>
      <c r="J74" s="187">
        <f>J326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6622</v>
      </c>
      <c r="E75" s="186"/>
      <c r="F75" s="186"/>
      <c r="G75" s="186"/>
      <c r="H75" s="186"/>
      <c r="I75" s="186"/>
      <c r="J75" s="187">
        <f>J339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6623</v>
      </c>
      <c r="E76" s="186"/>
      <c r="F76" s="186"/>
      <c r="G76" s="186"/>
      <c r="H76" s="186"/>
      <c r="I76" s="186"/>
      <c r="J76" s="187">
        <f>J346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6624</v>
      </c>
      <c r="E77" s="186"/>
      <c r="F77" s="186"/>
      <c r="G77" s="186"/>
      <c r="H77" s="186"/>
      <c r="I77" s="186"/>
      <c r="J77" s="187">
        <f>J350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6625</v>
      </c>
      <c r="E78" s="186"/>
      <c r="F78" s="186"/>
      <c r="G78" s="186"/>
      <c r="H78" s="186"/>
      <c r="I78" s="186"/>
      <c r="J78" s="187">
        <f>J358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6626</v>
      </c>
      <c r="E79" s="186"/>
      <c r="F79" s="186"/>
      <c r="G79" s="186"/>
      <c r="H79" s="186"/>
      <c r="I79" s="186"/>
      <c r="J79" s="187">
        <f>J373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5221</v>
      </c>
      <c r="E80" s="186"/>
      <c r="F80" s="186"/>
      <c r="G80" s="186"/>
      <c r="H80" s="186"/>
      <c r="I80" s="186"/>
      <c r="J80" s="187">
        <f>J425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6627</v>
      </c>
      <c r="E81" s="186"/>
      <c r="F81" s="186"/>
      <c r="G81" s="186"/>
      <c r="H81" s="186"/>
      <c r="I81" s="186"/>
      <c r="J81" s="187">
        <f>J432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6628</v>
      </c>
      <c r="E82" s="186"/>
      <c r="F82" s="186"/>
      <c r="G82" s="186"/>
      <c r="H82" s="186"/>
      <c r="I82" s="186"/>
      <c r="J82" s="187">
        <f>J436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6629</v>
      </c>
      <c r="E83" s="186"/>
      <c r="F83" s="186"/>
      <c r="G83" s="186"/>
      <c r="H83" s="186"/>
      <c r="I83" s="186"/>
      <c r="J83" s="187">
        <f>J440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5671</v>
      </c>
      <c r="E84" s="186"/>
      <c r="F84" s="186"/>
      <c r="G84" s="186"/>
      <c r="H84" s="186"/>
      <c r="I84" s="186"/>
      <c r="J84" s="187">
        <f>J444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5591</v>
      </c>
      <c r="E85" s="186"/>
      <c r="F85" s="186"/>
      <c r="G85" s="186"/>
      <c r="H85" s="186"/>
      <c r="I85" s="186"/>
      <c r="J85" s="187">
        <f>J468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5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101.11 - IO.01.11 - Kanalizace splašková (vč.čerpací stanice a výtlaku)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6630</v>
      </c>
      <c r="F108" s="203" t="s">
        <v>6631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P109+P150+P160+P203+P235+P281+P292+P305+P312+P326+P339+P346+P350+P358+P373+P425+P432+P436+P440+P444+P468</f>
        <v>0</v>
      </c>
      <c r="Q108" s="208"/>
      <c r="R108" s="209">
        <f>R109+R150+R160+R203+R235+R281+R292+R305+R312+R326+R339+R346+R350+R358+R373+R425+R432+R436+R440+R444+R468</f>
        <v>0</v>
      </c>
      <c r="S108" s="208"/>
      <c r="T108" s="210">
        <f>T109+T150+T160+T203+T235+T281+T292+T305+T312+T326+T339+T346+T350+T358+T373+T425+T432+T436+T440+T444+T468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BK109+BK150+BK160+BK203+BK235+BK281+BK292+BK305+BK312+BK326+BK339+BK346+BK350+BK358+BK373+BK425+BK432+BK436+BK440+BK444+BK468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SUM(P110:P149)</f>
        <v>0</v>
      </c>
      <c r="Q109" s="208"/>
      <c r="R109" s="209">
        <f>SUM(R110:R149)</f>
        <v>0</v>
      </c>
      <c r="S109" s="208"/>
      <c r="T109" s="210">
        <f>SUM(T110:T149)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SUM(BK110:BK149)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3505</v>
      </c>
      <c r="F110" s="218" t="s">
        <v>6632</v>
      </c>
      <c r="G110" s="219" t="s">
        <v>3507</v>
      </c>
      <c r="H110" s="220">
        <v>2160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6633</v>
      </c>
      <c r="G111" s="246"/>
      <c r="H111" s="249">
        <v>2160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2160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3510</v>
      </c>
      <c r="F113" s="218" t="s">
        <v>6634</v>
      </c>
      <c r="G113" s="219" t="s">
        <v>1081</v>
      </c>
      <c r="H113" s="220">
        <v>90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1450</v>
      </c>
      <c r="G114" s="246"/>
      <c r="H114" s="249">
        <v>90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90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6635</v>
      </c>
      <c r="F116" s="218" t="s">
        <v>6636</v>
      </c>
      <c r="G116" s="219" t="s">
        <v>3507</v>
      </c>
      <c r="H116" s="220">
        <v>240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6637</v>
      </c>
      <c r="G117" s="246"/>
      <c r="H117" s="249">
        <v>240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240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6638</v>
      </c>
      <c r="F119" s="218" t="s">
        <v>6639</v>
      </c>
      <c r="G119" s="219" t="s">
        <v>1081</v>
      </c>
      <c r="H119" s="220">
        <v>10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393</v>
      </c>
      <c r="G120" s="246"/>
      <c r="H120" s="249">
        <v>10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10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361</v>
      </c>
      <c r="D122" s="216" t="s">
        <v>333</v>
      </c>
      <c r="E122" s="217" t="s">
        <v>6640</v>
      </c>
      <c r="F122" s="218" t="s">
        <v>6641</v>
      </c>
      <c r="G122" s="219" t="s">
        <v>376</v>
      </c>
      <c r="H122" s="220">
        <v>9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393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6642</v>
      </c>
      <c r="G123" s="246"/>
      <c r="H123" s="249">
        <v>7.5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1260</v>
      </c>
      <c r="G124" s="246"/>
      <c r="H124" s="249">
        <v>1.5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6643</v>
      </c>
      <c r="F126" s="218" t="s">
        <v>6644</v>
      </c>
      <c r="G126" s="219" t="s">
        <v>376</v>
      </c>
      <c r="H126" s="220">
        <v>3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6645</v>
      </c>
      <c r="G127" s="246"/>
      <c r="H127" s="249">
        <v>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6646</v>
      </c>
      <c r="F129" s="218" t="s">
        <v>6647</v>
      </c>
      <c r="G129" s="219" t="s">
        <v>376</v>
      </c>
      <c r="H129" s="220">
        <v>6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6648</v>
      </c>
      <c r="G130" s="246"/>
      <c r="H130" s="249">
        <v>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381</v>
      </c>
      <c r="D132" s="216" t="s">
        <v>333</v>
      </c>
      <c r="E132" s="217" t="s">
        <v>6649</v>
      </c>
      <c r="F132" s="218" t="s">
        <v>6650</v>
      </c>
      <c r="G132" s="219" t="s">
        <v>376</v>
      </c>
      <c r="H132" s="220">
        <v>15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541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6651</v>
      </c>
      <c r="G133" s="246"/>
      <c r="H133" s="249">
        <v>15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387</v>
      </c>
      <c r="D135" s="216" t="s">
        <v>333</v>
      </c>
      <c r="E135" s="217" t="s">
        <v>6652</v>
      </c>
      <c r="F135" s="218" t="s">
        <v>6653</v>
      </c>
      <c r="G135" s="219" t="s">
        <v>336</v>
      </c>
      <c r="H135" s="220">
        <v>163.5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475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6654</v>
      </c>
      <c r="G136" s="246"/>
      <c r="H136" s="249">
        <v>66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6655</v>
      </c>
      <c r="G137" s="246"/>
      <c r="H137" s="249">
        <v>97.5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163.5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6656</v>
      </c>
      <c r="F139" s="218" t="s">
        <v>6657</v>
      </c>
      <c r="G139" s="219" t="s">
        <v>336</v>
      </c>
      <c r="H139" s="220">
        <v>163.5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6654</v>
      </c>
      <c r="G140" s="246"/>
      <c r="H140" s="249">
        <v>66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6655</v>
      </c>
      <c r="G141" s="246"/>
      <c r="H141" s="249">
        <v>97.5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163.5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5672</v>
      </c>
      <c r="F143" s="218" t="s">
        <v>5673</v>
      </c>
      <c r="G143" s="219" t="s">
        <v>336</v>
      </c>
      <c r="H143" s="220">
        <v>163.5</v>
      </c>
      <c r="I143" s="221"/>
      <c r="J143" s="222">
        <f>ROUND(I143*H143,2)</f>
        <v>0</v>
      </c>
      <c r="K143" s="218" t="s">
        <v>3508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6654</v>
      </c>
      <c r="G144" s="246"/>
      <c r="H144" s="249">
        <v>66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6655</v>
      </c>
      <c r="G145" s="246"/>
      <c r="H145" s="249">
        <v>97.5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163.5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6658</v>
      </c>
      <c r="F147" s="218" t="s">
        <v>6659</v>
      </c>
      <c r="G147" s="219" t="s">
        <v>336</v>
      </c>
      <c r="H147" s="220">
        <v>11.699999999999999</v>
      </c>
      <c r="I147" s="221"/>
      <c r="J147" s="222">
        <f>ROUND(I147*H147,2)</f>
        <v>0</v>
      </c>
      <c r="K147" s="218" t="s">
        <v>3508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6660</v>
      </c>
      <c r="G148" s="246"/>
      <c r="H148" s="249">
        <v>11.699999999999999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11.699999999999999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185</v>
      </c>
      <c r="F150" s="214" t="s">
        <v>5222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SUM(P151:P159)</f>
        <v>0</v>
      </c>
      <c r="Q150" s="208"/>
      <c r="R150" s="209">
        <f>SUM(R151:R159)</f>
        <v>0</v>
      </c>
      <c r="S150" s="208"/>
      <c r="T150" s="210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SUM(BK151:BK159)</f>
        <v>0</v>
      </c>
    </row>
    <row r="151" s="2" customFormat="1" ht="16.5" customHeight="1">
      <c r="A151" s="40"/>
      <c r="B151" s="41"/>
      <c r="C151" s="216" t="s">
        <v>524</v>
      </c>
      <c r="D151" s="216" t="s">
        <v>333</v>
      </c>
      <c r="E151" s="217" t="s">
        <v>6661</v>
      </c>
      <c r="F151" s="218" t="s">
        <v>6662</v>
      </c>
      <c r="G151" s="219" t="s">
        <v>429</v>
      </c>
      <c r="H151" s="220">
        <v>36.359999999999999</v>
      </c>
      <c r="I151" s="221"/>
      <c r="J151" s="222">
        <f>ROUND(I151*H151,2)</f>
        <v>0</v>
      </c>
      <c r="K151" s="218" t="s">
        <v>3508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587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6663</v>
      </c>
      <c r="G152" s="246"/>
      <c r="H152" s="249">
        <v>13.5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6664</v>
      </c>
      <c r="G153" s="246"/>
      <c r="H153" s="249">
        <v>12.960000000000001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6665</v>
      </c>
      <c r="G154" s="246"/>
      <c r="H154" s="249">
        <v>5.4000000000000004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6666</v>
      </c>
      <c r="G155" s="246"/>
      <c r="H155" s="249">
        <v>4.5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36.359999999999999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529</v>
      </c>
      <c r="D157" s="216" t="s">
        <v>333</v>
      </c>
      <c r="E157" s="217" t="s">
        <v>6667</v>
      </c>
      <c r="F157" s="218" t="s">
        <v>6668</v>
      </c>
      <c r="G157" s="219" t="s">
        <v>429</v>
      </c>
      <c r="H157" s="220">
        <v>6.2999999999999998</v>
      </c>
      <c r="I157" s="221"/>
      <c r="J157" s="222">
        <f>ROUND(I157*H157,2)</f>
        <v>0</v>
      </c>
      <c r="K157" s="218" t="s">
        <v>3508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650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6669</v>
      </c>
      <c r="G158" s="246"/>
      <c r="H158" s="249">
        <v>6.2999999999999998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6.2999999999999998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524</v>
      </c>
      <c r="F160" s="214" t="s">
        <v>3512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SUM(P161:P202)</f>
        <v>0</v>
      </c>
      <c r="Q160" s="208"/>
      <c r="R160" s="209">
        <f>SUM(R161:R202)</f>
        <v>0</v>
      </c>
      <c r="S160" s="208"/>
      <c r="T160" s="210">
        <f>SUM(T161:T202)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SUM(BK161:BK202)</f>
        <v>0</v>
      </c>
    </row>
    <row r="161" s="2" customFormat="1" ht="16.5" customHeight="1">
      <c r="A161" s="40"/>
      <c r="B161" s="41"/>
      <c r="C161" s="216" t="s">
        <v>8</v>
      </c>
      <c r="D161" s="216" t="s">
        <v>333</v>
      </c>
      <c r="E161" s="217" t="s">
        <v>6670</v>
      </c>
      <c r="F161" s="218" t="s">
        <v>6671</v>
      </c>
      <c r="G161" s="219" t="s">
        <v>429</v>
      </c>
      <c r="H161" s="220">
        <v>36.359999999999999</v>
      </c>
      <c r="I161" s="221"/>
      <c r="J161" s="222">
        <f>ROUND(I161*H161,2)</f>
        <v>0</v>
      </c>
      <c r="K161" s="218" t="s">
        <v>3508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631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6672</v>
      </c>
      <c r="G162" s="246"/>
      <c r="H162" s="249">
        <v>36.359999999999999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36.359999999999999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541</v>
      </c>
      <c r="D164" s="216" t="s">
        <v>333</v>
      </c>
      <c r="E164" s="217" t="s">
        <v>6673</v>
      </c>
      <c r="F164" s="218" t="s">
        <v>6674</v>
      </c>
      <c r="G164" s="219" t="s">
        <v>429</v>
      </c>
      <c r="H164" s="220">
        <v>853.88999999999999</v>
      </c>
      <c r="I164" s="221"/>
      <c r="J164" s="222">
        <f>ROUND(I164*H164,2)</f>
        <v>0</v>
      </c>
      <c r="K164" s="218" t="s">
        <v>3508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624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6675</v>
      </c>
      <c r="G165" s="246"/>
      <c r="H165" s="249">
        <v>853.88999999999999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853.88999999999999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469</v>
      </c>
      <c r="D167" s="216" t="s">
        <v>333</v>
      </c>
      <c r="E167" s="217" t="s">
        <v>3519</v>
      </c>
      <c r="F167" s="218" t="s">
        <v>6676</v>
      </c>
      <c r="G167" s="219" t="s">
        <v>429</v>
      </c>
      <c r="H167" s="220">
        <v>426.94499999999999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638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6677</v>
      </c>
      <c r="G168" s="246"/>
      <c r="H168" s="249">
        <v>426.94499999999999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426.94499999999999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6678</v>
      </c>
      <c r="F170" s="218" t="s">
        <v>6679</v>
      </c>
      <c r="G170" s="219" t="s">
        <v>429</v>
      </c>
      <c r="H170" s="220">
        <v>100.45999999999999</v>
      </c>
      <c r="I170" s="221"/>
      <c r="J170" s="222">
        <f>ROUND(I170*H170,2)</f>
        <v>0</v>
      </c>
      <c r="K170" s="218" t="s">
        <v>3508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6680</v>
      </c>
      <c r="G171" s="246"/>
      <c r="H171" s="249">
        <v>100.45999999999999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100.45999999999999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549</v>
      </c>
      <c r="D173" s="216" t="s">
        <v>333</v>
      </c>
      <c r="E173" s="217" t="s">
        <v>3524</v>
      </c>
      <c r="F173" s="218" t="s">
        <v>6681</v>
      </c>
      <c r="G173" s="219" t="s">
        <v>429</v>
      </c>
      <c r="H173" s="220">
        <v>50.229999999999997</v>
      </c>
      <c r="I173" s="221"/>
      <c r="J173" s="222">
        <f>ROUND(I173*H173,2)</f>
        <v>0</v>
      </c>
      <c r="K173" s="218" t="s">
        <v>3508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683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6682</v>
      </c>
      <c r="G174" s="246"/>
      <c r="H174" s="249">
        <v>50.229999999999997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50.229999999999997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558</v>
      </c>
      <c r="D176" s="216" t="s">
        <v>333</v>
      </c>
      <c r="E176" s="217" t="s">
        <v>6683</v>
      </c>
      <c r="F176" s="218" t="s">
        <v>6684</v>
      </c>
      <c r="G176" s="219" t="s">
        <v>429</v>
      </c>
      <c r="H176" s="220">
        <v>50.229999999999997</v>
      </c>
      <c r="I176" s="221"/>
      <c r="J176" s="222">
        <f>ROUND(I176*H176,2)</f>
        <v>0</v>
      </c>
      <c r="K176" s="218" t="s">
        <v>3508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1048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6685</v>
      </c>
      <c r="G177" s="246"/>
      <c r="H177" s="249">
        <v>50.229999999999997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50.229999999999997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7</v>
      </c>
      <c r="D179" s="216" t="s">
        <v>333</v>
      </c>
      <c r="E179" s="217" t="s">
        <v>6686</v>
      </c>
      <c r="F179" s="218" t="s">
        <v>6687</v>
      </c>
      <c r="G179" s="219" t="s">
        <v>429</v>
      </c>
      <c r="H179" s="220">
        <v>262.19</v>
      </c>
      <c r="I179" s="221"/>
      <c r="J179" s="222">
        <f>ROUND(I179*H179,2)</f>
        <v>0</v>
      </c>
      <c r="K179" s="218" t="s">
        <v>3508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1058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6688</v>
      </c>
      <c r="G180" s="246"/>
      <c r="H180" s="249">
        <v>191.02000000000001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6689</v>
      </c>
      <c r="G181" s="246"/>
      <c r="H181" s="249">
        <v>71.170000000000002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262.19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190</v>
      </c>
      <c r="D183" s="216" t="s">
        <v>333</v>
      </c>
      <c r="E183" s="217" t="s">
        <v>6690</v>
      </c>
      <c r="F183" s="218" t="s">
        <v>6691</v>
      </c>
      <c r="G183" s="219" t="s">
        <v>429</v>
      </c>
      <c r="H183" s="220">
        <v>131.095</v>
      </c>
      <c r="I183" s="221"/>
      <c r="J183" s="222">
        <f>ROUND(I183*H183,2)</f>
        <v>0</v>
      </c>
      <c r="K183" s="218" t="s">
        <v>3508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1070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6692</v>
      </c>
      <c r="G184" s="246"/>
      <c r="H184" s="249">
        <v>131.095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131.095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193</v>
      </c>
      <c r="D186" s="216" t="s">
        <v>333</v>
      </c>
      <c r="E186" s="217" t="s">
        <v>6693</v>
      </c>
      <c r="F186" s="218" t="s">
        <v>6694</v>
      </c>
      <c r="G186" s="219" t="s">
        <v>429</v>
      </c>
      <c r="H186" s="220">
        <v>30.84</v>
      </c>
      <c r="I186" s="221"/>
      <c r="J186" s="222">
        <f>ROUND(I186*H186,2)</f>
        <v>0</v>
      </c>
      <c r="K186" s="218" t="s">
        <v>3508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1078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6695</v>
      </c>
      <c r="G187" s="246"/>
      <c r="H187" s="249">
        <v>22.469999999999999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6696</v>
      </c>
      <c r="G188" s="246"/>
      <c r="H188" s="249">
        <v>8.3699999999999992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30.839999999999996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199</v>
      </c>
      <c r="D190" s="216" t="s">
        <v>333</v>
      </c>
      <c r="E190" s="217" t="s">
        <v>6697</v>
      </c>
      <c r="F190" s="218" t="s">
        <v>6698</v>
      </c>
      <c r="G190" s="219" t="s">
        <v>429</v>
      </c>
      <c r="H190" s="220">
        <v>15.42</v>
      </c>
      <c r="I190" s="221"/>
      <c r="J190" s="222">
        <f>ROUND(I190*H190,2)</f>
        <v>0</v>
      </c>
      <c r="K190" s="218" t="s">
        <v>3508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1106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6699</v>
      </c>
      <c r="G191" s="246"/>
      <c r="H191" s="249">
        <v>15.42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15.42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599</v>
      </c>
      <c r="D193" s="216" t="s">
        <v>333</v>
      </c>
      <c r="E193" s="217" t="s">
        <v>6700</v>
      </c>
      <c r="F193" s="218" t="s">
        <v>6701</v>
      </c>
      <c r="G193" s="219" t="s">
        <v>429</v>
      </c>
      <c r="H193" s="220">
        <v>15.43</v>
      </c>
      <c r="I193" s="221"/>
      <c r="J193" s="222">
        <f>ROUND(I193*H193,2)</f>
        <v>0</v>
      </c>
      <c r="K193" s="218" t="s">
        <v>3508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495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6702</v>
      </c>
      <c r="G194" s="246"/>
      <c r="H194" s="249">
        <v>11.24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6703</v>
      </c>
      <c r="G195" s="246"/>
      <c r="H195" s="249">
        <v>4.1900000000000004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15.43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587</v>
      </c>
      <c r="D197" s="216" t="s">
        <v>333</v>
      </c>
      <c r="E197" s="217" t="s">
        <v>6704</v>
      </c>
      <c r="F197" s="218" t="s">
        <v>6705</v>
      </c>
      <c r="G197" s="219" t="s">
        <v>429</v>
      </c>
      <c r="H197" s="220">
        <v>0.64000000000000001</v>
      </c>
      <c r="I197" s="221"/>
      <c r="J197" s="222">
        <f>ROUND(I197*H197,2)</f>
        <v>0</v>
      </c>
      <c r="K197" s="218" t="s">
        <v>3508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1132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6706</v>
      </c>
      <c r="G198" s="246"/>
      <c r="H198" s="249">
        <v>0.64000000000000001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0.64000000000000001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6707</v>
      </c>
      <c r="F200" s="218" t="s">
        <v>6708</v>
      </c>
      <c r="G200" s="219" t="s">
        <v>429</v>
      </c>
      <c r="H200" s="220">
        <v>3.5099999999999998</v>
      </c>
      <c r="I200" s="221"/>
      <c r="J200" s="222">
        <f>ROUND(I200*H200,2)</f>
        <v>0</v>
      </c>
      <c r="K200" s="218" t="s">
        <v>3508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6709</v>
      </c>
      <c r="G201" s="246"/>
      <c r="H201" s="249">
        <v>3.5099999999999998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3.5099999999999998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8</v>
      </c>
      <c r="F203" s="214" t="s">
        <v>3527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SUM(P204:P234)</f>
        <v>0</v>
      </c>
      <c r="Q203" s="208"/>
      <c r="R203" s="209">
        <f>SUM(R204:R234)</f>
        <v>0</v>
      </c>
      <c r="S203" s="208"/>
      <c r="T203" s="210">
        <f>SUM(T204:T234)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SUM(BK204:BK234)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3528</v>
      </c>
      <c r="F204" s="218" t="s">
        <v>6710</v>
      </c>
      <c r="G204" s="219" t="s">
        <v>336</v>
      </c>
      <c r="H204" s="220">
        <v>165.53</v>
      </c>
      <c r="I204" s="221"/>
      <c r="J204" s="222">
        <f>ROUND(I204*H204,2)</f>
        <v>0</v>
      </c>
      <c r="K204" s="218" t="s">
        <v>3508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6711</v>
      </c>
      <c r="G205" s="246"/>
      <c r="H205" s="249">
        <v>165.53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165.53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3531</v>
      </c>
      <c r="F207" s="218" t="s">
        <v>6712</v>
      </c>
      <c r="G207" s="219" t="s">
        <v>336</v>
      </c>
      <c r="H207" s="220">
        <v>165.53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6711</v>
      </c>
      <c r="G208" s="246"/>
      <c r="H208" s="249">
        <v>165.53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165.53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3534</v>
      </c>
      <c r="F210" s="218" t="s">
        <v>6713</v>
      </c>
      <c r="G210" s="219" t="s">
        <v>336</v>
      </c>
      <c r="H210" s="220">
        <v>444.88999999999999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6714</v>
      </c>
      <c r="G211" s="246"/>
      <c r="H211" s="249">
        <v>444.88999999999999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444.88999999999999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3537</v>
      </c>
      <c r="F213" s="218" t="s">
        <v>6715</v>
      </c>
      <c r="G213" s="219" t="s">
        <v>336</v>
      </c>
      <c r="H213" s="220">
        <v>444.88999999999999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6714</v>
      </c>
      <c r="G214" s="246"/>
      <c r="H214" s="249">
        <v>444.88999999999999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444.88999999999999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6716</v>
      </c>
      <c r="F216" s="218" t="s">
        <v>6717</v>
      </c>
      <c r="G216" s="219" t="s">
        <v>336</v>
      </c>
      <c r="H216" s="220">
        <v>46.840000000000003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6718</v>
      </c>
      <c r="G217" s="246"/>
      <c r="H217" s="249">
        <v>46.840000000000003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46.840000000000003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6719</v>
      </c>
      <c r="F219" s="218" t="s">
        <v>6720</v>
      </c>
      <c r="G219" s="219" t="s">
        <v>336</v>
      </c>
      <c r="H219" s="220">
        <v>46.840000000000003</v>
      </c>
      <c r="I219" s="221"/>
      <c r="J219" s="222">
        <f>ROUND(I219*H219,2)</f>
        <v>0</v>
      </c>
      <c r="K219" s="218" t="s">
        <v>3508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6718</v>
      </c>
      <c r="G220" s="246"/>
      <c r="H220" s="249">
        <v>46.840000000000003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46.840000000000003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6721</v>
      </c>
      <c r="F222" s="218" t="s">
        <v>6722</v>
      </c>
      <c r="G222" s="219" t="s">
        <v>336</v>
      </c>
      <c r="H222" s="220">
        <v>80.099999999999994</v>
      </c>
      <c r="I222" s="221"/>
      <c r="J222" s="222">
        <f>ROUND(I222*H222,2)</f>
        <v>0</v>
      </c>
      <c r="K222" s="218" t="s">
        <v>3508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1284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6723</v>
      </c>
      <c r="G223" s="246"/>
      <c r="H223" s="249">
        <v>50.299999999999997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6724</v>
      </c>
      <c r="G224" s="246"/>
      <c r="H224" s="249">
        <v>29.800000000000001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80.099999999999994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6725</v>
      </c>
      <c r="F226" s="218" t="s">
        <v>6726</v>
      </c>
      <c r="G226" s="219" t="s">
        <v>336</v>
      </c>
      <c r="H226" s="220">
        <v>80.090000000000003</v>
      </c>
      <c r="I226" s="221"/>
      <c r="J226" s="222">
        <f>ROUND(I226*H226,2)</f>
        <v>0</v>
      </c>
      <c r="K226" s="218" t="s">
        <v>3508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1310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6727</v>
      </c>
      <c r="G227" s="246"/>
      <c r="H227" s="249">
        <v>80.090000000000003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80.090000000000003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6728</v>
      </c>
      <c r="F229" s="218" t="s">
        <v>6729</v>
      </c>
      <c r="G229" s="219" t="s">
        <v>336</v>
      </c>
      <c r="H229" s="220">
        <v>80.090000000000003</v>
      </c>
      <c r="I229" s="221"/>
      <c r="J229" s="222">
        <f>ROUND(I229*H229,2)</f>
        <v>0</v>
      </c>
      <c r="K229" s="218" t="s">
        <v>3508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1333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6727</v>
      </c>
      <c r="G230" s="246"/>
      <c r="H230" s="249">
        <v>80.090000000000003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80.090000000000003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6730</v>
      </c>
      <c r="F232" s="218" t="s">
        <v>6731</v>
      </c>
      <c r="G232" s="219" t="s">
        <v>336</v>
      </c>
      <c r="H232" s="220">
        <v>80.090000000000003</v>
      </c>
      <c r="I232" s="221"/>
      <c r="J232" s="222">
        <f>ROUND(I232*H232,2)</f>
        <v>0</v>
      </c>
      <c r="K232" s="218" t="s">
        <v>3508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1348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6727</v>
      </c>
      <c r="G233" s="246"/>
      <c r="H233" s="249">
        <v>80.090000000000003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80.090000000000003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541</v>
      </c>
      <c r="F235" s="214" t="s">
        <v>3540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SUM(P236:P280)</f>
        <v>0</v>
      </c>
      <c r="Q235" s="208"/>
      <c r="R235" s="209">
        <f>SUM(R236:R280)</f>
        <v>0</v>
      </c>
      <c r="S235" s="208"/>
      <c r="T235" s="210">
        <f>SUM(T236:T280)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83</v>
      </c>
      <c r="AT235" s="212" t="s">
        <v>75</v>
      </c>
      <c r="AU235" s="212" t="s">
        <v>83</v>
      </c>
      <c r="AY235" s="211" t="s">
        <v>331</v>
      </c>
      <c r="BK235" s="213">
        <f>SUM(BK236:BK280)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3541</v>
      </c>
      <c r="F236" s="218" t="s">
        <v>6732</v>
      </c>
      <c r="G236" s="219" t="s">
        <v>429</v>
      </c>
      <c r="H236" s="220">
        <v>473.23000000000002</v>
      </c>
      <c r="I236" s="221"/>
      <c r="J236" s="222">
        <f>ROUND(I236*H236,2)</f>
        <v>0</v>
      </c>
      <c r="K236" s="218" t="s">
        <v>3508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1366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6733</v>
      </c>
      <c r="G237" s="246"/>
      <c r="H237" s="249">
        <v>473.23000000000002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473.23000000000002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6734</v>
      </c>
      <c r="F239" s="218" t="s">
        <v>6735</v>
      </c>
      <c r="G239" s="219" t="s">
        <v>429</v>
      </c>
      <c r="H239" s="220">
        <v>331.18000000000001</v>
      </c>
      <c r="I239" s="221"/>
      <c r="J239" s="222">
        <f>ROUND(I239*H239,2)</f>
        <v>0</v>
      </c>
      <c r="K239" s="218" t="s">
        <v>3508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1380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6736</v>
      </c>
      <c r="G240" s="246"/>
      <c r="H240" s="249">
        <v>331.18000000000001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331.18000000000001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6737</v>
      </c>
      <c r="F242" s="218" t="s">
        <v>6738</v>
      </c>
      <c r="G242" s="219" t="s">
        <v>429</v>
      </c>
      <c r="H242" s="220">
        <v>149.94</v>
      </c>
      <c r="I242" s="221"/>
      <c r="J242" s="222">
        <f>ROUND(I242*H242,2)</f>
        <v>0</v>
      </c>
      <c r="K242" s="218" t="s">
        <v>3508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6739</v>
      </c>
      <c r="G243" s="246"/>
      <c r="H243" s="249">
        <v>149.94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149.94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1053</v>
      </c>
      <c r="D245" s="216" t="s">
        <v>333</v>
      </c>
      <c r="E245" s="217" t="s">
        <v>6740</v>
      </c>
      <c r="F245" s="218" t="s">
        <v>6741</v>
      </c>
      <c r="G245" s="219" t="s">
        <v>429</v>
      </c>
      <c r="H245" s="220">
        <v>24.91</v>
      </c>
      <c r="I245" s="221"/>
      <c r="J245" s="222">
        <f>ROUND(I245*H245,2)</f>
        <v>0</v>
      </c>
      <c r="K245" s="218" t="s">
        <v>3508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1401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6742</v>
      </c>
      <c r="G246" s="246"/>
      <c r="H246" s="249">
        <v>24.91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24.91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1058</v>
      </c>
      <c r="D248" s="216" t="s">
        <v>333</v>
      </c>
      <c r="E248" s="217" t="s">
        <v>6743</v>
      </c>
      <c r="F248" s="218" t="s">
        <v>6744</v>
      </c>
      <c r="G248" s="219" t="s">
        <v>429</v>
      </c>
      <c r="H248" s="220">
        <v>17.43</v>
      </c>
      <c r="I248" s="221"/>
      <c r="J248" s="222">
        <f>ROUND(I248*H248,2)</f>
        <v>0</v>
      </c>
      <c r="K248" s="218" t="s">
        <v>3508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1415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3267</v>
      </c>
      <c r="G249" s="246"/>
      <c r="H249" s="249">
        <v>17.43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17.43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1066</v>
      </c>
      <c r="D251" s="216" t="s">
        <v>333</v>
      </c>
      <c r="E251" s="217" t="s">
        <v>6745</v>
      </c>
      <c r="F251" s="218" t="s">
        <v>6746</v>
      </c>
      <c r="G251" s="219" t="s">
        <v>429</v>
      </c>
      <c r="H251" s="220">
        <v>7.8899999999999997</v>
      </c>
      <c r="I251" s="221"/>
      <c r="J251" s="222">
        <f>ROUND(I251*H251,2)</f>
        <v>0</v>
      </c>
      <c r="K251" s="218" t="s">
        <v>3508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1424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6747</v>
      </c>
      <c r="G252" s="246"/>
      <c r="H252" s="249">
        <v>7.8899999999999997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7.8899999999999997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1070</v>
      </c>
      <c r="D254" s="216" t="s">
        <v>333</v>
      </c>
      <c r="E254" s="217" t="s">
        <v>3547</v>
      </c>
      <c r="F254" s="218" t="s">
        <v>5225</v>
      </c>
      <c r="G254" s="219" t="s">
        <v>429</v>
      </c>
      <c r="H254" s="220">
        <v>1117.4100000000001</v>
      </c>
      <c r="I254" s="221"/>
      <c r="J254" s="222">
        <f>ROUND(I254*H254,2)</f>
        <v>0</v>
      </c>
      <c r="K254" s="218" t="s">
        <v>3508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1435</v>
      </c>
    </row>
    <row r="255" s="13" customFormat="1">
      <c r="A255" s="13"/>
      <c r="B255" s="234"/>
      <c r="C255" s="235"/>
      <c r="D255" s="236" t="s">
        <v>341</v>
      </c>
      <c r="E255" s="237" t="s">
        <v>19</v>
      </c>
      <c r="F255" s="238" t="s">
        <v>6748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341</v>
      </c>
      <c r="AU255" s="244" t="s">
        <v>85</v>
      </c>
      <c r="AV255" s="13" t="s">
        <v>83</v>
      </c>
      <c r="AW255" s="13" t="s">
        <v>35</v>
      </c>
      <c r="AX255" s="13" t="s">
        <v>76</v>
      </c>
      <c r="AY255" s="244" t="s">
        <v>331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6718</v>
      </c>
      <c r="G256" s="246"/>
      <c r="H256" s="249">
        <v>46.840000000000003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6749</v>
      </c>
      <c r="G257" s="246"/>
      <c r="H257" s="249">
        <v>23.390000000000001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6750</v>
      </c>
      <c r="G258" s="246"/>
      <c r="H258" s="249">
        <v>64.180000000000007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6751</v>
      </c>
      <c r="G259" s="246"/>
      <c r="H259" s="249">
        <v>16.300000000000001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6752</v>
      </c>
      <c r="G260" s="246"/>
      <c r="H260" s="249">
        <v>57.149999999999999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6753</v>
      </c>
      <c r="G261" s="246"/>
      <c r="H261" s="249">
        <v>298.20999999999998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6754</v>
      </c>
      <c r="G262" s="246"/>
      <c r="H262" s="249">
        <v>676.99000000000001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6755</v>
      </c>
      <c r="G263" s="246"/>
      <c r="H263" s="249">
        <v>-50.229999999999997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6756</v>
      </c>
      <c r="G264" s="246"/>
      <c r="H264" s="249">
        <v>-15.42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1117.4099999999999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546</v>
      </c>
      <c r="D266" s="216" t="s">
        <v>333</v>
      </c>
      <c r="E266" s="217" t="s">
        <v>3544</v>
      </c>
      <c r="F266" s="218" t="s">
        <v>6757</v>
      </c>
      <c r="G266" s="219" t="s">
        <v>429</v>
      </c>
      <c r="H266" s="220">
        <v>1117.4100000000001</v>
      </c>
      <c r="I266" s="221"/>
      <c r="J266" s="222">
        <f>ROUND(I266*H266,2)</f>
        <v>0</v>
      </c>
      <c r="K266" s="218" t="s">
        <v>3508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1450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6758</v>
      </c>
      <c r="G267" s="246"/>
      <c r="H267" s="249">
        <v>1117.4100000000001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1117.4100000000001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1078</v>
      </c>
      <c r="D269" s="216" t="s">
        <v>333</v>
      </c>
      <c r="E269" s="217" t="s">
        <v>3550</v>
      </c>
      <c r="F269" s="218" t="s">
        <v>6759</v>
      </c>
      <c r="G269" s="219" t="s">
        <v>429</v>
      </c>
      <c r="H269" s="220">
        <v>16761.150000000001</v>
      </c>
      <c r="I269" s="221"/>
      <c r="J269" s="222">
        <f>ROUND(I269*H269,2)</f>
        <v>0</v>
      </c>
      <c r="K269" s="218" t="s">
        <v>3508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1463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6760</v>
      </c>
      <c r="G270" s="246"/>
      <c r="H270" s="249">
        <v>16761.150000000001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5" customFormat="1">
      <c r="A271" s="15"/>
      <c r="B271" s="256"/>
      <c r="C271" s="257"/>
      <c r="D271" s="236" t="s">
        <v>341</v>
      </c>
      <c r="E271" s="258" t="s">
        <v>19</v>
      </c>
      <c r="F271" s="259" t="s">
        <v>353</v>
      </c>
      <c r="G271" s="257"/>
      <c r="H271" s="260">
        <v>16761.150000000001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341</v>
      </c>
      <c r="AU271" s="266" t="s">
        <v>85</v>
      </c>
      <c r="AV271" s="15" t="s">
        <v>126</v>
      </c>
      <c r="AW271" s="15" t="s">
        <v>35</v>
      </c>
      <c r="AX271" s="15" t="s">
        <v>83</v>
      </c>
      <c r="AY271" s="266" t="s">
        <v>331</v>
      </c>
    </row>
    <row r="272" s="2" customFormat="1" ht="16.5" customHeight="1">
      <c r="A272" s="40"/>
      <c r="B272" s="41"/>
      <c r="C272" s="216" t="s">
        <v>1083</v>
      </c>
      <c r="D272" s="216" t="s">
        <v>333</v>
      </c>
      <c r="E272" s="217" t="s">
        <v>6761</v>
      </c>
      <c r="F272" s="218" t="s">
        <v>6762</v>
      </c>
      <c r="G272" s="219" t="s">
        <v>429</v>
      </c>
      <c r="H272" s="220">
        <v>65.650000000000006</v>
      </c>
      <c r="I272" s="221"/>
      <c r="J272" s="222">
        <f>ROUND(I272*H272,2)</f>
        <v>0</v>
      </c>
      <c r="K272" s="218" t="s">
        <v>3508</v>
      </c>
      <c r="L272" s="46"/>
      <c r="M272" s="223" t="s">
        <v>19</v>
      </c>
      <c r="N272" s="224" t="s">
        <v>47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126</v>
      </c>
      <c r="AT272" s="227" t="s">
        <v>333</v>
      </c>
      <c r="AU272" s="227" t="s">
        <v>85</v>
      </c>
      <c r="AY272" s="19" t="s">
        <v>331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83</v>
      </c>
      <c r="BK272" s="228">
        <f>ROUND(I272*H272,2)</f>
        <v>0</v>
      </c>
      <c r="BL272" s="19" t="s">
        <v>126</v>
      </c>
      <c r="BM272" s="227" t="s">
        <v>1472</v>
      </c>
    </row>
    <row r="273" s="14" customFormat="1">
      <c r="A273" s="14"/>
      <c r="B273" s="245"/>
      <c r="C273" s="246"/>
      <c r="D273" s="236" t="s">
        <v>341</v>
      </c>
      <c r="E273" s="247" t="s">
        <v>19</v>
      </c>
      <c r="F273" s="248" t="s">
        <v>6763</v>
      </c>
      <c r="G273" s="246"/>
      <c r="H273" s="249">
        <v>65.650000000000006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341</v>
      </c>
      <c r="AU273" s="255" t="s">
        <v>85</v>
      </c>
      <c r="AV273" s="14" t="s">
        <v>85</v>
      </c>
      <c r="AW273" s="14" t="s">
        <v>35</v>
      </c>
      <c r="AX273" s="14" t="s">
        <v>76</v>
      </c>
      <c r="AY273" s="255" t="s">
        <v>331</v>
      </c>
    </row>
    <row r="274" s="15" customFormat="1">
      <c r="A274" s="15"/>
      <c r="B274" s="256"/>
      <c r="C274" s="257"/>
      <c r="D274" s="236" t="s">
        <v>341</v>
      </c>
      <c r="E274" s="258" t="s">
        <v>19</v>
      </c>
      <c r="F274" s="259" t="s">
        <v>353</v>
      </c>
      <c r="G274" s="257"/>
      <c r="H274" s="260">
        <v>65.650000000000006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341</v>
      </c>
      <c r="AU274" s="266" t="s">
        <v>85</v>
      </c>
      <c r="AV274" s="15" t="s">
        <v>126</v>
      </c>
      <c r="AW274" s="15" t="s">
        <v>35</v>
      </c>
      <c r="AX274" s="15" t="s">
        <v>83</v>
      </c>
      <c r="AY274" s="266" t="s">
        <v>331</v>
      </c>
    </row>
    <row r="275" s="2" customFormat="1" ht="16.5" customHeight="1">
      <c r="A275" s="40"/>
      <c r="B275" s="41"/>
      <c r="C275" s="216" t="s">
        <v>1106</v>
      </c>
      <c r="D275" s="216" t="s">
        <v>333</v>
      </c>
      <c r="E275" s="217" t="s">
        <v>6764</v>
      </c>
      <c r="F275" s="218" t="s">
        <v>6765</v>
      </c>
      <c r="G275" s="219" t="s">
        <v>429</v>
      </c>
      <c r="H275" s="220">
        <v>65.650000000000006</v>
      </c>
      <c r="I275" s="221"/>
      <c r="J275" s="222">
        <f>ROUND(I275*H275,2)</f>
        <v>0</v>
      </c>
      <c r="K275" s="218" t="s">
        <v>3508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467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6763</v>
      </c>
      <c r="G276" s="246"/>
      <c r="H276" s="249">
        <v>65.650000000000006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5" customFormat="1">
      <c r="A277" s="15"/>
      <c r="B277" s="256"/>
      <c r="C277" s="257"/>
      <c r="D277" s="236" t="s">
        <v>341</v>
      </c>
      <c r="E277" s="258" t="s">
        <v>19</v>
      </c>
      <c r="F277" s="259" t="s">
        <v>353</v>
      </c>
      <c r="G277" s="257"/>
      <c r="H277" s="260">
        <v>65.650000000000006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341</v>
      </c>
      <c r="AU277" s="266" t="s">
        <v>85</v>
      </c>
      <c r="AV277" s="15" t="s">
        <v>126</v>
      </c>
      <c r="AW277" s="15" t="s">
        <v>35</v>
      </c>
      <c r="AX277" s="15" t="s">
        <v>83</v>
      </c>
      <c r="AY277" s="266" t="s">
        <v>331</v>
      </c>
    </row>
    <row r="278" s="2" customFormat="1" ht="16.5" customHeight="1">
      <c r="A278" s="40"/>
      <c r="B278" s="41"/>
      <c r="C278" s="216" t="s">
        <v>1111</v>
      </c>
      <c r="D278" s="216" t="s">
        <v>333</v>
      </c>
      <c r="E278" s="217" t="s">
        <v>6766</v>
      </c>
      <c r="F278" s="218" t="s">
        <v>6767</v>
      </c>
      <c r="G278" s="219" t="s">
        <v>429</v>
      </c>
      <c r="H278" s="220">
        <v>984.75</v>
      </c>
      <c r="I278" s="221"/>
      <c r="J278" s="222">
        <f>ROUND(I278*H278,2)</f>
        <v>0</v>
      </c>
      <c r="K278" s="218" t="s">
        <v>3508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547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6768</v>
      </c>
      <c r="G279" s="246"/>
      <c r="H279" s="249">
        <v>984.75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984.75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12" customFormat="1" ht="22.8" customHeight="1">
      <c r="A281" s="12"/>
      <c r="B281" s="200"/>
      <c r="C281" s="201"/>
      <c r="D281" s="202" t="s">
        <v>75</v>
      </c>
      <c r="E281" s="214" t="s">
        <v>469</v>
      </c>
      <c r="F281" s="214" t="s">
        <v>3553</v>
      </c>
      <c r="G281" s="201"/>
      <c r="H281" s="201"/>
      <c r="I281" s="204"/>
      <c r="J281" s="215">
        <f>BK281</f>
        <v>0</v>
      </c>
      <c r="K281" s="201"/>
      <c r="L281" s="206"/>
      <c r="M281" s="207"/>
      <c r="N281" s="208"/>
      <c r="O281" s="208"/>
      <c r="P281" s="209">
        <f>SUM(P282:P291)</f>
        <v>0</v>
      </c>
      <c r="Q281" s="208"/>
      <c r="R281" s="209">
        <f>SUM(R282:R291)</f>
        <v>0</v>
      </c>
      <c r="S281" s="208"/>
      <c r="T281" s="210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1" t="s">
        <v>83</v>
      </c>
      <c r="AT281" s="212" t="s">
        <v>75</v>
      </c>
      <c r="AU281" s="212" t="s">
        <v>83</v>
      </c>
      <c r="AY281" s="211" t="s">
        <v>331</v>
      </c>
      <c r="BK281" s="213">
        <f>SUM(BK282:BK291)</f>
        <v>0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3554</v>
      </c>
      <c r="F282" s="218" t="s">
        <v>6769</v>
      </c>
      <c r="G282" s="219" t="s">
        <v>429</v>
      </c>
      <c r="H282" s="220">
        <v>298.19999999999999</v>
      </c>
      <c r="I282" s="221"/>
      <c r="J282" s="222">
        <f>ROUND(I282*H282,2)</f>
        <v>0</v>
      </c>
      <c r="K282" s="218" t="s">
        <v>3508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6770</v>
      </c>
      <c r="G283" s="246"/>
      <c r="H283" s="249">
        <v>268.77999999999997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6771</v>
      </c>
      <c r="G284" s="246"/>
      <c r="H284" s="249">
        <v>15.84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6772</v>
      </c>
      <c r="G285" s="246"/>
      <c r="H285" s="249">
        <v>13.58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5" customFormat="1">
      <c r="A286" s="15"/>
      <c r="B286" s="256"/>
      <c r="C286" s="257"/>
      <c r="D286" s="236" t="s">
        <v>341</v>
      </c>
      <c r="E286" s="258" t="s">
        <v>19</v>
      </c>
      <c r="F286" s="259" t="s">
        <v>353</v>
      </c>
      <c r="G286" s="257"/>
      <c r="H286" s="260">
        <v>298.19999999999993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341</v>
      </c>
      <c r="AU286" s="266" t="s">
        <v>85</v>
      </c>
      <c r="AV286" s="15" t="s">
        <v>126</v>
      </c>
      <c r="AW286" s="15" t="s">
        <v>35</v>
      </c>
      <c r="AX286" s="15" t="s">
        <v>83</v>
      </c>
      <c r="AY286" s="266" t="s">
        <v>331</v>
      </c>
    </row>
    <row r="287" s="2" customFormat="1" ht="16.5" customHeight="1">
      <c r="A287" s="40"/>
      <c r="B287" s="41"/>
      <c r="C287" s="216" t="s">
        <v>1127</v>
      </c>
      <c r="D287" s="216" t="s">
        <v>333</v>
      </c>
      <c r="E287" s="217" t="s">
        <v>3556</v>
      </c>
      <c r="F287" s="218" t="s">
        <v>6773</v>
      </c>
      <c r="G287" s="219" t="s">
        <v>429</v>
      </c>
      <c r="H287" s="220">
        <v>677</v>
      </c>
      <c r="I287" s="221"/>
      <c r="J287" s="222">
        <f>ROUND(I287*H287,2)</f>
        <v>0</v>
      </c>
      <c r="K287" s="218" t="s">
        <v>3508</v>
      </c>
      <c r="L287" s="46"/>
      <c r="M287" s="223" t="s">
        <v>19</v>
      </c>
      <c r="N287" s="224" t="s">
        <v>47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126</v>
      </c>
      <c r="AT287" s="227" t="s">
        <v>333</v>
      </c>
      <c r="AU287" s="227" t="s">
        <v>85</v>
      </c>
      <c r="AY287" s="19" t="s">
        <v>331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83</v>
      </c>
      <c r="BK287" s="228">
        <f>ROUND(I287*H287,2)</f>
        <v>0</v>
      </c>
      <c r="BL287" s="19" t="s">
        <v>126</v>
      </c>
      <c r="BM287" s="227" t="s">
        <v>1523</v>
      </c>
    </row>
    <row r="288" s="14" customFormat="1">
      <c r="A288" s="14"/>
      <c r="B288" s="245"/>
      <c r="C288" s="246"/>
      <c r="D288" s="236" t="s">
        <v>341</v>
      </c>
      <c r="E288" s="247" t="s">
        <v>19</v>
      </c>
      <c r="F288" s="248" t="s">
        <v>6774</v>
      </c>
      <c r="G288" s="246"/>
      <c r="H288" s="249">
        <v>569.11000000000001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341</v>
      </c>
      <c r="AU288" s="255" t="s">
        <v>85</v>
      </c>
      <c r="AV288" s="14" t="s">
        <v>85</v>
      </c>
      <c r="AW288" s="14" t="s">
        <v>35</v>
      </c>
      <c r="AX288" s="14" t="s">
        <v>76</v>
      </c>
      <c r="AY288" s="255" t="s">
        <v>331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6775</v>
      </c>
      <c r="G289" s="246"/>
      <c r="H289" s="249">
        <v>73.25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6776</v>
      </c>
      <c r="G290" s="246"/>
      <c r="H290" s="249">
        <v>34.640000000000001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677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12" customFormat="1" ht="22.8" customHeight="1">
      <c r="A292" s="12"/>
      <c r="B292" s="200"/>
      <c r="C292" s="201"/>
      <c r="D292" s="202" t="s">
        <v>75</v>
      </c>
      <c r="E292" s="214" t="s">
        <v>475</v>
      </c>
      <c r="F292" s="214" t="s">
        <v>5226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SUM(P293:P304)</f>
        <v>0</v>
      </c>
      <c r="Q292" s="208"/>
      <c r="R292" s="209">
        <f>SUM(R293:R304)</f>
        <v>0</v>
      </c>
      <c r="S292" s="208"/>
      <c r="T292" s="210">
        <f>SUM(T293:T304)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83</v>
      </c>
      <c r="AT292" s="212" t="s">
        <v>75</v>
      </c>
      <c r="AU292" s="212" t="s">
        <v>83</v>
      </c>
      <c r="AY292" s="211" t="s">
        <v>331</v>
      </c>
      <c r="BK292" s="213">
        <f>SUM(BK293:BK304)</f>
        <v>0</v>
      </c>
    </row>
    <row r="293" s="2" customFormat="1" ht="16.5" customHeight="1">
      <c r="A293" s="40"/>
      <c r="B293" s="41"/>
      <c r="C293" s="216" t="s">
        <v>1132</v>
      </c>
      <c r="D293" s="216" t="s">
        <v>333</v>
      </c>
      <c r="E293" s="217" t="s">
        <v>6777</v>
      </c>
      <c r="F293" s="218" t="s">
        <v>6778</v>
      </c>
      <c r="G293" s="219" t="s">
        <v>336</v>
      </c>
      <c r="H293" s="220">
        <v>42</v>
      </c>
      <c r="I293" s="221"/>
      <c r="J293" s="222">
        <f>ROUND(I293*H293,2)</f>
        <v>0</v>
      </c>
      <c r="K293" s="218" t="s">
        <v>3508</v>
      </c>
      <c r="L293" s="46"/>
      <c r="M293" s="223" t="s">
        <v>19</v>
      </c>
      <c r="N293" s="224" t="s">
        <v>47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126</v>
      </c>
      <c r="AT293" s="227" t="s">
        <v>333</v>
      </c>
      <c r="AU293" s="227" t="s">
        <v>85</v>
      </c>
      <c r="AY293" s="19" t="s">
        <v>331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83</v>
      </c>
      <c r="BK293" s="228">
        <f>ROUND(I293*H293,2)</f>
        <v>0</v>
      </c>
      <c r="BL293" s="19" t="s">
        <v>126</v>
      </c>
      <c r="BM293" s="227" t="s">
        <v>1538</v>
      </c>
    </row>
    <row r="294" s="14" customFormat="1">
      <c r="A294" s="14"/>
      <c r="B294" s="245"/>
      <c r="C294" s="246"/>
      <c r="D294" s="236" t="s">
        <v>341</v>
      </c>
      <c r="E294" s="247" t="s">
        <v>19</v>
      </c>
      <c r="F294" s="248" t="s">
        <v>6779</v>
      </c>
      <c r="G294" s="246"/>
      <c r="H294" s="249">
        <v>42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341</v>
      </c>
      <c r="AU294" s="255" t="s">
        <v>85</v>
      </c>
      <c r="AV294" s="14" t="s">
        <v>85</v>
      </c>
      <c r="AW294" s="14" t="s">
        <v>35</v>
      </c>
      <c r="AX294" s="14" t="s">
        <v>76</v>
      </c>
      <c r="AY294" s="255" t="s">
        <v>331</v>
      </c>
    </row>
    <row r="295" s="15" customFormat="1">
      <c r="A295" s="15"/>
      <c r="B295" s="256"/>
      <c r="C295" s="257"/>
      <c r="D295" s="236" t="s">
        <v>341</v>
      </c>
      <c r="E295" s="258" t="s">
        <v>19</v>
      </c>
      <c r="F295" s="259" t="s">
        <v>353</v>
      </c>
      <c r="G295" s="257"/>
      <c r="H295" s="260">
        <v>42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341</v>
      </c>
      <c r="AU295" s="266" t="s">
        <v>85</v>
      </c>
      <c r="AV295" s="15" t="s">
        <v>126</v>
      </c>
      <c r="AW295" s="15" t="s">
        <v>35</v>
      </c>
      <c r="AX295" s="15" t="s">
        <v>83</v>
      </c>
      <c r="AY295" s="266" t="s">
        <v>331</v>
      </c>
    </row>
    <row r="296" s="2" customFormat="1" ht="16.5" customHeight="1">
      <c r="A296" s="40"/>
      <c r="B296" s="41"/>
      <c r="C296" s="216" t="s">
        <v>1139</v>
      </c>
      <c r="D296" s="216" t="s">
        <v>333</v>
      </c>
      <c r="E296" s="217" t="s">
        <v>6780</v>
      </c>
      <c r="F296" s="218" t="s">
        <v>6781</v>
      </c>
      <c r="G296" s="219" t="s">
        <v>336</v>
      </c>
      <c r="H296" s="220">
        <v>42</v>
      </c>
      <c r="I296" s="221"/>
      <c r="J296" s="222">
        <f>ROUND(I296*H296,2)</f>
        <v>0</v>
      </c>
      <c r="K296" s="218" t="s">
        <v>3508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1550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1058</v>
      </c>
      <c r="G297" s="246"/>
      <c r="H297" s="249">
        <v>42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5" customFormat="1">
      <c r="A298" s="15"/>
      <c r="B298" s="256"/>
      <c r="C298" s="257"/>
      <c r="D298" s="236" t="s">
        <v>341</v>
      </c>
      <c r="E298" s="258" t="s">
        <v>19</v>
      </c>
      <c r="F298" s="259" t="s">
        <v>353</v>
      </c>
      <c r="G298" s="257"/>
      <c r="H298" s="260">
        <v>42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341</v>
      </c>
      <c r="AU298" s="266" t="s">
        <v>85</v>
      </c>
      <c r="AV298" s="15" t="s">
        <v>126</v>
      </c>
      <c r="AW298" s="15" t="s">
        <v>35</v>
      </c>
      <c r="AX298" s="15" t="s">
        <v>83</v>
      </c>
      <c r="AY298" s="266" t="s">
        <v>331</v>
      </c>
    </row>
    <row r="299" s="2" customFormat="1" ht="16.5" customHeight="1">
      <c r="A299" s="40"/>
      <c r="B299" s="41"/>
      <c r="C299" s="216" t="s">
        <v>1144</v>
      </c>
      <c r="D299" s="216" t="s">
        <v>333</v>
      </c>
      <c r="E299" s="217" t="s">
        <v>6782</v>
      </c>
      <c r="F299" s="218" t="s">
        <v>6783</v>
      </c>
      <c r="G299" s="219" t="s">
        <v>336</v>
      </c>
      <c r="H299" s="220">
        <v>42</v>
      </c>
      <c r="I299" s="221"/>
      <c r="J299" s="222">
        <f>ROUND(I299*H299,2)</f>
        <v>0</v>
      </c>
      <c r="K299" s="218" t="s">
        <v>3508</v>
      </c>
      <c r="L299" s="46"/>
      <c r="M299" s="223" t="s">
        <v>19</v>
      </c>
      <c r="N299" s="224" t="s">
        <v>47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126</v>
      </c>
      <c r="AT299" s="227" t="s">
        <v>333</v>
      </c>
      <c r="AU299" s="227" t="s">
        <v>85</v>
      </c>
      <c r="AY299" s="19" t="s">
        <v>331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83</v>
      </c>
      <c r="BK299" s="228">
        <f>ROUND(I299*H299,2)</f>
        <v>0</v>
      </c>
      <c r="BL299" s="19" t="s">
        <v>126</v>
      </c>
      <c r="BM299" s="227" t="s">
        <v>1558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1058</v>
      </c>
      <c r="G300" s="246"/>
      <c r="H300" s="249">
        <v>42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42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1154</v>
      </c>
      <c r="D302" s="216" t="s">
        <v>333</v>
      </c>
      <c r="E302" s="217" t="s">
        <v>6784</v>
      </c>
      <c r="F302" s="218" t="s">
        <v>6785</v>
      </c>
      <c r="G302" s="219" t="s">
        <v>336</v>
      </c>
      <c r="H302" s="220">
        <v>42</v>
      </c>
      <c r="I302" s="221"/>
      <c r="J302" s="222">
        <f>ROUND(I302*H302,2)</f>
        <v>0</v>
      </c>
      <c r="K302" s="218" t="s">
        <v>3508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1572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1058</v>
      </c>
      <c r="G303" s="246"/>
      <c r="H303" s="249">
        <v>42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42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549</v>
      </c>
      <c r="F305" s="214" t="s">
        <v>3560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SUM(P306:P311)</f>
        <v>0</v>
      </c>
      <c r="Q305" s="208"/>
      <c r="R305" s="209">
        <f>SUM(R306:R311)</f>
        <v>0</v>
      </c>
      <c r="S305" s="208"/>
      <c r="T305" s="210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SUM(BK306:BK311)</f>
        <v>0</v>
      </c>
    </row>
    <row r="306" s="2" customFormat="1" ht="16.5" customHeight="1">
      <c r="A306" s="40"/>
      <c r="B306" s="41"/>
      <c r="C306" s="216" t="s">
        <v>1189</v>
      </c>
      <c r="D306" s="216" t="s">
        <v>333</v>
      </c>
      <c r="E306" s="217" t="s">
        <v>3561</v>
      </c>
      <c r="F306" s="218" t="s">
        <v>6786</v>
      </c>
      <c r="G306" s="219" t="s">
        <v>429</v>
      </c>
      <c r="H306" s="220">
        <v>1117.4100000000001</v>
      </c>
      <c r="I306" s="221"/>
      <c r="J306" s="222">
        <f>ROUND(I306*H306,2)</f>
        <v>0</v>
      </c>
      <c r="K306" s="218" t="s">
        <v>3508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1592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6758</v>
      </c>
      <c r="G307" s="246"/>
      <c r="H307" s="249">
        <v>1117.4100000000001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1117.4100000000001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2" customFormat="1" ht="16.5" customHeight="1">
      <c r="A309" s="40"/>
      <c r="B309" s="41"/>
      <c r="C309" s="216" t="s">
        <v>1196</v>
      </c>
      <c r="D309" s="216" t="s">
        <v>333</v>
      </c>
      <c r="E309" s="217" t="s">
        <v>6787</v>
      </c>
      <c r="F309" s="218" t="s">
        <v>6788</v>
      </c>
      <c r="G309" s="219" t="s">
        <v>429</v>
      </c>
      <c r="H309" s="220">
        <v>65.650000000000006</v>
      </c>
      <c r="I309" s="221"/>
      <c r="J309" s="222">
        <f>ROUND(I309*H309,2)</f>
        <v>0</v>
      </c>
      <c r="K309" s="218" t="s">
        <v>3508</v>
      </c>
      <c r="L309" s="46"/>
      <c r="M309" s="223" t="s">
        <v>19</v>
      </c>
      <c r="N309" s="224" t="s">
        <v>47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126</v>
      </c>
      <c r="AT309" s="227" t="s">
        <v>333</v>
      </c>
      <c r="AU309" s="227" t="s">
        <v>85</v>
      </c>
      <c r="AY309" s="19" t="s">
        <v>331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83</v>
      </c>
      <c r="BK309" s="228">
        <f>ROUND(I309*H309,2)</f>
        <v>0</v>
      </c>
      <c r="BL309" s="19" t="s">
        <v>126</v>
      </c>
      <c r="BM309" s="227" t="s">
        <v>1607</v>
      </c>
    </row>
    <row r="310" s="14" customFormat="1">
      <c r="A310" s="14"/>
      <c r="B310" s="245"/>
      <c r="C310" s="246"/>
      <c r="D310" s="236" t="s">
        <v>341</v>
      </c>
      <c r="E310" s="247" t="s">
        <v>19</v>
      </c>
      <c r="F310" s="248" t="s">
        <v>6789</v>
      </c>
      <c r="G310" s="246"/>
      <c r="H310" s="249">
        <v>65.650000000000006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341</v>
      </c>
      <c r="AU310" s="255" t="s">
        <v>85</v>
      </c>
      <c r="AV310" s="14" t="s">
        <v>85</v>
      </c>
      <c r="AW310" s="14" t="s">
        <v>35</v>
      </c>
      <c r="AX310" s="14" t="s">
        <v>76</v>
      </c>
      <c r="AY310" s="255" t="s">
        <v>331</v>
      </c>
    </row>
    <row r="311" s="15" customFormat="1">
      <c r="A311" s="15"/>
      <c r="B311" s="256"/>
      <c r="C311" s="257"/>
      <c r="D311" s="236" t="s">
        <v>341</v>
      </c>
      <c r="E311" s="258" t="s">
        <v>19</v>
      </c>
      <c r="F311" s="259" t="s">
        <v>353</v>
      </c>
      <c r="G311" s="257"/>
      <c r="H311" s="260">
        <v>65.650000000000006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341</v>
      </c>
      <c r="AU311" s="266" t="s">
        <v>85</v>
      </c>
      <c r="AV311" s="15" t="s">
        <v>126</v>
      </c>
      <c r="AW311" s="15" t="s">
        <v>35</v>
      </c>
      <c r="AX311" s="15" t="s">
        <v>83</v>
      </c>
      <c r="AY311" s="266" t="s">
        <v>331</v>
      </c>
    </row>
    <row r="312" s="12" customFormat="1" ht="22.8" customHeight="1">
      <c r="A312" s="12"/>
      <c r="B312" s="200"/>
      <c r="C312" s="201"/>
      <c r="D312" s="202" t="s">
        <v>75</v>
      </c>
      <c r="E312" s="214" t="s">
        <v>546</v>
      </c>
      <c r="F312" s="214" t="s">
        <v>3563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SUM(P313:P325)</f>
        <v>0</v>
      </c>
      <c r="Q312" s="208"/>
      <c r="R312" s="209">
        <f>SUM(R313:R325)</f>
        <v>0</v>
      </c>
      <c r="S312" s="208"/>
      <c r="T312" s="210">
        <f>SUM(T313:T325)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83</v>
      </c>
      <c r="AT312" s="212" t="s">
        <v>75</v>
      </c>
      <c r="AU312" s="212" t="s">
        <v>83</v>
      </c>
      <c r="AY312" s="211" t="s">
        <v>331</v>
      </c>
      <c r="BK312" s="213">
        <f>SUM(BK313:BK325)</f>
        <v>0</v>
      </c>
    </row>
    <row r="313" s="2" customFormat="1" ht="16.5" customHeight="1">
      <c r="A313" s="40"/>
      <c r="B313" s="41"/>
      <c r="C313" s="216" t="s">
        <v>1201</v>
      </c>
      <c r="D313" s="216" t="s">
        <v>333</v>
      </c>
      <c r="E313" s="217" t="s">
        <v>6790</v>
      </c>
      <c r="F313" s="218" t="s">
        <v>6791</v>
      </c>
      <c r="G313" s="219" t="s">
        <v>336</v>
      </c>
      <c r="H313" s="220">
        <v>11.73</v>
      </c>
      <c r="I313" s="221"/>
      <c r="J313" s="222">
        <f>ROUND(I313*H313,2)</f>
        <v>0</v>
      </c>
      <c r="K313" s="218" t="s">
        <v>3508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1619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6792</v>
      </c>
      <c r="G314" s="246"/>
      <c r="H314" s="249">
        <v>6.5999999999999996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4" customFormat="1">
      <c r="A315" s="14"/>
      <c r="B315" s="245"/>
      <c r="C315" s="246"/>
      <c r="D315" s="236" t="s">
        <v>341</v>
      </c>
      <c r="E315" s="247" t="s">
        <v>19</v>
      </c>
      <c r="F315" s="248" t="s">
        <v>6793</v>
      </c>
      <c r="G315" s="246"/>
      <c r="H315" s="249">
        <v>3.6899999999999999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341</v>
      </c>
      <c r="AU315" s="255" t="s">
        <v>85</v>
      </c>
      <c r="AV315" s="14" t="s">
        <v>85</v>
      </c>
      <c r="AW315" s="14" t="s">
        <v>35</v>
      </c>
      <c r="AX315" s="14" t="s">
        <v>76</v>
      </c>
      <c r="AY315" s="255" t="s">
        <v>331</v>
      </c>
    </row>
    <row r="316" s="14" customFormat="1">
      <c r="A316" s="14"/>
      <c r="B316" s="245"/>
      <c r="C316" s="246"/>
      <c r="D316" s="236" t="s">
        <v>341</v>
      </c>
      <c r="E316" s="247" t="s">
        <v>19</v>
      </c>
      <c r="F316" s="248" t="s">
        <v>6794</v>
      </c>
      <c r="G316" s="246"/>
      <c r="H316" s="249">
        <v>1.44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341</v>
      </c>
      <c r="AU316" s="255" t="s">
        <v>85</v>
      </c>
      <c r="AV316" s="14" t="s">
        <v>85</v>
      </c>
      <c r="AW316" s="14" t="s">
        <v>35</v>
      </c>
      <c r="AX316" s="14" t="s">
        <v>76</v>
      </c>
      <c r="AY316" s="255" t="s">
        <v>331</v>
      </c>
    </row>
    <row r="317" s="15" customFormat="1">
      <c r="A317" s="15"/>
      <c r="B317" s="256"/>
      <c r="C317" s="257"/>
      <c r="D317" s="236" t="s">
        <v>341</v>
      </c>
      <c r="E317" s="258" t="s">
        <v>19</v>
      </c>
      <c r="F317" s="259" t="s">
        <v>353</v>
      </c>
      <c r="G317" s="257"/>
      <c r="H317" s="260">
        <v>11.729999999999999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6" t="s">
        <v>341</v>
      </c>
      <c r="AU317" s="266" t="s">
        <v>85</v>
      </c>
      <c r="AV317" s="15" t="s">
        <v>126</v>
      </c>
      <c r="AW317" s="15" t="s">
        <v>35</v>
      </c>
      <c r="AX317" s="15" t="s">
        <v>83</v>
      </c>
      <c r="AY317" s="266" t="s">
        <v>331</v>
      </c>
    </row>
    <row r="318" s="2" customFormat="1" ht="16.5" customHeight="1">
      <c r="A318" s="40"/>
      <c r="B318" s="41"/>
      <c r="C318" s="216" t="s">
        <v>1207</v>
      </c>
      <c r="D318" s="216" t="s">
        <v>333</v>
      </c>
      <c r="E318" s="217" t="s">
        <v>3564</v>
      </c>
      <c r="F318" s="218" t="s">
        <v>6795</v>
      </c>
      <c r="G318" s="219" t="s">
        <v>429</v>
      </c>
      <c r="H318" s="220">
        <v>57.140000000000001</v>
      </c>
      <c r="I318" s="221"/>
      <c r="J318" s="222">
        <f>ROUND(I318*H318,2)</f>
        <v>0</v>
      </c>
      <c r="K318" s="218" t="s">
        <v>3508</v>
      </c>
      <c r="L318" s="46"/>
      <c r="M318" s="223" t="s">
        <v>19</v>
      </c>
      <c r="N318" s="224" t="s">
        <v>47</v>
      </c>
      <c r="O318" s="86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126</v>
      </c>
      <c r="AT318" s="227" t="s">
        <v>333</v>
      </c>
      <c r="AU318" s="227" t="s">
        <v>85</v>
      </c>
      <c r="AY318" s="19" t="s">
        <v>331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83</v>
      </c>
      <c r="BK318" s="228">
        <f>ROUND(I318*H318,2)</f>
        <v>0</v>
      </c>
      <c r="BL318" s="19" t="s">
        <v>126</v>
      </c>
      <c r="BM318" s="227" t="s">
        <v>1647</v>
      </c>
    </row>
    <row r="319" s="14" customFormat="1">
      <c r="A319" s="14"/>
      <c r="B319" s="245"/>
      <c r="C319" s="246"/>
      <c r="D319" s="236" t="s">
        <v>341</v>
      </c>
      <c r="E319" s="247" t="s">
        <v>19</v>
      </c>
      <c r="F319" s="248" t="s">
        <v>6796</v>
      </c>
      <c r="G319" s="246"/>
      <c r="H319" s="249">
        <v>46.969999999999999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341</v>
      </c>
      <c r="AU319" s="255" t="s">
        <v>85</v>
      </c>
      <c r="AV319" s="14" t="s">
        <v>85</v>
      </c>
      <c r="AW319" s="14" t="s">
        <v>35</v>
      </c>
      <c r="AX319" s="14" t="s">
        <v>76</v>
      </c>
      <c r="AY319" s="255" t="s">
        <v>331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6797</v>
      </c>
      <c r="G320" s="246"/>
      <c r="H320" s="249">
        <v>7.2699999999999996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6798</v>
      </c>
      <c r="G321" s="246"/>
      <c r="H321" s="249">
        <v>2.8999999999999999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57.139999999999993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1039</v>
      </c>
      <c r="D323" s="216" t="s">
        <v>333</v>
      </c>
      <c r="E323" s="217" t="s">
        <v>6799</v>
      </c>
      <c r="F323" s="218" t="s">
        <v>6800</v>
      </c>
      <c r="G323" s="219" t="s">
        <v>376</v>
      </c>
      <c r="H323" s="220">
        <v>232.80000000000001</v>
      </c>
      <c r="I323" s="221"/>
      <c r="J323" s="222">
        <f>ROUND(I323*H323,2)</f>
        <v>0</v>
      </c>
      <c r="K323" s="218" t="s">
        <v>3508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534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6801</v>
      </c>
      <c r="G324" s="246"/>
      <c r="H324" s="249">
        <v>232.80000000000001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232.80000000000001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12" customFormat="1" ht="22.8" customHeight="1">
      <c r="A326" s="12"/>
      <c r="B326" s="200"/>
      <c r="C326" s="201"/>
      <c r="D326" s="202" t="s">
        <v>75</v>
      </c>
      <c r="E326" s="214" t="s">
        <v>1078</v>
      </c>
      <c r="F326" s="214" t="s">
        <v>6802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SUM(P327:P338)</f>
        <v>0</v>
      </c>
      <c r="Q326" s="208"/>
      <c r="R326" s="209">
        <f>SUM(R327:R338)</f>
        <v>0</v>
      </c>
      <c r="S326" s="208"/>
      <c r="T326" s="210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83</v>
      </c>
      <c r="AT326" s="212" t="s">
        <v>75</v>
      </c>
      <c r="AU326" s="212" t="s">
        <v>83</v>
      </c>
      <c r="AY326" s="211" t="s">
        <v>331</v>
      </c>
      <c r="BK326" s="213">
        <f>SUM(BK327:BK338)</f>
        <v>0</v>
      </c>
    </row>
    <row r="327" s="2" customFormat="1" ht="16.5" customHeight="1">
      <c r="A327" s="40"/>
      <c r="B327" s="41"/>
      <c r="C327" s="216" t="s">
        <v>1152</v>
      </c>
      <c r="D327" s="216" t="s">
        <v>333</v>
      </c>
      <c r="E327" s="217" t="s">
        <v>6803</v>
      </c>
      <c r="F327" s="218" t="s">
        <v>6804</v>
      </c>
      <c r="G327" s="219" t="s">
        <v>429</v>
      </c>
      <c r="H327" s="220">
        <v>0.41999999999999998</v>
      </c>
      <c r="I327" s="221"/>
      <c r="J327" s="222">
        <f>ROUND(I327*H327,2)</f>
        <v>0</v>
      </c>
      <c r="K327" s="218" t="s">
        <v>3508</v>
      </c>
      <c r="L327" s="46"/>
      <c r="M327" s="223" t="s">
        <v>19</v>
      </c>
      <c r="N327" s="224" t="s">
        <v>47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126</v>
      </c>
      <c r="AT327" s="227" t="s">
        <v>333</v>
      </c>
      <c r="AU327" s="227" t="s">
        <v>85</v>
      </c>
      <c r="AY327" s="19" t="s">
        <v>331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83</v>
      </c>
      <c r="BK327" s="228">
        <f>ROUND(I327*H327,2)</f>
        <v>0</v>
      </c>
      <c r="BL327" s="19" t="s">
        <v>126</v>
      </c>
      <c r="BM327" s="227" t="s">
        <v>1672</v>
      </c>
    </row>
    <row r="328" s="14" customFormat="1">
      <c r="A328" s="14"/>
      <c r="B328" s="245"/>
      <c r="C328" s="246"/>
      <c r="D328" s="236" t="s">
        <v>341</v>
      </c>
      <c r="E328" s="247" t="s">
        <v>19</v>
      </c>
      <c r="F328" s="248" t="s">
        <v>6805</v>
      </c>
      <c r="G328" s="246"/>
      <c r="H328" s="249">
        <v>0.41999999999999998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341</v>
      </c>
      <c r="AU328" s="255" t="s">
        <v>85</v>
      </c>
      <c r="AV328" s="14" t="s">
        <v>85</v>
      </c>
      <c r="AW328" s="14" t="s">
        <v>35</v>
      </c>
      <c r="AX328" s="14" t="s">
        <v>76</v>
      </c>
      <c r="AY328" s="255" t="s">
        <v>331</v>
      </c>
    </row>
    <row r="329" s="15" customFormat="1">
      <c r="A329" s="15"/>
      <c r="B329" s="256"/>
      <c r="C329" s="257"/>
      <c r="D329" s="236" t="s">
        <v>341</v>
      </c>
      <c r="E329" s="258" t="s">
        <v>19</v>
      </c>
      <c r="F329" s="259" t="s">
        <v>353</v>
      </c>
      <c r="G329" s="257"/>
      <c r="H329" s="260">
        <v>0.41999999999999998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341</v>
      </c>
      <c r="AU329" s="266" t="s">
        <v>85</v>
      </c>
      <c r="AV329" s="15" t="s">
        <v>126</v>
      </c>
      <c r="AW329" s="15" t="s">
        <v>35</v>
      </c>
      <c r="AX329" s="15" t="s">
        <v>83</v>
      </c>
      <c r="AY329" s="266" t="s">
        <v>331</v>
      </c>
    </row>
    <row r="330" s="2" customFormat="1" ht="16.5" customHeight="1">
      <c r="A330" s="40"/>
      <c r="B330" s="41"/>
      <c r="C330" s="216" t="s">
        <v>1243</v>
      </c>
      <c r="D330" s="216" t="s">
        <v>333</v>
      </c>
      <c r="E330" s="217" t="s">
        <v>6806</v>
      </c>
      <c r="F330" s="218" t="s">
        <v>6807</v>
      </c>
      <c r="G330" s="219" t="s">
        <v>429</v>
      </c>
      <c r="H330" s="220">
        <v>4.0949999999999998</v>
      </c>
      <c r="I330" s="221"/>
      <c r="J330" s="222">
        <f>ROUND(I330*H330,2)</f>
        <v>0</v>
      </c>
      <c r="K330" s="218" t="s">
        <v>3508</v>
      </c>
      <c r="L330" s="46"/>
      <c r="M330" s="223" t="s">
        <v>19</v>
      </c>
      <c r="N330" s="224" t="s">
        <v>47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126</v>
      </c>
      <c r="AT330" s="227" t="s">
        <v>333</v>
      </c>
      <c r="AU330" s="227" t="s">
        <v>85</v>
      </c>
      <c r="AY330" s="19" t="s">
        <v>331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83</v>
      </c>
      <c r="BK330" s="228">
        <f>ROUND(I330*H330,2)</f>
        <v>0</v>
      </c>
      <c r="BL330" s="19" t="s">
        <v>126</v>
      </c>
      <c r="BM330" s="227" t="s">
        <v>1688</v>
      </c>
    </row>
    <row r="331" s="14" customFormat="1">
      <c r="A331" s="14"/>
      <c r="B331" s="245"/>
      <c r="C331" s="246"/>
      <c r="D331" s="236" t="s">
        <v>341</v>
      </c>
      <c r="E331" s="247" t="s">
        <v>19</v>
      </c>
      <c r="F331" s="248" t="s">
        <v>6808</v>
      </c>
      <c r="G331" s="246"/>
      <c r="H331" s="249">
        <v>4.0949999999999998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341</v>
      </c>
      <c r="AU331" s="255" t="s">
        <v>85</v>
      </c>
      <c r="AV331" s="14" t="s">
        <v>85</v>
      </c>
      <c r="AW331" s="14" t="s">
        <v>35</v>
      </c>
      <c r="AX331" s="14" t="s">
        <v>76</v>
      </c>
      <c r="AY331" s="255" t="s">
        <v>331</v>
      </c>
    </row>
    <row r="332" s="15" customFormat="1">
      <c r="A332" s="15"/>
      <c r="B332" s="256"/>
      <c r="C332" s="257"/>
      <c r="D332" s="236" t="s">
        <v>341</v>
      </c>
      <c r="E332" s="258" t="s">
        <v>19</v>
      </c>
      <c r="F332" s="259" t="s">
        <v>353</v>
      </c>
      <c r="G332" s="257"/>
      <c r="H332" s="260">
        <v>4.0949999999999998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6" t="s">
        <v>341</v>
      </c>
      <c r="AU332" s="266" t="s">
        <v>85</v>
      </c>
      <c r="AV332" s="15" t="s">
        <v>126</v>
      </c>
      <c r="AW332" s="15" t="s">
        <v>35</v>
      </c>
      <c r="AX332" s="15" t="s">
        <v>83</v>
      </c>
      <c r="AY332" s="266" t="s">
        <v>331</v>
      </c>
    </row>
    <row r="333" s="2" customFormat="1" ht="16.5" customHeight="1">
      <c r="A333" s="40"/>
      <c r="B333" s="41"/>
      <c r="C333" s="216" t="s">
        <v>1249</v>
      </c>
      <c r="D333" s="216" t="s">
        <v>333</v>
      </c>
      <c r="E333" s="217" t="s">
        <v>6809</v>
      </c>
      <c r="F333" s="218" t="s">
        <v>6810</v>
      </c>
      <c r="G333" s="219" t="s">
        <v>336</v>
      </c>
      <c r="H333" s="220">
        <v>11.699999999999999</v>
      </c>
      <c r="I333" s="221"/>
      <c r="J333" s="222">
        <f>ROUND(I333*H333,2)</f>
        <v>0</v>
      </c>
      <c r="K333" s="218" t="s">
        <v>3508</v>
      </c>
      <c r="L333" s="46"/>
      <c r="M333" s="223" t="s">
        <v>19</v>
      </c>
      <c r="N333" s="224" t="s">
        <v>47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126</v>
      </c>
      <c r="AT333" s="227" t="s">
        <v>333</v>
      </c>
      <c r="AU333" s="227" t="s">
        <v>85</v>
      </c>
      <c r="AY333" s="19" t="s">
        <v>331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83</v>
      </c>
      <c r="BK333" s="228">
        <f>ROUND(I333*H333,2)</f>
        <v>0</v>
      </c>
      <c r="BL333" s="19" t="s">
        <v>126</v>
      </c>
      <c r="BM333" s="227" t="s">
        <v>1698</v>
      </c>
    </row>
    <row r="334" s="14" customFormat="1">
      <c r="A334" s="14"/>
      <c r="B334" s="245"/>
      <c r="C334" s="246"/>
      <c r="D334" s="236" t="s">
        <v>341</v>
      </c>
      <c r="E334" s="247" t="s">
        <v>19</v>
      </c>
      <c r="F334" s="248" t="s">
        <v>6660</v>
      </c>
      <c r="G334" s="246"/>
      <c r="H334" s="249">
        <v>11.699999999999999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341</v>
      </c>
      <c r="AU334" s="255" t="s">
        <v>85</v>
      </c>
      <c r="AV334" s="14" t="s">
        <v>85</v>
      </c>
      <c r="AW334" s="14" t="s">
        <v>35</v>
      </c>
      <c r="AX334" s="14" t="s">
        <v>76</v>
      </c>
      <c r="AY334" s="255" t="s">
        <v>331</v>
      </c>
    </row>
    <row r="335" s="15" customFormat="1">
      <c r="A335" s="15"/>
      <c r="B335" s="256"/>
      <c r="C335" s="257"/>
      <c r="D335" s="236" t="s">
        <v>341</v>
      </c>
      <c r="E335" s="258" t="s">
        <v>19</v>
      </c>
      <c r="F335" s="259" t="s">
        <v>353</v>
      </c>
      <c r="G335" s="257"/>
      <c r="H335" s="260">
        <v>11.699999999999999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341</v>
      </c>
      <c r="AU335" s="266" t="s">
        <v>85</v>
      </c>
      <c r="AV335" s="15" t="s">
        <v>126</v>
      </c>
      <c r="AW335" s="15" t="s">
        <v>35</v>
      </c>
      <c r="AX335" s="15" t="s">
        <v>83</v>
      </c>
      <c r="AY335" s="266" t="s">
        <v>331</v>
      </c>
    </row>
    <row r="336" s="2" customFormat="1" ht="16.5" customHeight="1">
      <c r="A336" s="40"/>
      <c r="B336" s="41"/>
      <c r="C336" s="216" t="s">
        <v>1253</v>
      </c>
      <c r="D336" s="216" t="s">
        <v>333</v>
      </c>
      <c r="E336" s="217" t="s">
        <v>6811</v>
      </c>
      <c r="F336" s="218" t="s">
        <v>6812</v>
      </c>
      <c r="G336" s="219" t="s">
        <v>429</v>
      </c>
      <c r="H336" s="220">
        <v>1.7549999999999999</v>
      </c>
      <c r="I336" s="221"/>
      <c r="J336" s="222">
        <f>ROUND(I336*H336,2)</f>
        <v>0</v>
      </c>
      <c r="K336" s="218" t="s">
        <v>3508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1705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6813</v>
      </c>
      <c r="G337" s="246"/>
      <c r="H337" s="249">
        <v>1.7549999999999999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1.7549999999999999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12" customFormat="1" ht="22.8" customHeight="1">
      <c r="A339" s="12"/>
      <c r="B339" s="200"/>
      <c r="C339" s="201"/>
      <c r="D339" s="202" t="s">
        <v>75</v>
      </c>
      <c r="E339" s="214" t="s">
        <v>1189</v>
      </c>
      <c r="F339" s="214" t="s">
        <v>6814</v>
      </c>
      <c r="G339" s="201"/>
      <c r="H339" s="201"/>
      <c r="I339" s="204"/>
      <c r="J339" s="215">
        <f>BK339</f>
        <v>0</v>
      </c>
      <c r="K339" s="201"/>
      <c r="L339" s="206"/>
      <c r="M339" s="207"/>
      <c r="N339" s="208"/>
      <c r="O339" s="208"/>
      <c r="P339" s="209">
        <f>SUM(P340:P345)</f>
        <v>0</v>
      </c>
      <c r="Q339" s="208"/>
      <c r="R339" s="209">
        <f>SUM(R340:R345)</f>
        <v>0</v>
      </c>
      <c r="S339" s="208"/>
      <c r="T339" s="210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1" t="s">
        <v>83</v>
      </c>
      <c r="AT339" s="212" t="s">
        <v>75</v>
      </c>
      <c r="AU339" s="212" t="s">
        <v>83</v>
      </c>
      <c r="AY339" s="211" t="s">
        <v>331</v>
      </c>
      <c r="BK339" s="213">
        <f>SUM(BK340:BK345)</f>
        <v>0</v>
      </c>
    </row>
    <row r="340" s="2" customFormat="1" ht="16.5" customHeight="1">
      <c r="A340" s="40"/>
      <c r="B340" s="41"/>
      <c r="C340" s="216" t="s">
        <v>1006</v>
      </c>
      <c r="D340" s="216" t="s">
        <v>333</v>
      </c>
      <c r="E340" s="217" t="s">
        <v>6815</v>
      </c>
      <c r="F340" s="218" t="s">
        <v>6816</v>
      </c>
      <c r="G340" s="219" t="s">
        <v>429</v>
      </c>
      <c r="H340" s="220">
        <v>32.700000000000003</v>
      </c>
      <c r="I340" s="221"/>
      <c r="J340" s="222">
        <f>ROUND(I340*H340,2)</f>
        <v>0</v>
      </c>
      <c r="K340" s="218" t="s">
        <v>3508</v>
      </c>
      <c r="L340" s="46"/>
      <c r="M340" s="223" t="s">
        <v>19</v>
      </c>
      <c r="N340" s="224" t="s">
        <v>47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126</v>
      </c>
      <c r="AT340" s="227" t="s">
        <v>333</v>
      </c>
      <c r="AU340" s="227" t="s">
        <v>85</v>
      </c>
      <c r="AY340" s="19" t="s">
        <v>331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83</v>
      </c>
      <c r="BK340" s="228">
        <f>ROUND(I340*H340,2)</f>
        <v>0</v>
      </c>
      <c r="BL340" s="19" t="s">
        <v>126</v>
      </c>
      <c r="BM340" s="227" t="s">
        <v>1713</v>
      </c>
    </row>
    <row r="341" s="14" customFormat="1">
      <c r="A341" s="14"/>
      <c r="B341" s="245"/>
      <c r="C341" s="246"/>
      <c r="D341" s="236" t="s">
        <v>341</v>
      </c>
      <c r="E341" s="247" t="s">
        <v>19</v>
      </c>
      <c r="F341" s="248" t="s">
        <v>6817</v>
      </c>
      <c r="G341" s="246"/>
      <c r="H341" s="249">
        <v>32.700000000000003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341</v>
      </c>
      <c r="AU341" s="255" t="s">
        <v>85</v>
      </c>
      <c r="AV341" s="14" t="s">
        <v>85</v>
      </c>
      <c r="AW341" s="14" t="s">
        <v>35</v>
      </c>
      <c r="AX341" s="14" t="s">
        <v>76</v>
      </c>
      <c r="AY341" s="255" t="s">
        <v>331</v>
      </c>
    </row>
    <row r="342" s="15" customFormat="1">
      <c r="A342" s="15"/>
      <c r="B342" s="256"/>
      <c r="C342" s="257"/>
      <c r="D342" s="236" t="s">
        <v>341</v>
      </c>
      <c r="E342" s="258" t="s">
        <v>19</v>
      </c>
      <c r="F342" s="259" t="s">
        <v>353</v>
      </c>
      <c r="G342" s="257"/>
      <c r="H342" s="260">
        <v>32.700000000000003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341</v>
      </c>
      <c r="AU342" s="266" t="s">
        <v>85</v>
      </c>
      <c r="AV342" s="15" t="s">
        <v>126</v>
      </c>
      <c r="AW342" s="15" t="s">
        <v>35</v>
      </c>
      <c r="AX342" s="15" t="s">
        <v>83</v>
      </c>
      <c r="AY342" s="266" t="s">
        <v>331</v>
      </c>
    </row>
    <row r="343" s="2" customFormat="1" ht="16.5" customHeight="1">
      <c r="A343" s="40"/>
      <c r="B343" s="41"/>
      <c r="C343" s="216" t="s">
        <v>1266</v>
      </c>
      <c r="D343" s="216" t="s">
        <v>333</v>
      </c>
      <c r="E343" s="217" t="s">
        <v>6818</v>
      </c>
      <c r="F343" s="218" t="s">
        <v>6819</v>
      </c>
      <c r="G343" s="219" t="s">
        <v>384</v>
      </c>
      <c r="H343" s="220">
        <v>68.260999999999996</v>
      </c>
      <c r="I343" s="221"/>
      <c r="J343" s="222">
        <f>ROUND(I343*H343,2)</f>
        <v>0</v>
      </c>
      <c r="K343" s="218" t="s">
        <v>3508</v>
      </c>
      <c r="L343" s="46"/>
      <c r="M343" s="223" t="s">
        <v>19</v>
      </c>
      <c r="N343" s="224" t="s">
        <v>47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126</v>
      </c>
      <c r="AT343" s="227" t="s">
        <v>333</v>
      </c>
      <c r="AU343" s="227" t="s">
        <v>85</v>
      </c>
      <c r="AY343" s="19" t="s">
        <v>331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83</v>
      </c>
      <c r="BK343" s="228">
        <f>ROUND(I343*H343,2)</f>
        <v>0</v>
      </c>
      <c r="BL343" s="19" t="s">
        <v>126</v>
      </c>
      <c r="BM343" s="227" t="s">
        <v>1721</v>
      </c>
    </row>
    <row r="344" s="14" customFormat="1">
      <c r="A344" s="14"/>
      <c r="B344" s="245"/>
      <c r="C344" s="246"/>
      <c r="D344" s="236" t="s">
        <v>341</v>
      </c>
      <c r="E344" s="247" t="s">
        <v>19</v>
      </c>
      <c r="F344" s="248" t="s">
        <v>6820</v>
      </c>
      <c r="G344" s="246"/>
      <c r="H344" s="249">
        <v>68.260999999999996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341</v>
      </c>
      <c r="AU344" s="255" t="s">
        <v>85</v>
      </c>
      <c r="AV344" s="14" t="s">
        <v>85</v>
      </c>
      <c r="AW344" s="14" t="s">
        <v>35</v>
      </c>
      <c r="AX344" s="14" t="s">
        <v>76</v>
      </c>
      <c r="AY344" s="255" t="s">
        <v>331</v>
      </c>
    </row>
    <row r="345" s="15" customFormat="1">
      <c r="A345" s="15"/>
      <c r="B345" s="256"/>
      <c r="C345" s="257"/>
      <c r="D345" s="236" t="s">
        <v>341</v>
      </c>
      <c r="E345" s="258" t="s">
        <v>19</v>
      </c>
      <c r="F345" s="259" t="s">
        <v>353</v>
      </c>
      <c r="G345" s="257"/>
      <c r="H345" s="260">
        <v>68.260999999999996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341</v>
      </c>
      <c r="AU345" s="266" t="s">
        <v>85</v>
      </c>
      <c r="AV345" s="15" t="s">
        <v>126</v>
      </c>
      <c r="AW345" s="15" t="s">
        <v>35</v>
      </c>
      <c r="AX345" s="15" t="s">
        <v>83</v>
      </c>
      <c r="AY345" s="266" t="s">
        <v>331</v>
      </c>
    </row>
    <row r="346" s="12" customFormat="1" ht="22.8" customHeight="1">
      <c r="A346" s="12"/>
      <c r="B346" s="200"/>
      <c r="C346" s="201"/>
      <c r="D346" s="202" t="s">
        <v>75</v>
      </c>
      <c r="E346" s="214" t="s">
        <v>1196</v>
      </c>
      <c r="F346" s="214" t="s">
        <v>6821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SUM(P347:P349)</f>
        <v>0</v>
      </c>
      <c r="Q346" s="208"/>
      <c r="R346" s="209">
        <f>SUM(R347:R349)</f>
        <v>0</v>
      </c>
      <c r="S346" s="208"/>
      <c r="T346" s="210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83</v>
      </c>
      <c r="AT346" s="212" t="s">
        <v>75</v>
      </c>
      <c r="AU346" s="212" t="s">
        <v>83</v>
      </c>
      <c r="AY346" s="211" t="s">
        <v>331</v>
      </c>
      <c r="BK346" s="213">
        <f>SUM(BK347:BK349)</f>
        <v>0</v>
      </c>
    </row>
    <row r="347" s="2" customFormat="1" ht="16.5" customHeight="1">
      <c r="A347" s="40"/>
      <c r="B347" s="41"/>
      <c r="C347" s="216" t="s">
        <v>1271</v>
      </c>
      <c r="D347" s="216" t="s">
        <v>333</v>
      </c>
      <c r="E347" s="217" t="s">
        <v>6822</v>
      </c>
      <c r="F347" s="218" t="s">
        <v>6823</v>
      </c>
      <c r="G347" s="219" t="s">
        <v>336</v>
      </c>
      <c r="H347" s="220">
        <v>163.5</v>
      </c>
      <c r="I347" s="221"/>
      <c r="J347" s="222">
        <f>ROUND(I347*H347,2)</f>
        <v>0</v>
      </c>
      <c r="K347" s="218" t="s">
        <v>3508</v>
      </c>
      <c r="L347" s="46"/>
      <c r="M347" s="223" t="s">
        <v>19</v>
      </c>
      <c r="N347" s="224" t="s">
        <v>47</v>
      </c>
      <c r="O347" s="86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126</v>
      </c>
      <c r="AT347" s="227" t="s">
        <v>333</v>
      </c>
      <c r="AU347" s="227" t="s">
        <v>85</v>
      </c>
      <c r="AY347" s="19" t="s">
        <v>331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83</v>
      </c>
      <c r="BK347" s="228">
        <f>ROUND(I347*H347,2)</f>
        <v>0</v>
      </c>
      <c r="BL347" s="19" t="s">
        <v>126</v>
      </c>
      <c r="BM347" s="227" t="s">
        <v>1729</v>
      </c>
    </row>
    <row r="348" s="14" customFormat="1">
      <c r="A348" s="14"/>
      <c r="B348" s="245"/>
      <c r="C348" s="246"/>
      <c r="D348" s="236" t="s">
        <v>341</v>
      </c>
      <c r="E348" s="247" t="s">
        <v>19</v>
      </c>
      <c r="F348" s="248" t="s">
        <v>6824</v>
      </c>
      <c r="G348" s="246"/>
      <c r="H348" s="249">
        <v>163.5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341</v>
      </c>
      <c r="AU348" s="255" t="s">
        <v>85</v>
      </c>
      <c r="AV348" s="14" t="s">
        <v>85</v>
      </c>
      <c r="AW348" s="14" t="s">
        <v>35</v>
      </c>
      <c r="AX348" s="14" t="s">
        <v>76</v>
      </c>
      <c r="AY348" s="255" t="s">
        <v>331</v>
      </c>
    </row>
    <row r="349" s="15" customFormat="1">
      <c r="A349" s="15"/>
      <c r="B349" s="256"/>
      <c r="C349" s="257"/>
      <c r="D349" s="236" t="s">
        <v>341</v>
      </c>
      <c r="E349" s="258" t="s">
        <v>19</v>
      </c>
      <c r="F349" s="259" t="s">
        <v>353</v>
      </c>
      <c r="G349" s="257"/>
      <c r="H349" s="260">
        <v>163.5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341</v>
      </c>
      <c r="AU349" s="266" t="s">
        <v>85</v>
      </c>
      <c r="AV349" s="15" t="s">
        <v>126</v>
      </c>
      <c r="AW349" s="15" t="s">
        <v>35</v>
      </c>
      <c r="AX349" s="15" t="s">
        <v>83</v>
      </c>
      <c r="AY349" s="266" t="s">
        <v>331</v>
      </c>
    </row>
    <row r="350" s="12" customFormat="1" ht="22.8" customHeight="1">
      <c r="A350" s="12"/>
      <c r="B350" s="200"/>
      <c r="C350" s="201"/>
      <c r="D350" s="202" t="s">
        <v>75</v>
      </c>
      <c r="E350" s="214" t="s">
        <v>1406</v>
      </c>
      <c r="F350" s="214" t="s">
        <v>6825</v>
      </c>
      <c r="G350" s="201"/>
      <c r="H350" s="201"/>
      <c r="I350" s="204"/>
      <c r="J350" s="215">
        <f>BK350</f>
        <v>0</v>
      </c>
      <c r="K350" s="201"/>
      <c r="L350" s="206"/>
      <c r="M350" s="207"/>
      <c r="N350" s="208"/>
      <c r="O350" s="208"/>
      <c r="P350" s="209">
        <f>SUM(P351:P357)</f>
        <v>0</v>
      </c>
      <c r="Q350" s="208"/>
      <c r="R350" s="209">
        <f>SUM(R351:R357)</f>
        <v>0</v>
      </c>
      <c r="S350" s="208"/>
      <c r="T350" s="210">
        <f>SUM(T351:T357)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1" t="s">
        <v>83</v>
      </c>
      <c r="AT350" s="212" t="s">
        <v>75</v>
      </c>
      <c r="AU350" s="212" t="s">
        <v>83</v>
      </c>
      <c r="AY350" s="211" t="s">
        <v>331</v>
      </c>
      <c r="BK350" s="213">
        <f>SUM(BK351:BK357)</f>
        <v>0</v>
      </c>
    </row>
    <row r="351" s="2" customFormat="1" ht="16.5" customHeight="1">
      <c r="A351" s="40"/>
      <c r="B351" s="41"/>
      <c r="C351" s="216" t="s">
        <v>1284</v>
      </c>
      <c r="D351" s="216" t="s">
        <v>333</v>
      </c>
      <c r="E351" s="217" t="s">
        <v>6826</v>
      </c>
      <c r="F351" s="218" t="s">
        <v>6827</v>
      </c>
      <c r="G351" s="219" t="s">
        <v>376</v>
      </c>
      <c r="H351" s="220">
        <v>232.80000000000001</v>
      </c>
      <c r="I351" s="221"/>
      <c r="J351" s="222">
        <f>ROUND(I351*H351,2)</f>
        <v>0</v>
      </c>
      <c r="K351" s="218" t="s">
        <v>3508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1737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6828</v>
      </c>
      <c r="G352" s="246"/>
      <c r="H352" s="249">
        <v>118.5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4" customFormat="1">
      <c r="A353" s="14"/>
      <c r="B353" s="245"/>
      <c r="C353" s="246"/>
      <c r="D353" s="236" t="s">
        <v>341</v>
      </c>
      <c r="E353" s="247" t="s">
        <v>19</v>
      </c>
      <c r="F353" s="248" t="s">
        <v>6829</v>
      </c>
      <c r="G353" s="246"/>
      <c r="H353" s="249">
        <v>114.3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341</v>
      </c>
      <c r="AU353" s="255" t="s">
        <v>85</v>
      </c>
      <c r="AV353" s="14" t="s">
        <v>85</v>
      </c>
      <c r="AW353" s="14" t="s">
        <v>35</v>
      </c>
      <c r="AX353" s="14" t="s">
        <v>76</v>
      </c>
      <c r="AY353" s="255" t="s">
        <v>331</v>
      </c>
    </row>
    <row r="354" s="15" customFormat="1">
      <c r="A354" s="15"/>
      <c r="B354" s="256"/>
      <c r="C354" s="257"/>
      <c r="D354" s="236" t="s">
        <v>341</v>
      </c>
      <c r="E354" s="258" t="s">
        <v>19</v>
      </c>
      <c r="F354" s="259" t="s">
        <v>353</v>
      </c>
      <c r="G354" s="257"/>
      <c r="H354" s="260">
        <v>232.80000000000001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341</v>
      </c>
      <c r="AU354" s="266" t="s">
        <v>85</v>
      </c>
      <c r="AV354" s="15" t="s">
        <v>126</v>
      </c>
      <c r="AW354" s="15" t="s">
        <v>35</v>
      </c>
      <c r="AX354" s="15" t="s">
        <v>83</v>
      </c>
      <c r="AY354" s="266" t="s">
        <v>331</v>
      </c>
    </row>
    <row r="355" s="2" customFormat="1" ht="16.5" customHeight="1">
      <c r="A355" s="40"/>
      <c r="B355" s="41"/>
      <c r="C355" s="216" t="s">
        <v>1305</v>
      </c>
      <c r="D355" s="216" t="s">
        <v>333</v>
      </c>
      <c r="E355" s="217" t="s">
        <v>6830</v>
      </c>
      <c r="F355" s="218" t="s">
        <v>6831</v>
      </c>
      <c r="G355" s="219" t="s">
        <v>425</v>
      </c>
      <c r="H355" s="220">
        <v>5</v>
      </c>
      <c r="I355" s="221"/>
      <c r="J355" s="222">
        <f>ROUND(I355*H355,2)</f>
        <v>0</v>
      </c>
      <c r="K355" s="218" t="s">
        <v>3508</v>
      </c>
      <c r="L355" s="46"/>
      <c r="M355" s="223" t="s">
        <v>19</v>
      </c>
      <c r="N355" s="224" t="s">
        <v>47</v>
      </c>
      <c r="O355" s="86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126</v>
      </c>
      <c r="AT355" s="227" t="s">
        <v>333</v>
      </c>
      <c r="AU355" s="227" t="s">
        <v>85</v>
      </c>
      <c r="AY355" s="19" t="s">
        <v>331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83</v>
      </c>
      <c r="BK355" s="228">
        <f>ROUND(I355*H355,2)</f>
        <v>0</v>
      </c>
      <c r="BL355" s="19" t="s">
        <v>126</v>
      </c>
      <c r="BM355" s="227" t="s">
        <v>1745</v>
      </c>
    </row>
    <row r="356" s="14" customFormat="1">
      <c r="A356" s="14"/>
      <c r="B356" s="245"/>
      <c r="C356" s="246"/>
      <c r="D356" s="236" t="s">
        <v>341</v>
      </c>
      <c r="E356" s="247" t="s">
        <v>19</v>
      </c>
      <c r="F356" s="248" t="s">
        <v>361</v>
      </c>
      <c r="G356" s="246"/>
      <c r="H356" s="249">
        <v>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341</v>
      </c>
      <c r="AU356" s="255" t="s">
        <v>85</v>
      </c>
      <c r="AV356" s="14" t="s">
        <v>85</v>
      </c>
      <c r="AW356" s="14" t="s">
        <v>35</v>
      </c>
      <c r="AX356" s="14" t="s">
        <v>76</v>
      </c>
      <c r="AY356" s="255" t="s">
        <v>331</v>
      </c>
    </row>
    <row r="357" s="15" customFormat="1">
      <c r="A357" s="15"/>
      <c r="B357" s="256"/>
      <c r="C357" s="257"/>
      <c r="D357" s="236" t="s">
        <v>341</v>
      </c>
      <c r="E357" s="258" t="s">
        <v>19</v>
      </c>
      <c r="F357" s="259" t="s">
        <v>353</v>
      </c>
      <c r="G357" s="257"/>
      <c r="H357" s="260">
        <v>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341</v>
      </c>
      <c r="AU357" s="266" t="s">
        <v>85</v>
      </c>
      <c r="AV357" s="15" t="s">
        <v>126</v>
      </c>
      <c r="AW357" s="15" t="s">
        <v>35</v>
      </c>
      <c r="AX357" s="15" t="s">
        <v>83</v>
      </c>
      <c r="AY357" s="266" t="s">
        <v>331</v>
      </c>
    </row>
    <row r="358" s="12" customFormat="1" ht="22.8" customHeight="1">
      <c r="A358" s="12"/>
      <c r="B358" s="200"/>
      <c r="C358" s="201"/>
      <c r="D358" s="202" t="s">
        <v>75</v>
      </c>
      <c r="E358" s="214" t="s">
        <v>1420</v>
      </c>
      <c r="F358" s="214" t="s">
        <v>6832</v>
      </c>
      <c r="G358" s="201"/>
      <c r="H358" s="201"/>
      <c r="I358" s="204"/>
      <c r="J358" s="215">
        <f>BK358</f>
        <v>0</v>
      </c>
      <c r="K358" s="201"/>
      <c r="L358" s="206"/>
      <c r="M358" s="207"/>
      <c r="N358" s="208"/>
      <c r="O358" s="208"/>
      <c r="P358" s="209">
        <f>SUM(P359:P372)</f>
        <v>0</v>
      </c>
      <c r="Q358" s="208"/>
      <c r="R358" s="209">
        <f>SUM(R359:R372)</f>
        <v>0</v>
      </c>
      <c r="S358" s="208"/>
      <c r="T358" s="210">
        <f>SUM(T359:T372)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1" t="s">
        <v>83</v>
      </c>
      <c r="AT358" s="212" t="s">
        <v>75</v>
      </c>
      <c r="AU358" s="212" t="s">
        <v>83</v>
      </c>
      <c r="AY358" s="211" t="s">
        <v>331</v>
      </c>
      <c r="BK358" s="213">
        <f>SUM(BK359:BK372)</f>
        <v>0</v>
      </c>
    </row>
    <row r="359" s="2" customFormat="1" ht="16.5" customHeight="1">
      <c r="A359" s="40"/>
      <c r="B359" s="41"/>
      <c r="C359" s="216" t="s">
        <v>1310</v>
      </c>
      <c r="D359" s="216" t="s">
        <v>333</v>
      </c>
      <c r="E359" s="217" t="s">
        <v>6833</v>
      </c>
      <c r="F359" s="218" t="s">
        <v>6834</v>
      </c>
      <c r="G359" s="219" t="s">
        <v>376</v>
      </c>
      <c r="H359" s="220">
        <v>167.90000000000001</v>
      </c>
      <c r="I359" s="221"/>
      <c r="J359" s="222">
        <f>ROUND(I359*H359,2)</f>
        <v>0</v>
      </c>
      <c r="K359" s="218" t="s">
        <v>3508</v>
      </c>
      <c r="L359" s="46"/>
      <c r="M359" s="223" t="s">
        <v>19</v>
      </c>
      <c r="N359" s="224" t="s">
        <v>47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126</v>
      </c>
      <c r="AT359" s="227" t="s">
        <v>333</v>
      </c>
      <c r="AU359" s="227" t="s">
        <v>85</v>
      </c>
      <c r="AY359" s="19" t="s">
        <v>331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83</v>
      </c>
      <c r="BK359" s="228">
        <f>ROUND(I359*H359,2)</f>
        <v>0</v>
      </c>
      <c r="BL359" s="19" t="s">
        <v>126</v>
      </c>
      <c r="BM359" s="227" t="s">
        <v>343</v>
      </c>
    </row>
    <row r="360" s="14" customFormat="1">
      <c r="A360" s="14"/>
      <c r="B360" s="245"/>
      <c r="C360" s="246"/>
      <c r="D360" s="236" t="s">
        <v>341</v>
      </c>
      <c r="E360" s="247" t="s">
        <v>19</v>
      </c>
      <c r="F360" s="248" t="s">
        <v>6835</v>
      </c>
      <c r="G360" s="246"/>
      <c r="H360" s="249">
        <v>167.90000000000001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341</v>
      </c>
      <c r="AU360" s="255" t="s">
        <v>85</v>
      </c>
      <c r="AV360" s="14" t="s">
        <v>85</v>
      </c>
      <c r="AW360" s="14" t="s">
        <v>35</v>
      </c>
      <c r="AX360" s="14" t="s">
        <v>76</v>
      </c>
      <c r="AY360" s="255" t="s">
        <v>331</v>
      </c>
    </row>
    <row r="361" s="15" customFormat="1">
      <c r="A361" s="15"/>
      <c r="B361" s="256"/>
      <c r="C361" s="257"/>
      <c r="D361" s="236" t="s">
        <v>341</v>
      </c>
      <c r="E361" s="258" t="s">
        <v>19</v>
      </c>
      <c r="F361" s="259" t="s">
        <v>353</v>
      </c>
      <c r="G361" s="257"/>
      <c r="H361" s="260">
        <v>167.90000000000001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341</v>
      </c>
      <c r="AU361" s="266" t="s">
        <v>85</v>
      </c>
      <c r="AV361" s="15" t="s">
        <v>126</v>
      </c>
      <c r="AW361" s="15" t="s">
        <v>35</v>
      </c>
      <c r="AX361" s="15" t="s">
        <v>83</v>
      </c>
      <c r="AY361" s="266" t="s">
        <v>331</v>
      </c>
    </row>
    <row r="362" s="2" customFormat="1" ht="16.5" customHeight="1">
      <c r="A362" s="40"/>
      <c r="B362" s="41"/>
      <c r="C362" s="216" t="s">
        <v>1316</v>
      </c>
      <c r="D362" s="216" t="s">
        <v>333</v>
      </c>
      <c r="E362" s="217" t="s">
        <v>6836</v>
      </c>
      <c r="F362" s="218" t="s">
        <v>6837</v>
      </c>
      <c r="G362" s="219" t="s">
        <v>425</v>
      </c>
      <c r="H362" s="220">
        <v>12</v>
      </c>
      <c r="I362" s="221"/>
      <c r="J362" s="222">
        <f>ROUND(I362*H362,2)</f>
        <v>0</v>
      </c>
      <c r="K362" s="218" t="s">
        <v>3508</v>
      </c>
      <c r="L362" s="46"/>
      <c r="M362" s="223" t="s">
        <v>19</v>
      </c>
      <c r="N362" s="224" t="s">
        <v>47</v>
      </c>
      <c r="O362" s="86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126</v>
      </c>
      <c r="AT362" s="227" t="s">
        <v>333</v>
      </c>
      <c r="AU362" s="227" t="s">
        <v>85</v>
      </c>
      <c r="AY362" s="19" t="s">
        <v>331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83</v>
      </c>
      <c r="BK362" s="228">
        <f>ROUND(I362*H362,2)</f>
        <v>0</v>
      </c>
      <c r="BL362" s="19" t="s">
        <v>126</v>
      </c>
      <c r="BM362" s="227" t="s">
        <v>1760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85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4" customFormat="1">
      <c r="A365" s="14"/>
      <c r="B365" s="245"/>
      <c r="C365" s="246"/>
      <c r="D365" s="236" t="s">
        <v>341</v>
      </c>
      <c r="E365" s="247" t="s">
        <v>19</v>
      </c>
      <c r="F365" s="248" t="s">
        <v>126</v>
      </c>
      <c r="G365" s="246"/>
      <c r="H365" s="249">
        <v>4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341</v>
      </c>
      <c r="AU365" s="255" t="s">
        <v>85</v>
      </c>
      <c r="AV365" s="14" t="s">
        <v>85</v>
      </c>
      <c r="AW365" s="14" t="s">
        <v>35</v>
      </c>
      <c r="AX365" s="14" t="s">
        <v>76</v>
      </c>
      <c r="AY365" s="255" t="s">
        <v>331</v>
      </c>
    </row>
    <row r="366" s="14" customFormat="1">
      <c r="A366" s="14"/>
      <c r="B366" s="245"/>
      <c r="C366" s="246"/>
      <c r="D366" s="236" t="s">
        <v>341</v>
      </c>
      <c r="E366" s="247" t="s">
        <v>19</v>
      </c>
      <c r="F366" s="248" t="s">
        <v>83</v>
      </c>
      <c r="G366" s="246"/>
      <c r="H366" s="249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341</v>
      </c>
      <c r="AU366" s="255" t="s">
        <v>85</v>
      </c>
      <c r="AV366" s="14" t="s">
        <v>85</v>
      </c>
      <c r="AW366" s="14" t="s">
        <v>35</v>
      </c>
      <c r="AX366" s="14" t="s">
        <v>76</v>
      </c>
      <c r="AY366" s="255" t="s">
        <v>331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83</v>
      </c>
      <c r="G367" s="246"/>
      <c r="H367" s="249">
        <v>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4" customFormat="1">
      <c r="A368" s="14"/>
      <c r="B368" s="245"/>
      <c r="C368" s="246"/>
      <c r="D368" s="236" t="s">
        <v>341</v>
      </c>
      <c r="E368" s="247" t="s">
        <v>19</v>
      </c>
      <c r="F368" s="248" t="s">
        <v>83</v>
      </c>
      <c r="G368" s="246"/>
      <c r="H368" s="249">
        <v>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341</v>
      </c>
      <c r="AU368" s="255" t="s">
        <v>85</v>
      </c>
      <c r="AV368" s="14" t="s">
        <v>85</v>
      </c>
      <c r="AW368" s="14" t="s">
        <v>35</v>
      </c>
      <c r="AX368" s="14" t="s">
        <v>76</v>
      </c>
      <c r="AY368" s="255" t="s">
        <v>331</v>
      </c>
    </row>
    <row r="369" s="15" customFormat="1">
      <c r="A369" s="15"/>
      <c r="B369" s="256"/>
      <c r="C369" s="257"/>
      <c r="D369" s="236" t="s">
        <v>341</v>
      </c>
      <c r="E369" s="258" t="s">
        <v>19</v>
      </c>
      <c r="F369" s="259" t="s">
        <v>353</v>
      </c>
      <c r="G369" s="257"/>
      <c r="H369" s="260">
        <v>12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341</v>
      </c>
      <c r="AU369" s="266" t="s">
        <v>85</v>
      </c>
      <c r="AV369" s="15" t="s">
        <v>126</v>
      </c>
      <c r="AW369" s="15" t="s">
        <v>35</v>
      </c>
      <c r="AX369" s="15" t="s">
        <v>83</v>
      </c>
      <c r="AY369" s="266" t="s">
        <v>331</v>
      </c>
    </row>
    <row r="370" s="2" customFormat="1" ht="16.5" customHeight="1">
      <c r="A370" s="40"/>
      <c r="B370" s="41"/>
      <c r="C370" s="216" t="s">
        <v>1333</v>
      </c>
      <c r="D370" s="216" t="s">
        <v>333</v>
      </c>
      <c r="E370" s="217" t="s">
        <v>6838</v>
      </c>
      <c r="F370" s="218" t="s">
        <v>6839</v>
      </c>
      <c r="G370" s="219" t="s">
        <v>425</v>
      </c>
      <c r="H370" s="220">
        <v>1</v>
      </c>
      <c r="I370" s="221"/>
      <c r="J370" s="222">
        <f>ROUND(I370*H370,2)</f>
        <v>0</v>
      </c>
      <c r="K370" s="218" t="s">
        <v>3508</v>
      </c>
      <c r="L370" s="46"/>
      <c r="M370" s="223" t="s">
        <v>19</v>
      </c>
      <c r="N370" s="224" t="s">
        <v>47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126</v>
      </c>
      <c r="AT370" s="227" t="s">
        <v>333</v>
      </c>
      <c r="AU370" s="227" t="s">
        <v>85</v>
      </c>
      <c r="AY370" s="19" t="s">
        <v>331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83</v>
      </c>
      <c r="BK370" s="228">
        <f>ROUND(I370*H370,2)</f>
        <v>0</v>
      </c>
      <c r="BL370" s="19" t="s">
        <v>126</v>
      </c>
      <c r="BM370" s="227" t="s">
        <v>1768</v>
      </c>
    </row>
    <row r="371" s="14" customFormat="1">
      <c r="A371" s="14"/>
      <c r="B371" s="245"/>
      <c r="C371" s="246"/>
      <c r="D371" s="236" t="s">
        <v>341</v>
      </c>
      <c r="E371" s="247" t="s">
        <v>19</v>
      </c>
      <c r="F371" s="248" t="s">
        <v>83</v>
      </c>
      <c r="G371" s="246"/>
      <c r="H371" s="249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341</v>
      </c>
      <c r="AU371" s="255" t="s">
        <v>85</v>
      </c>
      <c r="AV371" s="14" t="s">
        <v>85</v>
      </c>
      <c r="AW371" s="14" t="s">
        <v>35</v>
      </c>
      <c r="AX371" s="14" t="s">
        <v>76</v>
      </c>
      <c r="AY371" s="255" t="s">
        <v>331</v>
      </c>
    </row>
    <row r="372" s="15" customFormat="1">
      <c r="A372" s="15"/>
      <c r="B372" s="256"/>
      <c r="C372" s="257"/>
      <c r="D372" s="236" t="s">
        <v>341</v>
      </c>
      <c r="E372" s="258" t="s">
        <v>19</v>
      </c>
      <c r="F372" s="259" t="s">
        <v>353</v>
      </c>
      <c r="G372" s="257"/>
      <c r="H372" s="260">
        <v>1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6" t="s">
        <v>341</v>
      </c>
      <c r="AU372" s="266" t="s">
        <v>85</v>
      </c>
      <c r="AV372" s="15" t="s">
        <v>126</v>
      </c>
      <c r="AW372" s="15" t="s">
        <v>35</v>
      </c>
      <c r="AX372" s="15" t="s">
        <v>83</v>
      </c>
      <c r="AY372" s="266" t="s">
        <v>331</v>
      </c>
    </row>
    <row r="373" s="12" customFormat="1" ht="22.8" customHeight="1">
      <c r="A373" s="12"/>
      <c r="B373" s="200"/>
      <c r="C373" s="201"/>
      <c r="D373" s="202" t="s">
        <v>75</v>
      </c>
      <c r="E373" s="214" t="s">
        <v>1443</v>
      </c>
      <c r="F373" s="214" t="s">
        <v>3848</v>
      </c>
      <c r="G373" s="201"/>
      <c r="H373" s="201"/>
      <c r="I373" s="204"/>
      <c r="J373" s="215">
        <f>BK373</f>
        <v>0</v>
      </c>
      <c r="K373" s="201"/>
      <c r="L373" s="206"/>
      <c r="M373" s="207"/>
      <c r="N373" s="208"/>
      <c r="O373" s="208"/>
      <c r="P373" s="209">
        <f>SUM(P374:P424)</f>
        <v>0</v>
      </c>
      <c r="Q373" s="208"/>
      <c r="R373" s="209">
        <f>SUM(R374:R424)</f>
        <v>0</v>
      </c>
      <c r="S373" s="208"/>
      <c r="T373" s="210">
        <f>SUM(T374:T424)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1" t="s">
        <v>83</v>
      </c>
      <c r="AT373" s="212" t="s">
        <v>75</v>
      </c>
      <c r="AU373" s="212" t="s">
        <v>83</v>
      </c>
      <c r="AY373" s="211" t="s">
        <v>331</v>
      </c>
      <c r="BK373" s="213">
        <f>SUM(BK374:BK424)</f>
        <v>0</v>
      </c>
    </row>
    <row r="374" s="2" customFormat="1" ht="16.5" customHeight="1">
      <c r="A374" s="40"/>
      <c r="B374" s="41"/>
      <c r="C374" s="216" t="s">
        <v>1343</v>
      </c>
      <c r="D374" s="216" t="s">
        <v>333</v>
      </c>
      <c r="E374" s="217" t="s">
        <v>6840</v>
      </c>
      <c r="F374" s="218" t="s">
        <v>6841</v>
      </c>
      <c r="G374" s="219" t="s">
        <v>376</v>
      </c>
      <c r="H374" s="220">
        <v>232.80000000000001</v>
      </c>
      <c r="I374" s="221"/>
      <c r="J374" s="222">
        <f>ROUND(I374*H374,2)</f>
        <v>0</v>
      </c>
      <c r="K374" s="218" t="s">
        <v>3508</v>
      </c>
      <c r="L374" s="46"/>
      <c r="M374" s="223" t="s">
        <v>19</v>
      </c>
      <c r="N374" s="224" t="s">
        <v>47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126</v>
      </c>
      <c r="AT374" s="227" t="s">
        <v>333</v>
      </c>
      <c r="AU374" s="227" t="s">
        <v>85</v>
      </c>
      <c r="AY374" s="19" t="s">
        <v>331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83</v>
      </c>
      <c r="BK374" s="228">
        <f>ROUND(I374*H374,2)</f>
        <v>0</v>
      </c>
      <c r="BL374" s="19" t="s">
        <v>126</v>
      </c>
      <c r="BM374" s="227" t="s">
        <v>1776</v>
      </c>
    </row>
    <row r="375" s="14" customFormat="1">
      <c r="A375" s="14"/>
      <c r="B375" s="245"/>
      <c r="C375" s="246"/>
      <c r="D375" s="236" t="s">
        <v>341</v>
      </c>
      <c r="E375" s="247" t="s">
        <v>19</v>
      </c>
      <c r="F375" s="248" t="s">
        <v>6801</v>
      </c>
      <c r="G375" s="246"/>
      <c r="H375" s="249">
        <v>232.80000000000001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341</v>
      </c>
      <c r="AU375" s="255" t="s">
        <v>85</v>
      </c>
      <c r="AV375" s="14" t="s">
        <v>85</v>
      </c>
      <c r="AW375" s="14" t="s">
        <v>35</v>
      </c>
      <c r="AX375" s="14" t="s">
        <v>76</v>
      </c>
      <c r="AY375" s="255" t="s">
        <v>331</v>
      </c>
    </row>
    <row r="376" s="15" customFormat="1">
      <c r="A376" s="15"/>
      <c r="B376" s="256"/>
      <c r="C376" s="257"/>
      <c r="D376" s="236" t="s">
        <v>341</v>
      </c>
      <c r="E376" s="258" t="s">
        <v>19</v>
      </c>
      <c r="F376" s="259" t="s">
        <v>353</v>
      </c>
      <c r="G376" s="257"/>
      <c r="H376" s="260">
        <v>232.80000000000001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341</v>
      </c>
      <c r="AU376" s="266" t="s">
        <v>85</v>
      </c>
      <c r="AV376" s="15" t="s">
        <v>126</v>
      </c>
      <c r="AW376" s="15" t="s">
        <v>35</v>
      </c>
      <c r="AX376" s="15" t="s">
        <v>83</v>
      </c>
      <c r="AY376" s="266" t="s">
        <v>331</v>
      </c>
    </row>
    <row r="377" s="2" customFormat="1" ht="16.5" customHeight="1">
      <c r="A377" s="40"/>
      <c r="B377" s="41"/>
      <c r="C377" s="216" t="s">
        <v>1348</v>
      </c>
      <c r="D377" s="216" t="s">
        <v>333</v>
      </c>
      <c r="E377" s="217" t="s">
        <v>6842</v>
      </c>
      <c r="F377" s="218" t="s">
        <v>6843</v>
      </c>
      <c r="G377" s="219" t="s">
        <v>6844</v>
      </c>
      <c r="H377" s="220">
        <v>10</v>
      </c>
      <c r="I377" s="221"/>
      <c r="J377" s="222">
        <f>ROUND(I377*H377,2)</f>
        <v>0</v>
      </c>
      <c r="K377" s="218" t="s">
        <v>3508</v>
      </c>
      <c r="L377" s="46"/>
      <c r="M377" s="223" t="s">
        <v>19</v>
      </c>
      <c r="N377" s="224" t="s">
        <v>47</v>
      </c>
      <c r="O377" s="86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126</v>
      </c>
      <c r="AT377" s="227" t="s">
        <v>333</v>
      </c>
      <c r="AU377" s="227" t="s">
        <v>85</v>
      </c>
      <c r="AY377" s="19" t="s">
        <v>331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83</v>
      </c>
      <c r="BK377" s="228">
        <f>ROUND(I377*H377,2)</f>
        <v>0</v>
      </c>
      <c r="BL377" s="19" t="s">
        <v>126</v>
      </c>
      <c r="BM377" s="227" t="s">
        <v>1784</v>
      </c>
    </row>
    <row r="378" s="14" customFormat="1">
      <c r="A378" s="14"/>
      <c r="B378" s="245"/>
      <c r="C378" s="246"/>
      <c r="D378" s="236" t="s">
        <v>341</v>
      </c>
      <c r="E378" s="247" t="s">
        <v>19</v>
      </c>
      <c r="F378" s="248" t="s">
        <v>6845</v>
      </c>
      <c r="G378" s="246"/>
      <c r="H378" s="249">
        <v>10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341</v>
      </c>
      <c r="AU378" s="255" t="s">
        <v>85</v>
      </c>
      <c r="AV378" s="14" t="s">
        <v>85</v>
      </c>
      <c r="AW378" s="14" t="s">
        <v>35</v>
      </c>
      <c r="AX378" s="14" t="s">
        <v>76</v>
      </c>
      <c r="AY378" s="255" t="s">
        <v>331</v>
      </c>
    </row>
    <row r="379" s="15" customFormat="1">
      <c r="A379" s="15"/>
      <c r="B379" s="256"/>
      <c r="C379" s="257"/>
      <c r="D379" s="236" t="s">
        <v>341</v>
      </c>
      <c r="E379" s="258" t="s">
        <v>19</v>
      </c>
      <c r="F379" s="259" t="s">
        <v>353</v>
      </c>
      <c r="G379" s="257"/>
      <c r="H379" s="260">
        <v>10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6" t="s">
        <v>341</v>
      </c>
      <c r="AU379" s="266" t="s">
        <v>85</v>
      </c>
      <c r="AV379" s="15" t="s">
        <v>126</v>
      </c>
      <c r="AW379" s="15" t="s">
        <v>35</v>
      </c>
      <c r="AX379" s="15" t="s">
        <v>83</v>
      </c>
      <c r="AY379" s="266" t="s">
        <v>331</v>
      </c>
    </row>
    <row r="380" s="2" customFormat="1" ht="16.5" customHeight="1">
      <c r="A380" s="40"/>
      <c r="B380" s="41"/>
      <c r="C380" s="216" t="s">
        <v>1359</v>
      </c>
      <c r="D380" s="216" t="s">
        <v>333</v>
      </c>
      <c r="E380" s="217" t="s">
        <v>6846</v>
      </c>
      <c r="F380" s="218" t="s">
        <v>6847</v>
      </c>
      <c r="G380" s="219" t="s">
        <v>425</v>
      </c>
      <c r="H380" s="220">
        <v>10</v>
      </c>
      <c r="I380" s="221"/>
      <c r="J380" s="222">
        <f>ROUND(I380*H380,2)</f>
        <v>0</v>
      </c>
      <c r="K380" s="218" t="s">
        <v>3508</v>
      </c>
      <c r="L380" s="46"/>
      <c r="M380" s="223" t="s">
        <v>19</v>
      </c>
      <c r="N380" s="224" t="s">
        <v>47</v>
      </c>
      <c r="O380" s="86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126</v>
      </c>
      <c r="AT380" s="227" t="s">
        <v>333</v>
      </c>
      <c r="AU380" s="227" t="s">
        <v>85</v>
      </c>
      <c r="AY380" s="19" t="s">
        <v>331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83</v>
      </c>
      <c r="BK380" s="228">
        <f>ROUND(I380*H380,2)</f>
        <v>0</v>
      </c>
      <c r="BL380" s="19" t="s">
        <v>126</v>
      </c>
      <c r="BM380" s="227" t="s">
        <v>1792</v>
      </c>
    </row>
    <row r="381" s="14" customFormat="1">
      <c r="A381" s="14"/>
      <c r="B381" s="245"/>
      <c r="C381" s="246"/>
      <c r="D381" s="236" t="s">
        <v>341</v>
      </c>
      <c r="E381" s="247" t="s">
        <v>19</v>
      </c>
      <c r="F381" s="248" t="s">
        <v>393</v>
      </c>
      <c r="G381" s="246"/>
      <c r="H381" s="249">
        <v>10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341</v>
      </c>
      <c r="AU381" s="255" t="s">
        <v>85</v>
      </c>
      <c r="AV381" s="14" t="s">
        <v>85</v>
      </c>
      <c r="AW381" s="14" t="s">
        <v>35</v>
      </c>
      <c r="AX381" s="14" t="s">
        <v>76</v>
      </c>
      <c r="AY381" s="255" t="s">
        <v>331</v>
      </c>
    </row>
    <row r="382" s="15" customFormat="1">
      <c r="A382" s="15"/>
      <c r="B382" s="256"/>
      <c r="C382" s="257"/>
      <c r="D382" s="236" t="s">
        <v>341</v>
      </c>
      <c r="E382" s="258" t="s">
        <v>19</v>
      </c>
      <c r="F382" s="259" t="s">
        <v>353</v>
      </c>
      <c r="G382" s="257"/>
      <c r="H382" s="260">
        <v>10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341</v>
      </c>
      <c r="AU382" s="266" t="s">
        <v>85</v>
      </c>
      <c r="AV382" s="15" t="s">
        <v>126</v>
      </c>
      <c r="AW382" s="15" t="s">
        <v>35</v>
      </c>
      <c r="AX382" s="15" t="s">
        <v>83</v>
      </c>
      <c r="AY382" s="266" t="s">
        <v>331</v>
      </c>
    </row>
    <row r="383" s="2" customFormat="1" ht="16.5" customHeight="1">
      <c r="A383" s="40"/>
      <c r="B383" s="41"/>
      <c r="C383" s="216" t="s">
        <v>1366</v>
      </c>
      <c r="D383" s="216" t="s">
        <v>333</v>
      </c>
      <c r="E383" s="217" t="s">
        <v>6848</v>
      </c>
      <c r="F383" s="218" t="s">
        <v>6849</v>
      </c>
      <c r="G383" s="219" t="s">
        <v>425</v>
      </c>
      <c r="H383" s="220">
        <v>1</v>
      </c>
      <c r="I383" s="221"/>
      <c r="J383" s="222">
        <f>ROUND(I383*H383,2)</f>
        <v>0</v>
      </c>
      <c r="K383" s="218" t="s">
        <v>19</v>
      </c>
      <c r="L383" s="46"/>
      <c r="M383" s="223" t="s">
        <v>19</v>
      </c>
      <c r="N383" s="224" t="s">
        <v>47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126</v>
      </c>
      <c r="AT383" s="227" t="s">
        <v>333</v>
      </c>
      <c r="AU383" s="227" t="s">
        <v>85</v>
      </c>
      <c r="AY383" s="19" t="s">
        <v>331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83</v>
      </c>
      <c r="BK383" s="228">
        <f>ROUND(I383*H383,2)</f>
        <v>0</v>
      </c>
      <c r="BL383" s="19" t="s">
        <v>126</v>
      </c>
      <c r="BM383" s="227" t="s">
        <v>1800</v>
      </c>
    </row>
    <row r="384" s="14" customFormat="1">
      <c r="A384" s="14"/>
      <c r="B384" s="245"/>
      <c r="C384" s="246"/>
      <c r="D384" s="236" t="s">
        <v>341</v>
      </c>
      <c r="E384" s="247" t="s">
        <v>19</v>
      </c>
      <c r="F384" s="248" t="s">
        <v>83</v>
      </c>
      <c r="G384" s="246"/>
      <c r="H384" s="249">
        <v>1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341</v>
      </c>
      <c r="AU384" s="255" t="s">
        <v>85</v>
      </c>
      <c r="AV384" s="14" t="s">
        <v>85</v>
      </c>
      <c r="AW384" s="14" t="s">
        <v>35</v>
      </c>
      <c r="AX384" s="14" t="s">
        <v>76</v>
      </c>
      <c r="AY384" s="255" t="s">
        <v>331</v>
      </c>
    </row>
    <row r="385" s="15" customFormat="1">
      <c r="A385" s="15"/>
      <c r="B385" s="256"/>
      <c r="C385" s="257"/>
      <c r="D385" s="236" t="s">
        <v>341</v>
      </c>
      <c r="E385" s="258" t="s">
        <v>19</v>
      </c>
      <c r="F385" s="259" t="s">
        <v>353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341</v>
      </c>
      <c r="AU385" s="266" t="s">
        <v>85</v>
      </c>
      <c r="AV385" s="15" t="s">
        <v>126</v>
      </c>
      <c r="AW385" s="15" t="s">
        <v>35</v>
      </c>
      <c r="AX385" s="15" t="s">
        <v>83</v>
      </c>
      <c r="AY385" s="266" t="s">
        <v>331</v>
      </c>
    </row>
    <row r="386" s="2" customFormat="1" ht="16.5" customHeight="1">
      <c r="A386" s="40"/>
      <c r="B386" s="41"/>
      <c r="C386" s="216" t="s">
        <v>1373</v>
      </c>
      <c r="D386" s="216" t="s">
        <v>333</v>
      </c>
      <c r="E386" s="217" t="s">
        <v>6850</v>
      </c>
      <c r="F386" s="218" t="s">
        <v>6851</v>
      </c>
      <c r="G386" s="219" t="s">
        <v>376</v>
      </c>
      <c r="H386" s="220">
        <v>232.80000000000001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1809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6852</v>
      </c>
      <c r="G387" s="246"/>
      <c r="H387" s="249">
        <v>232.80000000000001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232.80000000000001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1380</v>
      </c>
      <c r="D389" s="216" t="s">
        <v>333</v>
      </c>
      <c r="E389" s="217" t="s">
        <v>6853</v>
      </c>
      <c r="F389" s="218" t="s">
        <v>6854</v>
      </c>
      <c r="G389" s="219" t="s">
        <v>425</v>
      </c>
      <c r="H389" s="220">
        <v>1</v>
      </c>
      <c r="I389" s="221"/>
      <c r="J389" s="222">
        <f>ROUND(I389*H389,2)</f>
        <v>0</v>
      </c>
      <c r="K389" s="218" t="s">
        <v>3508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1820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83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5" customFormat="1">
      <c r="A391" s="15"/>
      <c r="B391" s="256"/>
      <c r="C391" s="257"/>
      <c r="D391" s="236" t="s">
        <v>341</v>
      </c>
      <c r="E391" s="258" t="s">
        <v>19</v>
      </c>
      <c r="F391" s="259" t="s">
        <v>353</v>
      </c>
      <c r="G391" s="257"/>
      <c r="H391" s="260">
        <v>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341</v>
      </c>
      <c r="AU391" s="266" t="s">
        <v>85</v>
      </c>
      <c r="AV391" s="15" t="s">
        <v>126</v>
      </c>
      <c r="AW391" s="15" t="s">
        <v>35</v>
      </c>
      <c r="AX391" s="15" t="s">
        <v>83</v>
      </c>
      <c r="AY391" s="266" t="s">
        <v>331</v>
      </c>
    </row>
    <row r="392" s="2" customFormat="1" ht="16.5" customHeight="1">
      <c r="A392" s="40"/>
      <c r="B392" s="41"/>
      <c r="C392" s="216" t="s">
        <v>1386</v>
      </c>
      <c r="D392" s="216" t="s">
        <v>333</v>
      </c>
      <c r="E392" s="217" t="s">
        <v>6855</v>
      </c>
      <c r="F392" s="218" t="s">
        <v>6856</v>
      </c>
      <c r="G392" s="219" t="s">
        <v>425</v>
      </c>
      <c r="H392" s="220">
        <v>22</v>
      </c>
      <c r="I392" s="221"/>
      <c r="J392" s="222">
        <f>ROUND(I392*H392,2)</f>
        <v>0</v>
      </c>
      <c r="K392" s="218" t="s">
        <v>3508</v>
      </c>
      <c r="L392" s="46"/>
      <c r="M392" s="223" t="s">
        <v>19</v>
      </c>
      <c r="N392" s="224" t="s">
        <v>47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126</v>
      </c>
      <c r="AT392" s="227" t="s">
        <v>333</v>
      </c>
      <c r="AU392" s="227" t="s">
        <v>85</v>
      </c>
      <c r="AY392" s="19" t="s">
        <v>331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83</v>
      </c>
      <c r="BK392" s="228">
        <f>ROUND(I392*H392,2)</f>
        <v>0</v>
      </c>
      <c r="BL392" s="19" t="s">
        <v>126</v>
      </c>
      <c r="BM392" s="227" t="s">
        <v>1834</v>
      </c>
    </row>
    <row r="393" s="14" customFormat="1">
      <c r="A393" s="14"/>
      <c r="B393" s="245"/>
      <c r="C393" s="246"/>
      <c r="D393" s="236" t="s">
        <v>341</v>
      </c>
      <c r="E393" s="247" t="s">
        <v>19</v>
      </c>
      <c r="F393" s="248" t="s">
        <v>6857</v>
      </c>
      <c r="G393" s="246"/>
      <c r="H393" s="249">
        <v>20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341</v>
      </c>
      <c r="AU393" s="255" t="s">
        <v>85</v>
      </c>
      <c r="AV393" s="14" t="s">
        <v>85</v>
      </c>
      <c r="AW393" s="14" t="s">
        <v>35</v>
      </c>
      <c r="AX393" s="14" t="s">
        <v>76</v>
      </c>
      <c r="AY393" s="255" t="s">
        <v>331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85</v>
      </c>
      <c r="G394" s="246"/>
      <c r="H394" s="249">
        <v>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5" customFormat="1">
      <c r="A395" s="15"/>
      <c r="B395" s="256"/>
      <c r="C395" s="257"/>
      <c r="D395" s="236" t="s">
        <v>341</v>
      </c>
      <c r="E395" s="258" t="s">
        <v>19</v>
      </c>
      <c r="F395" s="259" t="s">
        <v>353</v>
      </c>
      <c r="G395" s="257"/>
      <c r="H395" s="260">
        <v>22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341</v>
      </c>
      <c r="AU395" s="266" t="s">
        <v>85</v>
      </c>
      <c r="AV395" s="15" t="s">
        <v>126</v>
      </c>
      <c r="AW395" s="15" t="s">
        <v>35</v>
      </c>
      <c r="AX395" s="15" t="s">
        <v>83</v>
      </c>
      <c r="AY395" s="266" t="s">
        <v>331</v>
      </c>
    </row>
    <row r="396" s="2" customFormat="1" ht="16.5" customHeight="1">
      <c r="A396" s="40"/>
      <c r="B396" s="41"/>
      <c r="C396" s="216" t="s">
        <v>1391</v>
      </c>
      <c r="D396" s="216" t="s">
        <v>333</v>
      </c>
      <c r="E396" s="217" t="s">
        <v>6858</v>
      </c>
      <c r="F396" s="218" t="s">
        <v>6859</v>
      </c>
      <c r="G396" s="219" t="s">
        <v>425</v>
      </c>
      <c r="H396" s="220">
        <v>14</v>
      </c>
      <c r="I396" s="221"/>
      <c r="J396" s="222">
        <f>ROUND(I396*H396,2)</f>
        <v>0</v>
      </c>
      <c r="K396" s="218" t="s">
        <v>3508</v>
      </c>
      <c r="L396" s="46"/>
      <c r="M396" s="223" t="s">
        <v>19</v>
      </c>
      <c r="N396" s="224" t="s">
        <v>47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126</v>
      </c>
      <c r="AT396" s="227" t="s">
        <v>333</v>
      </c>
      <c r="AU396" s="227" t="s">
        <v>85</v>
      </c>
      <c r="AY396" s="19" t="s">
        <v>331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83</v>
      </c>
      <c r="BK396" s="228">
        <f>ROUND(I396*H396,2)</f>
        <v>0</v>
      </c>
      <c r="BL396" s="19" t="s">
        <v>126</v>
      </c>
      <c r="BM396" s="227" t="s">
        <v>1850</v>
      </c>
    </row>
    <row r="397" s="14" customFormat="1">
      <c r="A397" s="14"/>
      <c r="B397" s="245"/>
      <c r="C397" s="246"/>
      <c r="D397" s="236" t="s">
        <v>341</v>
      </c>
      <c r="E397" s="247" t="s">
        <v>19</v>
      </c>
      <c r="F397" s="248" t="s">
        <v>182</v>
      </c>
      <c r="G397" s="246"/>
      <c r="H397" s="249">
        <v>11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341</v>
      </c>
      <c r="AU397" s="255" t="s">
        <v>85</v>
      </c>
      <c r="AV397" s="14" t="s">
        <v>85</v>
      </c>
      <c r="AW397" s="14" t="s">
        <v>35</v>
      </c>
      <c r="AX397" s="14" t="s">
        <v>76</v>
      </c>
      <c r="AY397" s="255" t="s">
        <v>331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83</v>
      </c>
      <c r="G398" s="246"/>
      <c r="H398" s="249">
        <v>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4" customFormat="1">
      <c r="A399" s="14"/>
      <c r="B399" s="245"/>
      <c r="C399" s="246"/>
      <c r="D399" s="236" t="s">
        <v>341</v>
      </c>
      <c r="E399" s="247" t="s">
        <v>19</v>
      </c>
      <c r="F399" s="248" t="s">
        <v>85</v>
      </c>
      <c r="G399" s="246"/>
      <c r="H399" s="249">
        <v>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341</v>
      </c>
      <c r="AU399" s="255" t="s">
        <v>85</v>
      </c>
      <c r="AV399" s="14" t="s">
        <v>85</v>
      </c>
      <c r="AW399" s="14" t="s">
        <v>35</v>
      </c>
      <c r="AX399" s="14" t="s">
        <v>76</v>
      </c>
      <c r="AY399" s="255" t="s">
        <v>331</v>
      </c>
    </row>
    <row r="400" s="15" customFormat="1">
      <c r="A400" s="15"/>
      <c r="B400" s="256"/>
      <c r="C400" s="257"/>
      <c r="D400" s="236" t="s">
        <v>341</v>
      </c>
      <c r="E400" s="258" t="s">
        <v>19</v>
      </c>
      <c r="F400" s="259" t="s">
        <v>353</v>
      </c>
      <c r="G400" s="257"/>
      <c r="H400" s="260">
        <v>14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341</v>
      </c>
      <c r="AU400" s="266" t="s">
        <v>85</v>
      </c>
      <c r="AV400" s="15" t="s">
        <v>126</v>
      </c>
      <c r="AW400" s="15" t="s">
        <v>35</v>
      </c>
      <c r="AX400" s="15" t="s">
        <v>83</v>
      </c>
      <c r="AY400" s="266" t="s">
        <v>331</v>
      </c>
    </row>
    <row r="401" s="2" customFormat="1" ht="24.15" customHeight="1">
      <c r="A401" s="40"/>
      <c r="B401" s="41"/>
      <c r="C401" s="216" t="s">
        <v>1396</v>
      </c>
      <c r="D401" s="216" t="s">
        <v>333</v>
      </c>
      <c r="E401" s="217" t="s">
        <v>6860</v>
      </c>
      <c r="F401" s="218" t="s">
        <v>6861</v>
      </c>
      <c r="G401" s="219" t="s">
        <v>6862</v>
      </c>
      <c r="H401" s="220">
        <v>1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47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126</v>
      </c>
      <c r="AT401" s="227" t="s">
        <v>333</v>
      </c>
      <c r="AU401" s="227" t="s">
        <v>85</v>
      </c>
      <c r="AY401" s="19" t="s">
        <v>331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83</v>
      </c>
      <c r="BK401" s="228">
        <f>ROUND(I401*H401,2)</f>
        <v>0</v>
      </c>
      <c r="BL401" s="19" t="s">
        <v>126</v>
      </c>
      <c r="BM401" s="227" t="s">
        <v>1863</v>
      </c>
    </row>
    <row r="402" s="14" customFormat="1">
      <c r="A402" s="14"/>
      <c r="B402" s="245"/>
      <c r="C402" s="246"/>
      <c r="D402" s="236" t="s">
        <v>341</v>
      </c>
      <c r="E402" s="247" t="s">
        <v>19</v>
      </c>
      <c r="F402" s="248" t="s">
        <v>83</v>
      </c>
      <c r="G402" s="246"/>
      <c r="H402" s="249">
        <v>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341</v>
      </c>
      <c r="AU402" s="255" t="s">
        <v>85</v>
      </c>
      <c r="AV402" s="14" t="s">
        <v>85</v>
      </c>
      <c r="AW402" s="14" t="s">
        <v>35</v>
      </c>
      <c r="AX402" s="14" t="s">
        <v>76</v>
      </c>
      <c r="AY402" s="255" t="s">
        <v>331</v>
      </c>
    </row>
    <row r="403" s="15" customFormat="1">
      <c r="A403" s="15"/>
      <c r="B403" s="256"/>
      <c r="C403" s="257"/>
      <c r="D403" s="236" t="s">
        <v>341</v>
      </c>
      <c r="E403" s="258" t="s">
        <v>19</v>
      </c>
      <c r="F403" s="259" t="s">
        <v>353</v>
      </c>
      <c r="G403" s="257"/>
      <c r="H403" s="260">
        <v>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341</v>
      </c>
      <c r="AU403" s="266" t="s">
        <v>85</v>
      </c>
      <c r="AV403" s="15" t="s">
        <v>126</v>
      </c>
      <c r="AW403" s="15" t="s">
        <v>35</v>
      </c>
      <c r="AX403" s="15" t="s">
        <v>83</v>
      </c>
      <c r="AY403" s="266" t="s">
        <v>331</v>
      </c>
    </row>
    <row r="404" s="2" customFormat="1" ht="24.15" customHeight="1">
      <c r="A404" s="40"/>
      <c r="B404" s="41"/>
      <c r="C404" s="216" t="s">
        <v>1401</v>
      </c>
      <c r="D404" s="216" t="s">
        <v>333</v>
      </c>
      <c r="E404" s="217" t="s">
        <v>6863</v>
      </c>
      <c r="F404" s="218" t="s">
        <v>6864</v>
      </c>
      <c r="G404" s="219" t="s">
        <v>3938</v>
      </c>
      <c r="H404" s="220">
        <v>1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47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126</v>
      </c>
      <c r="AT404" s="227" t="s">
        <v>333</v>
      </c>
      <c r="AU404" s="227" t="s">
        <v>85</v>
      </c>
      <c r="AY404" s="19" t="s">
        <v>331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83</v>
      </c>
      <c r="BK404" s="228">
        <f>ROUND(I404*H404,2)</f>
        <v>0</v>
      </c>
      <c r="BL404" s="19" t="s">
        <v>126</v>
      </c>
      <c r="BM404" s="227" t="s">
        <v>1874</v>
      </c>
    </row>
    <row r="405" s="14" customFormat="1">
      <c r="A405" s="14"/>
      <c r="B405" s="245"/>
      <c r="C405" s="246"/>
      <c r="D405" s="236" t="s">
        <v>341</v>
      </c>
      <c r="E405" s="247" t="s">
        <v>19</v>
      </c>
      <c r="F405" s="248" t="s">
        <v>83</v>
      </c>
      <c r="G405" s="246"/>
      <c r="H405" s="249">
        <v>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341</v>
      </c>
      <c r="AU405" s="255" t="s">
        <v>85</v>
      </c>
      <c r="AV405" s="14" t="s">
        <v>85</v>
      </c>
      <c r="AW405" s="14" t="s">
        <v>35</v>
      </c>
      <c r="AX405" s="14" t="s">
        <v>76</v>
      </c>
      <c r="AY405" s="255" t="s">
        <v>331</v>
      </c>
    </row>
    <row r="406" s="15" customFormat="1">
      <c r="A406" s="15"/>
      <c r="B406" s="256"/>
      <c r="C406" s="257"/>
      <c r="D406" s="236" t="s">
        <v>341</v>
      </c>
      <c r="E406" s="258" t="s">
        <v>19</v>
      </c>
      <c r="F406" s="259" t="s">
        <v>353</v>
      </c>
      <c r="G406" s="257"/>
      <c r="H406" s="260">
        <v>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341</v>
      </c>
      <c r="AU406" s="266" t="s">
        <v>85</v>
      </c>
      <c r="AV406" s="15" t="s">
        <v>126</v>
      </c>
      <c r="AW406" s="15" t="s">
        <v>35</v>
      </c>
      <c r="AX406" s="15" t="s">
        <v>83</v>
      </c>
      <c r="AY406" s="266" t="s">
        <v>331</v>
      </c>
    </row>
    <row r="407" s="2" customFormat="1" ht="16.5" customHeight="1">
      <c r="A407" s="40"/>
      <c r="B407" s="41"/>
      <c r="C407" s="216" t="s">
        <v>1406</v>
      </c>
      <c r="D407" s="216" t="s">
        <v>333</v>
      </c>
      <c r="E407" s="217" t="s">
        <v>6865</v>
      </c>
      <c r="F407" s="218" t="s">
        <v>6866</v>
      </c>
      <c r="G407" s="219" t="s">
        <v>6862</v>
      </c>
      <c r="H407" s="220">
        <v>1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47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126</v>
      </c>
      <c r="AT407" s="227" t="s">
        <v>333</v>
      </c>
      <c r="AU407" s="227" t="s">
        <v>85</v>
      </c>
      <c r="AY407" s="19" t="s">
        <v>331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83</v>
      </c>
      <c r="BK407" s="228">
        <f>ROUND(I407*H407,2)</f>
        <v>0</v>
      </c>
      <c r="BL407" s="19" t="s">
        <v>126</v>
      </c>
      <c r="BM407" s="227" t="s">
        <v>1885</v>
      </c>
    </row>
    <row r="408" s="14" customFormat="1">
      <c r="A408" s="14"/>
      <c r="B408" s="245"/>
      <c r="C408" s="246"/>
      <c r="D408" s="236" t="s">
        <v>341</v>
      </c>
      <c r="E408" s="247" t="s">
        <v>19</v>
      </c>
      <c r="F408" s="248" t="s">
        <v>83</v>
      </c>
      <c r="G408" s="246"/>
      <c r="H408" s="249">
        <v>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341</v>
      </c>
      <c r="AU408" s="255" t="s">
        <v>85</v>
      </c>
      <c r="AV408" s="14" t="s">
        <v>85</v>
      </c>
      <c r="AW408" s="14" t="s">
        <v>35</v>
      </c>
      <c r="AX408" s="14" t="s">
        <v>76</v>
      </c>
      <c r="AY408" s="255" t="s">
        <v>331</v>
      </c>
    </row>
    <row r="409" s="15" customFormat="1">
      <c r="A409" s="15"/>
      <c r="B409" s="256"/>
      <c r="C409" s="257"/>
      <c r="D409" s="236" t="s">
        <v>341</v>
      </c>
      <c r="E409" s="258" t="s">
        <v>19</v>
      </c>
      <c r="F409" s="259" t="s">
        <v>353</v>
      </c>
      <c r="G409" s="257"/>
      <c r="H409" s="260">
        <v>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341</v>
      </c>
      <c r="AU409" s="266" t="s">
        <v>85</v>
      </c>
      <c r="AV409" s="15" t="s">
        <v>126</v>
      </c>
      <c r="AW409" s="15" t="s">
        <v>35</v>
      </c>
      <c r="AX409" s="15" t="s">
        <v>83</v>
      </c>
      <c r="AY409" s="266" t="s">
        <v>331</v>
      </c>
    </row>
    <row r="410" s="2" customFormat="1" ht="16.5" customHeight="1">
      <c r="A410" s="40"/>
      <c r="B410" s="41"/>
      <c r="C410" s="216" t="s">
        <v>1415</v>
      </c>
      <c r="D410" s="216" t="s">
        <v>333</v>
      </c>
      <c r="E410" s="217" t="s">
        <v>6867</v>
      </c>
      <c r="F410" s="218" t="s">
        <v>6868</v>
      </c>
      <c r="G410" s="219" t="s">
        <v>429</v>
      </c>
      <c r="H410" s="220">
        <v>77.579999999999998</v>
      </c>
      <c r="I410" s="221"/>
      <c r="J410" s="222">
        <f>ROUND(I410*H410,2)</f>
        <v>0</v>
      </c>
      <c r="K410" s="218" t="s">
        <v>3508</v>
      </c>
      <c r="L410" s="46"/>
      <c r="M410" s="223" t="s">
        <v>19</v>
      </c>
      <c r="N410" s="224" t="s">
        <v>47</v>
      </c>
      <c r="O410" s="86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7" t="s">
        <v>126</v>
      </c>
      <c r="AT410" s="227" t="s">
        <v>333</v>
      </c>
      <c r="AU410" s="227" t="s">
        <v>85</v>
      </c>
      <c r="AY410" s="19" t="s">
        <v>331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9" t="s">
        <v>83</v>
      </c>
      <c r="BK410" s="228">
        <f>ROUND(I410*H410,2)</f>
        <v>0</v>
      </c>
      <c r="BL410" s="19" t="s">
        <v>126</v>
      </c>
      <c r="BM410" s="227" t="s">
        <v>1896</v>
      </c>
    </row>
    <row r="411" s="14" customFormat="1">
      <c r="A411" s="14"/>
      <c r="B411" s="245"/>
      <c r="C411" s="246"/>
      <c r="D411" s="236" t="s">
        <v>341</v>
      </c>
      <c r="E411" s="247" t="s">
        <v>19</v>
      </c>
      <c r="F411" s="248" t="s">
        <v>6869</v>
      </c>
      <c r="G411" s="246"/>
      <c r="H411" s="249">
        <v>77.579999999999998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341</v>
      </c>
      <c r="AU411" s="255" t="s">
        <v>85</v>
      </c>
      <c r="AV411" s="14" t="s">
        <v>85</v>
      </c>
      <c r="AW411" s="14" t="s">
        <v>35</v>
      </c>
      <c r="AX411" s="14" t="s">
        <v>76</v>
      </c>
      <c r="AY411" s="255" t="s">
        <v>331</v>
      </c>
    </row>
    <row r="412" s="15" customFormat="1">
      <c r="A412" s="15"/>
      <c r="B412" s="256"/>
      <c r="C412" s="257"/>
      <c r="D412" s="236" t="s">
        <v>341</v>
      </c>
      <c r="E412" s="258" t="s">
        <v>19</v>
      </c>
      <c r="F412" s="259" t="s">
        <v>353</v>
      </c>
      <c r="G412" s="257"/>
      <c r="H412" s="260">
        <v>77.579999999999998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6" t="s">
        <v>341</v>
      </c>
      <c r="AU412" s="266" t="s">
        <v>85</v>
      </c>
      <c r="AV412" s="15" t="s">
        <v>126</v>
      </c>
      <c r="AW412" s="15" t="s">
        <v>35</v>
      </c>
      <c r="AX412" s="15" t="s">
        <v>83</v>
      </c>
      <c r="AY412" s="266" t="s">
        <v>331</v>
      </c>
    </row>
    <row r="413" s="2" customFormat="1" ht="16.5" customHeight="1">
      <c r="A413" s="40"/>
      <c r="B413" s="41"/>
      <c r="C413" s="216" t="s">
        <v>1420</v>
      </c>
      <c r="D413" s="216" t="s">
        <v>333</v>
      </c>
      <c r="E413" s="217" t="s">
        <v>6870</v>
      </c>
      <c r="F413" s="218" t="s">
        <v>6871</v>
      </c>
      <c r="G413" s="219" t="s">
        <v>425</v>
      </c>
      <c r="H413" s="220">
        <v>5</v>
      </c>
      <c r="I413" s="221"/>
      <c r="J413" s="222">
        <f>ROUND(I413*H413,2)</f>
        <v>0</v>
      </c>
      <c r="K413" s="218" t="s">
        <v>3508</v>
      </c>
      <c r="L413" s="46"/>
      <c r="M413" s="223" t="s">
        <v>19</v>
      </c>
      <c r="N413" s="224" t="s">
        <v>47</v>
      </c>
      <c r="O413" s="86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7" t="s">
        <v>126</v>
      </c>
      <c r="AT413" s="227" t="s">
        <v>333</v>
      </c>
      <c r="AU413" s="227" t="s">
        <v>85</v>
      </c>
      <c r="AY413" s="19" t="s">
        <v>331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9" t="s">
        <v>83</v>
      </c>
      <c r="BK413" s="228">
        <f>ROUND(I413*H413,2)</f>
        <v>0</v>
      </c>
      <c r="BL413" s="19" t="s">
        <v>126</v>
      </c>
      <c r="BM413" s="227" t="s">
        <v>1937</v>
      </c>
    </row>
    <row r="414" s="14" customFormat="1">
      <c r="A414" s="14"/>
      <c r="B414" s="245"/>
      <c r="C414" s="246"/>
      <c r="D414" s="236" t="s">
        <v>341</v>
      </c>
      <c r="E414" s="247" t="s">
        <v>19</v>
      </c>
      <c r="F414" s="248" t="s">
        <v>361</v>
      </c>
      <c r="G414" s="246"/>
      <c r="H414" s="249">
        <v>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341</v>
      </c>
      <c r="AU414" s="255" t="s">
        <v>85</v>
      </c>
      <c r="AV414" s="14" t="s">
        <v>85</v>
      </c>
      <c r="AW414" s="14" t="s">
        <v>35</v>
      </c>
      <c r="AX414" s="14" t="s">
        <v>76</v>
      </c>
      <c r="AY414" s="255" t="s">
        <v>331</v>
      </c>
    </row>
    <row r="415" s="15" customFormat="1">
      <c r="A415" s="15"/>
      <c r="B415" s="256"/>
      <c r="C415" s="257"/>
      <c r="D415" s="236" t="s">
        <v>341</v>
      </c>
      <c r="E415" s="258" t="s">
        <v>19</v>
      </c>
      <c r="F415" s="259" t="s">
        <v>353</v>
      </c>
      <c r="G415" s="257"/>
      <c r="H415" s="260">
        <v>5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341</v>
      </c>
      <c r="AU415" s="266" t="s">
        <v>85</v>
      </c>
      <c r="AV415" s="15" t="s">
        <v>126</v>
      </c>
      <c r="AW415" s="15" t="s">
        <v>35</v>
      </c>
      <c r="AX415" s="15" t="s">
        <v>83</v>
      </c>
      <c r="AY415" s="266" t="s">
        <v>331</v>
      </c>
    </row>
    <row r="416" s="2" customFormat="1" ht="16.5" customHeight="1">
      <c r="A416" s="40"/>
      <c r="B416" s="41"/>
      <c r="C416" s="216" t="s">
        <v>1424</v>
      </c>
      <c r="D416" s="216" t="s">
        <v>333</v>
      </c>
      <c r="E416" s="217" t="s">
        <v>6872</v>
      </c>
      <c r="F416" s="218" t="s">
        <v>6873</v>
      </c>
      <c r="G416" s="219" t="s">
        <v>3938</v>
      </c>
      <c r="H416" s="220">
        <v>1</v>
      </c>
      <c r="I416" s="221"/>
      <c r="J416" s="222">
        <f>ROUND(I416*H416,2)</f>
        <v>0</v>
      </c>
      <c r="K416" s="218" t="s">
        <v>19</v>
      </c>
      <c r="L416" s="46"/>
      <c r="M416" s="223" t="s">
        <v>19</v>
      </c>
      <c r="N416" s="224" t="s">
        <v>47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126</v>
      </c>
      <c r="AT416" s="227" t="s">
        <v>333</v>
      </c>
      <c r="AU416" s="227" t="s">
        <v>85</v>
      </c>
      <c r="AY416" s="19" t="s">
        <v>331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83</v>
      </c>
      <c r="BK416" s="228">
        <f>ROUND(I416*H416,2)</f>
        <v>0</v>
      </c>
      <c r="BL416" s="19" t="s">
        <v>126</v>
      </c>
      <c r="BM416" s="227" t="s">
        <v>1957</v>
      </c>
    </row>
    <row r="417" s="14" customFormat="1">
      <c r="A417" s="14"/>
      <c r="B417" s="245"/>
      <c r="C417" s="246"/>
      <c r="D417" s="236" t="s">
        <v>341</v>
      </c>
      <c r="E417" s="247" t="s">
        <v>19</v>
      </c>
      <c r="F417" s="248" t="s">
        <v>83</v>
      </c>
      <c r="G417" s="246"/>
      <c r="H417" s="249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341</v>
      </c>
      <c r="AU417" s="255" t="s">
        <v>85</v>
      </c>
      <c r="AV417" s="14" t="s">
        <v>85</v>
      </c>
      <c r="AW417" s="14" t="s">
        <v>35</v>
      </c>
      <c r="AX417" s="14" t="s">
        <v>76</v>
      </c>
      <c r="AY417" s="255" t="s">
        <v>331</v>
      </c>
    </row>
    <row r="418" s="15" customFormat="1">
      <c r="A418" s="15"/>
      <c r="B418" s="256"/>
      <c r="C418" s="257"/>
      <c r="D418" s="236" t="s">
        <v>341</v>
      </c>
      <c r="E418" s="258" t="s">
        <v>19</v>
      </c>
      <c r="F418" s="259" t="s">
        <v>353</v>
      </c>
      <c r="G418" s="257"/>
      <c r="H418" s="260">
        <v>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341</v>
      </c>
      <c r="AU418" s="266" t="s">
        <v>85</v>
      </c>
      <c r="AV418" s="15" t="s">
        <v>126</v>
      </c>
      <c r="AW418" s="15" t="s">
        <v>35</v>
      </c>
      <c r="AX418" s="15" t="s">
        <v>83</v>
      </c>
      <c r="AY418" s="266" t="s">
        <v>331</v>
      </c>
    </row>
    <row r="419" s="2" customFormat="1" ht="16.5" customHeight="1">
      <c r="A419" s="40"/>
      <c r="B419" s="41"/>
      <c r="C419" s="216" t="s">
        <v>1428</v>
      </c>
      <c r="D419" s="216" t="s">
        <v>333</v>
      </c>
      <c r="E419" s="217" t="s">
        <v>6874</v>
      </c>
      <c r="F419" s="218" t="s">
        <v>6875</v>
      </c>
      <c r="G419" s="219" t="s">
        <v>376</v>
      </c>
      <c r="H419" s="220">
        <v>167.90000000000001</v>
      </c>
      <c r="I419" s="221"/>
      <c r="J419" s="222">
        <f>ROUND(I419*H419,2)</f>
        <v>0</v>
      </c>
      <c r="K419" s="218" t="s">
        <v>3508</v>
      </c>
      <c r="L419" s="46"/>
      <c r="M419" s="223" t="s">
        <v>19</v>
      </c>
      <c r="N419" s="224" t="s">
        <v>47</v>
      </c>
      <c r="O419" s="86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126</v>
      </c>
      <c r="AT419" s="227" t="s">
        <v>333</v>
      </c>
      <c r="AU419" s="227" t="s">
        <v>85</v>
      </c>
      <c r="AY419" s="19" t="s">
        <v>331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83</v>
      </c>
      <c r="BK419" s="228">
        <f>ROUND(I419*H419,2)</f>
        <v>0</v>
      </c>
      <c r="BL419" s="19" t="s">
        <v>126</v>
      </c>
      <c r="BM419" s="227" t="s">
        <v>1969</v>
      </c>
    </row>
    <row r="420" s="14" customFormat="1">
      <c r="A420" s="14"/>
      <c r="B420" s="245"/>
      <c r="C420" s="246"/>
      <c r="D420" s="236" t="s">
        <v>341</v>
      </c>
      <c r="E420" s="247" t="s">
        <v>19</v>
      </c>
      <c r="F420" s="248" t="s">
        <v>6835</v>
      </c>
      <c r="G420" s="246"/>
      <c r="H420" s="249">
        <v>167.90000000000001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341</v>
      </c>
      <c r="AU420" s="255" t="s">
        <v>85</v>
      </c>
      <c r="AV420" s="14" t="s">
        <v>85</v>
      </c>
      <c r="AW420" s="14" t="s">
        <v>35</v>
      </c>
      <c r="AX420" s="14" t="s">
        <v>76</v>
      </c>
      <c r="AY420" s="255" t="s">
        <v>331</v>
      </c>
    </row>
    <row r="421" s="15" customFormat="1">
      <c r="A421" s="15"/>
      <c r="B421" s="256"/>
      <c r="C421" s="257"/>
      <c r="D421" s="236" t="s">
        <v>341</v>
      </c>
      <c r="E421" s="258" t="s">
        <v>19</v>
      </c>
      <c r="F421" s="259" t="s">
        <v>353</v>
      </c>
      <c r="G421" s="257"/>
      <c r="H421" s="260">
        <v>167.90000000000001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341</v>
      </c>
      <c r="AU421" s="266" t="s">
        <v>85</v>
      </c>
      <c r="AV421" s="15" t="s">
        <v>126</v>
      </c>
      <c r="AW421" s="15" t="s">
        <v>35</v>
      </c>
      <c r="AX421" s="15" t="s">
        <v>83</v>
      </c>
      <c r="AY421" s="266" t="s">
        <v>331</v>
      </c>
    </row>
    <row r="422" s="2" customFormat="1" ht="16.5" customHeight="1">
      <c r="A422" s="40"/>
      <c r="B422" s="41"/>
      <c r="C422" s="216" t="s">
        <v>1435</v>
      </c>
      <c r="D422" s="216" t="s">
        <v>333</v>
      </c>
      <c r="E422" s="217" t="s">
        <v>6876</v>
      </c>
      <c r="F422" s="218" t="s">
        <v>6877</v>
      </c>
      <c r="G422" s="219" t="s">
        <v>6844</v>
      </c>
      <c r="H422" s="220">
        <v>2</v>
      </c>
      <c r="I422" s="221"/>
      <c r="J422" s="222">
        <f>ROUND(I422*H422,2)</f>
        <v>0</v>
      </c>
      <c r="K422" s="218" t="s">
        <v>3508</v>
      </c>
      <c r="L422" s="46"/>
      <c r="M422" s="223" t="s">
        <v>19</v>
      </c>
      <c r="N422" s="224" t="s">
        <v>47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126</v>
      </c>
      <c r="AT422" s="227" t="s">
        <v>333</v>
      </c>
      <c r="AU422" s="227" t="s">
        <v>85</v>
      </c>
      <c r="AY422" s="19" t="s">
        <v>331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83</v>
      </c>
      <c r="BK422" s="228">
        <f>ROUND(I422*H422,2)</f>
        <v>0</v>
      </c>
      <c r="BL422" s="19" t="s">
        <v>126</v>
      </c>
      <c r="BM422" s="227" t="s">
        <v>1978</v>
      </c>
    </row>
    <row r="423" s="14" customFormat="1">
      <c r="A423" s="14"/>
      <c r="B423" s="245"/>
      <c r="C423" s="246"/>
      <c r="D423" s="236" t="s">
        <v>341</v>
      </c>
      <c r="E423" s="247" t="s">
        <v>19</v>
      </c>
      <c r="F423" s="248" t="s">
        <v>85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341</v>
      </c>
      <c r="AU423" s="255" t="s">
        <v>85</v>
      </c>
      <c r="AV423" s="14" t="s">
        <v>85</v>
      </c>
      <c r="AW423" s="14" t="s">
        <v>35</v>
      </c>
      <c r="AX423" s="14" t="s">
        <v>76</v>
      </c>
      <c r="AY423" s="255" t="s">
        <v>331</v>
      </c>
    </row>
    <row r="424" s="15" customFormat="1">
      <c r="A424" s="15"/>
      <c r="B424" s="256"/>
      <c r="C424" s="257"/>
      <c r="D424" s="236" t="s">
        <v>341</v>
      </c>
      <c r="E424" s="258" t="s">
        <v>19</v>
      </c>
      <c r="F424" s="259" t="s">
        <v>353</v>
      </c>
      <c r="G424" s="257"/>
      <c r="H424" s="260">
        <v>2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341</v>
      </c>
      <c r="AU424" s="266" t="s">
        <v>85</v>
      </c>
      <c r="AV424" s="15" t="s">
        <v>126</v>
      </c>
      <c r="AW424" s="15" t="s">
        <v>35</v>
      </c>
      <c r="AX424" s="15" t="s">
        <v>83</v>
      </c>
      <c r="AY424" s="266" t="s">
        <v>331</v>
      </c>
    </row>
    <row r="425" s="12" customFormat="1" ht="22.8" customHeight="1">
      <c r="A425" s="12"/>
      <c r="B425" s="200"/>
      <c r="C425" s="201"/>
      <c r="D425" s="202" t="s">
        <v>75</v>
      </c>
      <c r="E425" s="214" t="s">
        <v>1460</v>
      </c>
      <c r="F425" s="214" t="s">
        <v>5242</v>
      </c>
      <c r="G425" s="201"/>
      <c r="H425" s="201"/>
      <c r="I425" s="204"/>
      <c r="J425" s="215">
        <f>BK425</f>
        <v>0</v>
      </c>
      <c r="K425" s="201"/>
      <c r="L425" s="206"/>
      <c r="M425" s="207"/>
      <c r="N425" s="208"/>
      <c r="O425" s="208"/>
      <c r="P425" s="209">
        <f>SUM(P426:P431)</f>
        <v>0</v>
      </c>
      <c r="Q425" s="208"/>
      <c r="R425" s="209">
        <f>SUM(R426:R431)</f>
        <v>0</v>
      </c>
      <c r="S425" s="208"/>
      <c r="T425" s="210">
        <f>SUM(T426:T431)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1" t="s">
        <v>83</v>
      </c>
      <c r="AT425" s="212" t="s">
        <v>75</v>
      </c>
      <c r="AU425" s="212" t="s">
        <v>83</v>
      </c>
      <c r="AY425" s="211" t="s">
        <v>331</v>
      </c>
      <c r="BK425" s="213">
        <f>SUM(BK426:BK431)</f>
        <v>0</v>
      </c>
    </row>
    <row r="426" s="2" customFormat="1" ht="16.5" customHeight="1">
      <c r="A426" s="40"/>
      <c r="B426" s="41"/>
      <c r="C426" s="216" t="s">
        <v>1443</v>
      </c>
      <c r="D426" s="216" t="s">
        <v>333</v>
      </c>
      <c r="E426" s="217" t="s">
        <v>6878</v>
      </c>
      <c r="F426" s="218" t="s">
        <v>6879</v>
      </c>
      <c r="G426" s="219" t="s">
        <v>376</v>
      </c>
      <c r="H426" s="220">
        <v>50.616999999999997</v>
      </c>
      <c r="I426" s="221"/>
      <c r="J426" s="222">
        <f>ROUND(I426*H426,2)</f>
        <v>0</v>
      </c>
      <c r="K426" s="218" t="s">
        <v>3508</v>
      </c>
      <c r="L426" s="46"/>
      <c r="M426" s="223" t="s">
        <v>19</v>
      </c>
      <c r="N426" s="224" t="s">
        <v>47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126</v>
      </c>
      <c r="AT426" s="227" t="s">
        <v>333</v>
      </c>
      <c r="AU426" s="227" t="s">
        <v>85</v>
      </c>
      <c r="AY426" s="19" t="s">
        <v>331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83</v>
      </c>
      <c r="BK426" s="228">
        <f>ROUND(I426*H426,2)</f>
        <v>0</v>
      </c>
      <c r="BL426" s="19" t="s">
        <v>126</v>
      </c>
      <c r="BM426" s="227" t="s">
        <v>1988</v>
      </c>
    </row>
    <row r="427" s="14" customFormat="1">
      <c r="A427" s="14"/>
      <c r="B427" s="245"/>
      <c r="C427" s="246"/>
      <c r="D427" s="236" t="s">
        <v>341</v>
      </c>
      <c r="E427" s="247" t="s">
        <v>19</v>
      </c>
      <c r="F427" s="248" t="s">
        <v>6880</v>
      </c>
      <c r="G427" s="246"/>
      <c r="H427" s="249">
        <v>50.616999999999997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341</v>
      </c>
      <c r="AU427" s="255" t="s">
        <v>85</v>
      </c>
      <c r="AV427" s="14" t="s">
        <v>85</v>
      </c>
      <c r="AW427" s="14" t="s">
        <v>35</v>
      </c>
      <c r="AX427" s="14" t="s">
        <v>76</v>
      </c>
      <c r="AY427" s="255" t="s">
        <v>331</v>
      </c>
    </row>
    <row r="428" s="15" customFormat="1">
      <c r="A428" s="15"/>
      <c r="B428" s="256"/>
      <c r="C428" s="257"/>
      <c r="D428" s="236" t="s">
        <v>341</v>
      </c>
      <c r="E428" s="258" t="s">
        <v>19</v>
      </c>
      <c r="F428" s="259" t="s">
        <v>353</v>
      </c>
      <c r="G428" s="257"/>
      <c r="H428" s="260">
        <v>50.616999999999997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341</v>
      </c>
      <c r="AU428" s="266" t="s">
        <v>85</v>
      </c>
      <c r="AV428" s="15" t="s">
        <v>126</v>
      </c>
      <c r="AW428" s="15" t="s">
        <v>35</v>
      </c>
      <c r="AX428" s="15" t="s">
        <v>83</v>
      </c>
      <c r="AY428" s="266" t="s">
        <v>331</v>
      </c>
    </row>
    <row r="429" s="2" customFormat="1" ht="16.5" customHeight="1">
      <c r="A429" s="40"/>
      <c r="B429" s="41"/>
      <c r="C429" s="216" t="s">
        <v>1450</v>
      </c>
      <c r="D429" s="216" t="s">
        <v>333</v>
      </c>
      <c r="E429" s="217" t="s">
        <v>6881</v>
      </c>
      <c r="F429" s="218" t="s">
        <v>6882</v>
      </c>
      <c r="G429" s="219" t="s">
        <v>376</v>
      </c>
      <c r="H429" s="220">
        <v>218</v>
      </c>
      <c r="I429" s="221"/>
      <c r="J429" s="222">
        <f>ROUND(I429*H429,2)</f>
        <v>0</v>
      </c>
      <c r="K429" s="218" t="s">
        <v>3508</v>
      </c>
      <c r="L429" s="46"/>
      <c r="M429" s="223" t="s">
        <v>19</v>
      </c>
      <c r="N429" s="224" t="s">
        <v>47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126</v>
      </c>
      <c r="AT429" s="227" t="s">
        <v>333</v>
      </c>
      <c r="AU429" s="227" t="s">
        <v>85</v>
      </c>
      <c r="AY429" s="19" t="s">
        <v>331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83</v>
      </c>
      <c r="BK429" s="228">
        <f>ROUND(I429*H429,2)</f>
        <v>0</v>
      </c>
      <c r="BL429" s="19" t="s">
        <v>126</v>
      </c>
      <c r="BM429" s="227" t="s">
        <v>1998</v>
      </c>
    </row>
    <row r="430" s="14" customFormat="1">
      <c r="A430" s="14"/>
      <c r="B430" s="245"/>
      <c r="C430" s="246"/>
      <c r="D430" s="236" t="s">
        <v>341</v>
      </c>
      <c r="E430" s="247" t="s">
        <v>19</v>
      </c>
      <c r="F430" s="248" t="s">
        <v>6883</v>
      </c>
      <c r="G430" s="246"/>
      <c r="H430" s="249">
        <v>218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341</v>
      </c>
      <c r="AU430" s="255" t="s">
        <v>85</v>
      </c>
      <c r="AV430" s="14" t="s">
        <v>85</v>
      </c>
      <c r="AW430" s="14" t="s">
        <v>35</v>
      </c>
      <c r="AX430" s="14" t="s">
        <v>76</v>
      </c>
      <c r="AY430" s="255" t="s">
        <v>331</v>
      </c>
    </row>
    <row r="431" s="15" customFormat="1">
      <c r="A431" s="15"/>
      <c r="B431" s="256"/>
      <c r="C431" s="257"/>
      <c r="D431" s="236" t="s">
        <v>341</v>
      </c>
      <c r="E431" s="258" t="s">
        <v>19</v>
      </c>
      <c r="F431" s="259" t="s">
        <v>353</v>
      </c>
      <c r="G431" s="257"/>
      <c r="H431" s="260">
        <v>218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6" t="s">
        <v>341</v>
      </c>
      <c r="AU431" s="266" t="s">
        <v>85</v>
      </c>
      <c r="AV431" s="15" t="s">
        <v>126</v>
      </c>
      <c r="AW431" s="15" t="s">
        <v>35</v>
      </c>
      <c r="AX431" s="15" t="s">
        <v>83</v>
      </c>
      <c r="AY431" s="266" t="s">
        <v>331</v>
      </c>
    </row>
    <row r="432" s="12" customFormat="1" ht="22.8" customHeight="1">
      <c r="A432" s="12"/>
      <c r="B432" s="200"/>
      <c r="C432" s="201"/>
      <c r="D432" s="202" t="s">
        <v>75</v>
      </c>
      <c r="E432" s="214" t="s">
        <v>1496</v>
      </c>
      <c r="F432" s="214" t="s">
        <v>3853</v>
      </c>
      <c r="G432" s="201"/>
      <c r="H432" s="201"/>
      <c r="I432" s="204"/>
      <c r="J432" s="215">
        <f>BK432</f>
        <v>0</v>
      </c>
      <c r="K432" s="201"/>
      <c r="L432" s="206"/>
      <c r="M432" s="207"/>
      <c r="N432" s="208"/>
      <c r="O432" s="208"/>
      <c r="P432" s="209">
        <f>SUM(P433:P435)</f>
        <v>0</v>
      </c>
      <c r="Q432" s="208"/>
      <c r="R432" s="209">
        <f>SUM(R433:R435)</f>
        <v>0</v>
      </c>
      <c r="S432" s="208"/>
      <c r="T432" s="210">
        <f>SUM(T433:T435)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1" t="s">
        <v>83</v>
      </c>
      <c r="AT432" s="212" t="s">
        <v>75</v>
      </c>
      <c r="AU432" s="212" t="s">
        <v>83</v>
      </c>
      <c r="AY432" s="211" t="s">
        <v>331</v>
      </c>
      <c r="BK432" s="213">
        <f>SUM(BK433:BK435)</f>
        <v>0</v>
      </c>
    </row>
    <row r="433" s="2" customFormat="1" ht="16.5" customHeight="1">
      <c r="A433" s="40"/>
      <c r="B433" s="41"/>
      <c r="C433" s="216" t="s">
        <v>1460</v>
      </c>
      <c r="D433" s="216" t="s">
        <v>333</v>
      </c>
      <c r="E433" s="217" t="s">
        <v>6884</v>
      </c>
      <c r="F433" s="218" t="s">
        <v>6885</v>
      </c>
      <c r="G433" s="219" t="s">
        <v>376</v>
      </c>
      <c r="H433" s="220">
        <v>0.29999999999999999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2007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6886</v>
      </c>
      <c r="G434" s="246"/>
      <c r="H434" s="249">
        <v>0.29999999999999999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0.29999999999999999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12" customFormat="1" ht="22.8" customHeight="1">
      <c r="A436" s="12"/>
      <c r="B436" s="200"/>
      <c r="C436" s="201"/>
      <c r="D436" s="202" t="s">
        <v>75</v>
      </c>
      <c r="E436" s="214" t="s">
        <v>6887</v>
      </c>
      <c r="F436" s="214" t="s">
        <v>6888</v>
      </c>
      <c r="G436" s="201"/>
      <c r="H436" s="201"/>
      <c r="I436" s="204"/>
      <c r="J436" s="215">
        <f>BK436</f>
        <v>0</v>
      </c>
      <c r="K436" s="201"/>
      <c r="L436" s="206"/>
      <c r="M436" s="207"/>
      <c r="N436" s="208"/>
      <c r="O436" s="208"/>
      <c r="P436" s="209">
        <f>SUM(P437:P439)</f>
        <v>0</v>
      </c>
      <c r="Q436" s="208"/>
      <c r="R436" s="209">
        <f>SUM(R437:R439)</f>
        <v>0</v>
      </c>
      <c r="S436" s="208"/>
      <c r="T436" s="210">
        <f>SUM(T437:T439)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1" t="s">
        <v>83</v>
      </c>
      <c r="AT436" s="212" t="s">
        <v>75</v>
      </c>
      <c r="AU436" s="212" t="s">
        <v>83</v>
      </c>
      <c r="AY436" s="211" t="s">
        <v>331</v>
      </c>
      <c r="BK436" s="213">
        <f>SUM(BK437:BK439)</f>
        <v>0</v>
      </c>
    </row>
    <row r="437" s="2" customFormat="1" ht="16.5" customHeight="1">
      <c r="A437" s="40"/>
      <c r="B437" s="41"/>
      <c r="C437" s="216" t="s">
        <v>1463</v>
      </c>
      <c r="D437" s="216" t="s">
        <v>333</v>
      </c>
      <c r="E437" s="217" t="s">
        <v>6889</v>
      </c>
      <c r="F437" s="218" t="s">
        <v>6890</v>
      </c>
      <c r="G437" s="219" t="s">
        <v>384</v>
      </c>
      <c r="H437" s="220">
        <v>1735.0830000000001</v>
      </c>
      <c r="I437" s="221"/>
      <c r="J437" s="222">
        <f>ROUND(I437*H437,2)</f>
        <v>0</v>
      </c>
      <c r="K437" s="218" t="s">
        <v>3508</v>
      </c>
      <c r="L437" s="46"/>
      <c r="M437" s="223" t="s">
        <v>19</v>
      </c>
      <c r="N437" s="224" t="s">
        <v>47</v>
      </c>
      <c r="O437" s="86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126</v>
      </c>
      <c r="AT437" s="227" t="s">
        <v>333</v>
      </c>
      <c r="AU437" s="227" t="s">
        <v>85</v>
      </c>
      <c r="AY437" s="19" t="s">
        <v>331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83</v>
      </c>
      <c r="BK437" s="228">
        <f>ROUND(I437*H437,2)</f>
        <v>0</v>
      </c>
      <c r="BL437" s="19" t="s">
        <v>126</v>
      </c>
      <c r="BM437" s="227" t="s">
        <v>2017</v>
      </c>
    </row>
    <row r="438" s="14" customFormat="1">
      <c r="A438" s="14"/>
      <c r="B438" s="245"/>
      <c r="C438" s="246"/>
      <c r="D438" s="236" t="s">
        <v>341</v>
      </c>
      <c r="E438" s="247" t="s">
        <v>19</v>
      </c>
      <c r="F438" s="248" t="s">
        <v>6891</v>
      </c>
      <c r="G438" s="246"/>
      <c r="H438" s="249">
        <v>1735.0830000000001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341</v>
      </c>
      <c r="AU438" s="255" t="s">
        <v>85</v>
      </c>
      <c r="AV438" s="14" t="s">
        <v>85</v>
      </c>
      <c r="AW438" s="14" t="s">
        <v>35</v>
      </c>
      <c r="AX438" s="14" t="s">
        <v>76</v>
      </c>
      <c r="AY438" s="255" t="s">
        <v>331</v>
      </c>
    </row>
    <row r="439" s="15" customFormat="1">
      <c r="A439" s="15"/>
      <c r="B439" s="256"/>
      <c r="C439" s="257"/>
      <c r="D439" s="236" t="s">
        <v>341</v>
      </c>
      <c r="E439" s="258" t="s">
        <v>19</v>
      </c>
      <c r="F439" s="259" t="s">
        <v>353</v>
      </c>
      <c r="G439" s="257"/>
      <c r="H439" s="260">
        <v>1735.0830000000001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341</v>
      </c>
      <c r="AU439" s="266" t="s">
        <v>85</v>
      </c>
      <c r="AV439" s="15" t="s">
        <v>126</v>
      </c>
      <c r="AW439" s="15" t="s">
        <v>35</v>
      </c>
      <c r="AX439" s="15" t="s">
        <v>83</v>
      </c>
      <c r="AY439" s="266" t="s">
        <v>331</v>
      </c>
    </row>
    <row r="440" s="12" customFormat="1" ht="22.8" customHeight="1">
      <c r="A440" s="12"/>
      <c r="B440" s="200"/>
      <c r="C440" s="201"/>
      <c r="D440" s="202" t="s">
        <v>75</v>
      </c>
      <c r="E440" s="214" t="s">
        <v>3862</v>
      </c>
      <c r="F440" s="214" t="s">
        <v>3863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SUM(P441:P443)</f>
        <v>0</v>
      </c>
      <c r="Q440" s="208"/>
      <c r="R440" s="209">
        <f>SUM(R441:R443)</f>
        <v>0</v>
      </c>
      <c r="S440" s="208"/>
      <c r="T440" s="210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83</v>
      </c>
      <c r="AT440" s="212" t="s">
        <v>75</v>
      </c>
      <c r="AU440" s="212" t="s">
        <v>83</v>
      </c>
      <c r="AY440" s="211" t="s">
        <v>331</v>
      </c>
      <c r="BK440" s="213">
        <f>SUM(BK441:BK443)</f>
        <v>0</v>
      </c>
    </row>
    <row r="441" s="2" customFormat="1" ht="21.75" customHeight="1">
      <c r="A441" s="40"/>
      <c r="B441" s="41"/>
      <c r="C441" s="216" t="s">
        <v>1469</v>
      </c>
      <c r="D441" s="216" t="s">
        <v>333</v>
      </c>
      <c r="E441" s="217" t="s">
        <v>6892</v>
      </c>
      <c r="F441" s="218" t="s">
        <v>6893</v>
      </c>
      <c r="G441" s="219" t="s">
        <v>376</v>
      </c>
      <c r="H441" s="220">
        <v>419.30000000000001</v>
      </c>
      <c r="I441" s="221"/>
      <c r="J441" s="222">
        <f>ROUND(I441*H441,2)</f>
        <v>0</v>
      </c>
      <c r="K441" s="218" t="s">
        <v>19</v>
      </c>
      <c r="L441" s="46"/>
      <c r="M441" s="223" t="s">
        <v>19</v>
      </c>
      <c r="N441" s="224" t="s">
        <v>47</v>
      </c>
      <c r="O441" s="86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126</v>
      </c>
      <c r="AT441" s="227" t="s">
        <v>333</v>
      </c>
      <c r="AU441" s="227" t="s">
        <v>85</v>
      </c>
      <c r="AY441" s="19" t="s">
        <v>331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83</v>
      </c>
      <c r="BK441" s="228">
        <f>ROUND(I441*H441,2)</f>
        <v>0</v>
      </c>
      <c r="BL441" s="19" t="s">
        <v>126</v>
      </c>
      <c r="BM441" s="227" t="s">
        <v>2028</v>
      </c>
    </row>
    <row r="442" s="14" customFormat="1">
      <c r="A442" s="14"/>
      <c r="B442" s="245"/>
      <c r="C442" s="246"/>
      <c r="D442" s="236" t="s">
        <v>341</v>
      </c>
      <c r="E442" s="247" t="s">
        <v>19</v>
      </c>
      <c r="F442" s="248" t="s">
        <v>6894</v>
      </c>
      <c r="G442" s="246"/>
      <c r="H442" s="249">
        <v>419.30000000000001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341</v>
      </c>
      <c r="AU442" s="255" t="s">
        <v>85</v>
      </c>
      <c r="AV442" s="14" t="s">
        <v>85</v>
      </c>
      <c r="AW442" s="14" t="s">
        <v>35</v>
      </c>
      <c r="AX442" s="14" t="s">
        <v>76</v>
      </c>
      <c r="AY442" s="255" t="s">
        <v>331</v>
      </c>
    </row>
    <row r="443" s="15" customFormat="1">
      <c r="A443" s="15"/>
      <c r="B443" s="256"/>
      <c r="C443" s="257"/>
      <c r="D443" s="236" t="s">
        <v>341</v>
      </c>
      <c r="E443" s="258" t="s">
        <v>19</v>
      </c>
      <c r="F443" s="259" t="s">
        <v>353</v>
      </c>
      <c r="G443" s="257"/>
      <c r="H443" s="260">
        <v>419.30000000000001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341</v>
      </c>
      <c r="AU443" s="266" t="s">
        <v>85</v>
      </c>
      <c r="AV443" s="15" t="s">
        <v>126</v>
      </c>
      <c r="AW443" s="15" t="s">
        <v>35</v>
      </c>
      <c r="AX443" s="15" t="s">
        <v>83</v>
      </c>
      <c r="AY443" s="266" t="s">
        <v>331</v>
      </c>
    </row>
    <row r="444" s="12" customFormat="1" ht="22.8" customHeight="1">
      <c r="A444" s="12"/>
      <c r="B444" s="200"/>
      <c r="C444" s="201"/>
      <c r="D444" s="202" t="s">
        <v>75</v>
      </c>
      <c r="E444" s="214" t="s">
        <v>5679</v>
      </c>
      <c r="F444" s="214" t="s">
        <v>5680</v>
      </c>
      <c r="G444" s="201"/>
      <c r="H444" s="201"/>
      <c r="I444" s="204"/>
      <c r="J444" s="215">
        <f>BK444</f>
        <v>0</v>
      </c>
      <c r="K444" s="201"/>
      <c r="L444" s="206"/>
      <c r="M444" s="207"/>
      <c r="N444" s="208"/>
      <c r="O444" s="208"/>
      <c r="P444" s="209">
        <f>SUM(P445:P467)</f>
        <v>0</v>
      </c>
      <c r="Q444" s="208"/>
      <c r="R444" s="209">
        <f>SUM(R445:R467)</f>
        <v>0</v>
      </c>
      <c r="S444" s="208"/>
      <c r="T444" s="210">
        <f>SUM(T445:T467)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1" t="s">
        <v>83</v>
      </c>
      <c r="AT444" s="212" t="s">
        <v>75</v>
      </c>
      <c r="AU444" s="212" t="s">
        <v>83</v>
      </c>
      <c r="AY444" s="211" t="s">
        <v>331</v>
      </c>
      <c r="BK444" s="213">
        <f>SUM(BK445:BK467)</f>
        <v>0</v>
      </c>
    </row>
    <row r="445" s="2" customFormat="1" ht="16.5" customHeight="1">
      <c r="A445" s="40"/>
      <c r="B445" s="41"/>
      <c r="C445" s="216" t="s">
        <v>1472</v>
      </c>
      <c r="D445" s="216" t="s">
        <v>333</v>
      </c>
      <c r="E445" s="217" t="s">
        <v>6895</v>
      </c>
      <c r="F445" s="218" t="s">
        <v>6896</v>
      </c>
      <c r="G445" s="219" t="s">
        <v>384</v>
      </c>
      <c r="H445" s="220">
        <v>131.03800000000001</v>
      </c>
      <c r="I445" s="221"/>
      <c r="J445" s="222">
        <f>ROUND(I445*H445,2)</f>
        <v>0</v>
      </c>
      <c r="K445" s="218" t="s">
        <v>3508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2038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6897</v>
      </c>
      <c r="G446" s="246"/>
      <c r="H446" s="249">
        <v>120.663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4" customFormat="1">
      <c r="A447" s="14"/>
      <c r="B447" s="245"/>
      <c r="C447" s="246"/>
      <c r="D447" s="236" t="s">
        <v>341</v>
      </c>
      <c r="E447" s="247" t="s">
        <v>19</v>
      </c>
      <c r="F447" s="248" t="s">
        <v>6898</v>
      </c>
      <c r="G447" s="246"/>
      <c r="H447" s="249">
        <v>1.6000000000000001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341</v>
      </c>
      <c r="AU447" s="255" t="s">
        <v>85</v>
      </c>
      <c r="AV447" s="14" t="s">
        <v>85</v>
      </c>
      <c r="AW447" s="14" t="s">
        <v>35</v>
      </c>
      <c r="AX447" s="14" t="s">
        <v>76</v>
      </c>
      <c r="AY447" s="255" t="s">
        <v>331</v>
      </c>
    </row>
    <row r="448" s="14" customFormat="1">
      <c r="A448" s="14"/>
      <c r="B448" s="245"/>
      <c r="C448" s="246"/>
      <c r="D448" s="236" t="s">
        <v>341</v>
      </c>
      <c r="E448" s="247" t="s">
        <v>19</v>
      </c>
      <c r="F448" s="248" t="s">
        <v>6899</v>
      </c>
      <c r="G448" s="246"/>
      <c r="H448" s="249">
        <v>8.7750000000000004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341</v>
      </c>
      <c r="AU448" s="255" t="s">
        <v>85</v>
      </c>
      <c r="AV448" s="14" t="s">
        <v>85</v>
      </c>
      <c r="AW448" s="14" t="s">
        <v>35</v>
      </c>
      <c r="AX448" s="14" t="s">
        <v>76</v>
      </c>
      <c r="AY448" s="255" t="s">
        <v>331</v>
      </c>
    </row>
    <row r="449" s="15" customFormat="1">
      <c r="A449" s="15"/>
      <c r="B449" s="256"/>
      <c r="C449" s="257"/>
      <c r="D449" s="236" t="s">
        <v>341</v>
      </c>
      <c r="E449" s="258" t="s">
        <v>19</v>
      </c>
      <c r="F449" s="259" t="s">
        <v>353</v>
      </c>
      <c r="G449" s="257"/>
      <c r="H449" s="260">
        <v>131.03799999999998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341</v>
      </c>
      <c r="AU449" s="266" t="s">
        <v>85</v>
      </c>
      <c r="AV449" s="15" t="s">
        <v>126</v>
      </c>
      <c r="AW449" s="15" t="s">
        <v>35</v>
      </c>
      <c r="AX449" s="15" t="s">
        <v>83</v>
      </c>
      <c r="AY449" s="266" t="s">
        <v>331</v>
      </c>
    </row>
    <row r="450" s="2" customFormat="1" ht="16.5" customHeight="1">
      <c r="A450" s="40"/>
      <c r="B450" s="41"/>
      <c r="C450" s="216" t="s">
        <v>1485</v>
      </c>
      <c r="D450" s="216" t="s">
        <v>333</v>
      </c>
      <c r="E450" s="217" t="s">
        <v>6900</v>
      </c>
      <c r="F450" s="218" t="s">
        <v>6901</v>
      </c>
      <c r="G450" s="219" t="s">
        <v>384</v>
      </c>
      <c r="H450" s="220">
        <v>131.03800000000001</v>
      </c>
      <c r="I450" s="221"/>
      <c r="J450" s="222">
        <f>ROUND(I450*H450,2)</f>
        <v>0</v>
      </c>
      <c r="K450" s="218" t="s">
        <v>3508</v>
      </c>
      <c r="L450" s="46"/>
      <c r="M450" s="223" t="s">
        <v>19</v>
      </c>
      <c r="N450" s="224" t="s">
        <v>47</v>
      </c>
      <c r="O450" s="86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7" t="s">
        <v>126</v>
      </c>
      <c r="AT450" s="227" t="s">
        <v>333</v>
      </c>
      <c r="AU450" s="227" t="s">
        <v>85</v>
      </c>
      <c r="AY450" s="19" t="s">
        <v>331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19" t="s">
        <v>83</v>
      </c>
      <c r="BK450" s="228">
        <f>ROUND(I450*H450,2)</f>
        <v>0</v>
      </c>
      <c r="BL450" s="19" t="s">
        <v>126</v>
      </c>
      <c r="BM450" s="227" t="s">
        <v>2049</v>
      </c>
    </row>
    <row r="451" s="14" customFormat="1">
      <c r="A451" s="14"/>
      <c r="B451" s="245"/>
      <c r="C451" s="246"/>
      <c r="D451" s="236" t="s">
        <v>341</v>
      </c>
      <c r="E451" s="247" t="s">
        <v>19</v>
      </c>
      <c r="F451" s="248" t="s">
        <v>6902</v>
      </c>
      <c r="G451" s="246"/>
      <c r="H451" s="249">
        <v>131.03800000000001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341</v>
      </c>
      <c r="AU451" s="255" t="s">
        <v>85</v>
      </c>
      <c r="AV451" s="14" t="s">
        <v>85</v>
      </c>
      <c r="AW451" s="14" t="s">
        <v>35</v>
      </c>
      <c r="AX451" s="14" t="s">
        <v>76</v>
      </c>
      <c r="AY451" s="255" t="s">
        <v>331</v>
      </c>
    </row>
    <row r="452" s="15" customFormat="1">
      <c r="A452" s="15"/>
      <c r="B452" s="256"/>
      <c r="C452" s="257"/>
      <c r="D452" s="236" t="s">
        <v>341</v>
      </c>
      <c r="E452" s="258" t="s">
        <v>19</v>
      </c>
      <c r="F452" s="259" t="s">
        <v>353</v>
      </c>
      <c r="G452" s="257"/>
      <c r="H452" s="260">
        <v>131.03800000000001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341</v>
      </c>
      <c r="AU452" s="266" t="s">
        <v>85</v>
      </c>
      <c r="AV452" s="15" t="s">
        <v>126</v>
      </c>
      <c r="AW452" s="15" t="s">
        <v>35</v>
      </c>
      <c r="AX452" s="15" t="s">
        <v>83</v>
      </c>
      <c r="AY452" s="266" t="s">
        <v>331</v>
      </c>
    </row>
    <row r="453" s="2" customFormat="1" ht="16.5" customHeight="1">
      <c r="A453" s="40"/>
      <c r="B453" s="41"/>
      <c r="C453" s="216" t="s">
        <v>467</v>
      </c>
      <c r="D453" s="216" t="s">
        <v>333</v>
      </c>
      <c r="E453" s="217" t="s">
        <v>6903</v>
      </c>
      <c r="F453" s="218" t="s">
        <v>6904</v>
      </c>
      <c r="G453" s="219" t="s">
        <v>384</v>
      </c>
      <c r="H453" s="220">
        <v>131.03800000000001</v>
      </c>
      <c r="I453" s="221"/>
      <c r="J453" s="222">
        <f>ROUND(I453*H453,2)</f>
        <v>0</v>
      </c>
      <c r="K453" s="218" t="s">
        <v>3508</v>
      </c>
      <c r="L453" s="46"/>
      <c r="M453" s="223" t="s">
        <v>19</v>
      </c>
      <c r="N453" s="224" t="s">
        <v>47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126</v>
      </c>
      <c r="AT453" s="227" t="s">
        <v>333</v>
      </c>
      <c r="AU453" s="227" t="s">
        <v>85</v>
      </c>
      <c r="AY453" s="19" t="s">
        <v>331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83</v>
      </c>
      <c r="BK453" s="228">
        <f>ROUND(I453*H453,2)</f>
        <v>0</v>
      </c>
      <c r="BL453" s="19" t="s">
        <v>126</v>
      </c>
      <c r="BM453" s="227" t="s">
        <v>2063</v>
      </c>
    </row>
    <row r="454" s="14" customFormat="1">
      <c r="A454" s="14"/>
      <c r="B454" s="245"/>
      <c r="C454" s="246"/>
      <c r="D454" s="236" t="s">
        <v>341</v>
      </c>
      <c r="E454" s="247" t="s">
        <v>19</v>
      </c>
      <c r="F454" s="248" t="s">
        <v>6902</v>
      </c>
      <c r="G454" s="246"/>
      <c r="H454" s="249">
        <v>131.03800000000001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341</v>
      </c>
      <c r="AU454" s="255" t="s">
        <v>85</v>
      </c>
      <c r="AV454" s="14" t="s">
        <v>85</v>
      </c>
      <c r="AW454" s="14" t="s">
        <v>35</v>
      </c>
      <c r="AX454" s="14" t="s">
        <v>76</v>
      </c>
      <c r="AY454" s="255" t="s">
        <v>331</v>
      </c>
    </row>
    <row r="455" s="15" customFormat="1">
      <c r="A455" s="15"/>
      <c r="B455" s="256"/>
      <c r="C455" s="257"/>
      <c r="D455" s="236" t="s">
        <v>341</v>
      </c>
      <c r="E455" s="258" t="s">
        <v>19</v>
      </c>
      <c r="F455" s="259" t="s">
        <v>353</v>
      </c>
      <c r="G455" s="257"/>
      <c r="H455" s="260">
        <v>131.03800000000001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341</v>
      </c>
      <c r="AU455" s="266" t="s">
        <v>85</v>
      </c>
      <c r="AV455" s="15" t="s">
        <v>126</v>
      </c>
      <c r="AW455" s="15" t="s">
        <v>35</v>
      </c>
      <c r="AX455" s="15" t="s">
        <v>83</v>
      </c>
      <c r="AY455" s="266" t="s">
        <v>331</v>
      </c>
    </row>
    <row r="456" s="2" customFormat="1" ht="16.5" customHeight="1">
      <c r="A456" s="40"/>
      <c r="B456" s="41"/>
      <c r="C456" s="216" t="s">
        <v>1496</v>
      </c>
      <c r="D456" s="216" t="s">
        <v>333</v>
      </c>
      <c r="E456" s="217" t="s">
        <v>6905</v>
      </c>
      <c r="F456" s="218" t="s">
        <v>6906</v>
      </c>
      <c r="G456" s="219" t="s">
        <v>384</v>
      </c>
      <c r="H456" s="220">
        <v>2489.7260000000001</v>
      </c>
      <c r="I456" s="221"/>
      <c r="J456" s="222">
        <f>ROUND(I456*H456,2)</f>
        <v>0</v>
      </c>
      <c r="K456" s="218" t="s">
        <v>3508</v>
      </c>
      <c r="L456" s="46"/>
      <c r="M456" s="223" t="s">
        <v>19</v>
      </c>
      <c r="N456" s="224" t="s">
        <v>47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126</v>
      </c>
      <c r="AT456" s="227" t="s">
        <v>333</v>
      </c>
      <c r="AU456" s="227" t="s">
        <v>85</v>
      </c>
      <c r="AY456" s="19" t="s">
        <v>331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83</v>
      </c>
      <c r="BK456" s="228">
        <f>ROUND(I456*H456,2)</f>
        <v>0</v>
      </c>
      <c r="BL456" s="19" t="s">
        <v>126</v>
      </c>
      <c r="BM456" s="227" t="s">
        <v>2077</v>
      </c>
    </row>
    <row r="457" s="14" customFormat="1">
      <c r="A457" s="14"/>
      <c r="B457" s="245"/>
      <c r="C457" s="246"/>
      <c r="D457" s="236" t="s">
        <v>341</v>
      </c>
      <c r="E457" s="247" t="s">
        <v>19</v>
      </c>
      <c r="F457" s="248" t="s">
        <v>6907</v>
      </c>
      <c r="G457" s="246"/>
      <c r="H457" s="249">
        <v>2489.7260000000001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341</v>
      </c>
      <c r="AU457" s="255" t="s">
        <v>85</v>
      </c>
      <c r="AV457" s="14" t="s">
        <v>85</v>
      </c>
      <c r="AW457" s="14" t="s">
        <v>35</v>
      </c>
      <c r="AX457" s="14" t="s">
        <v>76</v>
      </c>
      <c r="AY457" s="255" t="s">
        <v>331</v>
      </c>
    </row>
    <row r="458" s="15" customFormat="1">
      <c r="A458" s="15"/>
      <c r="B458" s="256"/>
      <c r="C458" s="257"/>
      <c r="D458" s="236" t="s">
        <v>341</v>
      </c>
      <c r="E458" s="258" t="s">
        <v>19</v>
      </c>
      <c r="F458" s="259" t="s">
        <v>353</v>
      </c>
      <c r="G458" s="257"/>
      <c r="H458" s="260">
        <v>2489.7260000000001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341</v>
      </c>
      <c r="AU458" s="266" t="s">
        <v>85</v>
      </c>
      <c r="AV458" s="15" t="s">
        <v>126</v>
      </c>
      <c r="AW458" s="15" t="s">
        <v>35</v>
      </c>
      <c r="AX458" s="15" t="s">
        <v>83</v>
      </c>
      <c r="AY458" s="266" t="s">
        <v>331</v>
      </c>
    </row>
    <row r="459" s="2" customFormat="1" ht="16.5" customHeight="1">
      <c r="A459" s="40"/>
      <c r="B459" s="41"/>
      <c r="C459" s="216" t="s">
        <v>547</v>
      </c>
      <c r="D459" s="216" t="s">
        <v>333</v>
      </c>
      <c r="E459" s="217" t="s">
        <v>6908</v>
      </c>
      <c r="F459" s="218" t="s">
        <v>6909</v>
      </c>
      <c r="G459" s="219" t="s">
        <v>384</v>
      </c>
      <c r="H459" s="220">
        <v>16.023</v>
      </c>
      <c r="I459" s="221"/>
      <c r="J459" s="222">
        <f>ROUND(I459*H459,2)</f>
        <v>0</v>
      </c>
      <c r="K459" s="218" t="s">
        <v>3508</v>
      </c>
      <c r="L459" s="46"/>
      <c r="M459" s="223" t="s">
        <v>19</v>
      </c>
      <c r="N459" s="224" t="s">
        <v>47</v>
      </c>
      <c r="O459" s="86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126</v>
      </c>
      <c r="AT459" s="227" t="s">
        <v>333</v>
      </c>
      <c r="AU459" s="227" t="s">
        <v>85</v>
      </c>
      <c r="AY459" s="19" t="s">
        <v>331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83</v>
      </c>
      <c r="BK459" s="228">
        <f>ROUND(I459*H459,2)</f>
        <v>0</v>
      </c>
      <c r="BL459" s="19" t="s">
        <v>126</v>
      </c>
      <c r="BM459" s="227" t="s">
        <v>2087</v>
      </c>
    </row>
    <row r="460" s="14" customFormat="1">
      <c r="A460" s="14"/>
      <c r="B460" s="245"/>
      <c r="C460" s="246"/>
      <c r="D460" s="236" t="s">
        <v>341</v>
      </c>
      <c r="E460" s="247" t="s">
        <v>19</v>
      </c>
      <c r="F460" s="248" t="s">
        <v>6910</v>
      </c>
      <c r="G460" s="246"/>
      <c r="H460" s="249">
        <v>16.023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341</v>
      </c>
      <c r="AU460" s="255" t="s">
        <v>85</v>
      </c>
      <c r="AV460" s="14" t="s">
        <v>85</v>
      </c>
      <c r="AW460" s="14" t="s">
        <v>35</v>
      </c>
      <c r="AX460" s="14" t="s">
        <v>76</v>
      </c>
      <c r="AY460" s="255" t="s">
        <v>331</v>
      </c>
    </row>
    <row r="461" s="15" customFormat="1">
      <c r="A461" s="15"/>
      <c r="B461" s="256"/>
      <c r="C461" s="257"/>
      <c r="D461" s="236" t="s">
        <v>341</v>
      </c>
      <c r="E461" s="258" t="s">
        <v>19</v>
      </c>
      <c r="F461" s="259" t="s">
        <v>353</v>
      </c>
      <c r="G461" s="257"/>
      <c r="H461" s="260">
        <v>16.023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341</v>
      </c>
      <c r="AU461" s="266" t="s">
        <v>85</v>
      </c>
      <c r="AV461" s="15" t="s">
        <v>126</v>
      </c>
      <c r="AW461" s="15" t="s">
        <v>35</v>
      </c>
      <c r="AX461" s="15" t="s">
        <v>83</v>
      </c>
      <c r="AY461" s="266" t="s">
        <v>331</v>
      </c>
    </row>
    <row r="462" s="2" customFormat="1" ht="16.5" customHeight="1">
      <c r="A462" s="40"/>
      <c r="B462" s="41"/>
      <c r="C462" s="216" t="s">
        <v>1507</v>
      </c>
      <c r="D462" s="216" t="s">
        <v>333</v>
      </c>
      <c r="E462" s="217" t="s">
        <v>5685</v>
      </c>
      <c r="F462" s="218" t="s">
        <v>5686</v>
      </c>
      <c r="G462" s="219" t="s">
        <v>384</v>
      </c>
      <c r="H462" s="220">
        <v>104.64</v>
      </c>
      <c r="I462" s="221"/>
      <c r="J462" s="222">
        <f>ROUND(I462*H462,2)</f>
        <v>0</v>
      </c>
      <c r="K462" s="218" t="s">
        <v>3508</v>
      </c>
      <c r="L462" s="46"/>
      <c r="M462" s="223" t="s">
        <v>19</v>
      </c>
      <c r="N462" s="224" t="s">
        <v>47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126</v>
      </c>
      <c r="AT462" s="227" t="s">
        <v>333</v>
      </c>
      <c r="AU462" s="227" t="s">
        <v>85</v>
      </c>
      <c r="AY462" s="19" t="s">
        <v>331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83</v>
      </c>
      <c r="BK462" s="228">
        <f>ROUND(I462*H462,2)</f>
        <v>0</v>
      </c>
      <c r="BL462" s="19" t="s">
        <v>126</v>
      </c>
      <c r="BM462" s="227" t="s">
        <v>2096</v>
      </c>
    </row>
    <row r="463" s="14" customFormat="1">
      <c r="A463" s="14"/>
      <c r="B463" s="245"/>
      <c r="C463" s="246"/>
      <c r="D463" s="236" t="s">
        <v>341</v>
      </c>
      <c r="E463" s="247" t="s">
        <v>19</v>
      </c>
      <c r="F463" s="248" t="s">
        <v>6911</v>
      </c>
      <c r="G463" s="246"/>
      <c r="H463" s="249">
        <v>104.64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341</v>
      </c>
      <c r="AU463" s="255" t="s">
        <v>85</v>
      </c>
      <c r="AV463" s="14" t="s">
        <v>85</v>
      </c>
      <c r="AW463" s="14" t="s">
        <v>35</v>
      </c>
      <c r="AX463" s="14" t="s">
        <v>76</v>
      </c>
      <c r="AY463" s="255" t="s">
        <v>331</v>
      </c>
    </row>
    <row r="464" s="15" customFormat="1">
      <c r="A464" s="15"/>
      <c r="B464" s="256"/>
      <c r="C464" s="257"/>
      <c r="D464" s="236" t="s">
        <v>341</v>
      </c>
      <c r="E464" s="258" t="s">
        <v>19</v>
      </c>
      <c r="F464" s="259" t="s">
        <v>353</v>
      </c>
      <c r="G464" s="257"/>
      <c r="H464" s="260">
        <v>104.64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341</v>
      </c>
      <c r="AU464" s="266" t="s">
        <v>85</v>
      </c>
      <c r="AV464" s="15" t="s">
        <v>126</v>
      </c>
      <c r="AW464" s="15" t="s">
        <v>35</v>
      </c>
      <c r="AX464" s="15" t="s">
        <v>83</v>
      </c>
      <c r="AY464" s="266" t="s">
        <v>331</v>
      </c>
    </row>
    <row r="465" s="2" customFormat="1" ht="16.5" customHeight="1">
      <c r="A465" s="40"/>
      <c r="B465" s="41"/>
      <c r="C465" s="216" t="s">
        <v>1512</v>
      </c>
      <c r="D465" s="216" t="s">
        <v>333</v>
      </c>
      <c r="E465" s="217" t="s">
        <v>5687</v>
      </c>
      <c r="F465" s="218" t="s">
        <v>5688</v>
      </c>
      <c r="G465" s="219" t="s">
        <v>384</v>
      </c>
      <c r="H465" s="220">
        <v>11.081</v>
      </c>
      <c r="I465" s="221"/>
      <c r="J465" s="222">
        <f>ROUND(I465*H465,2)</f>
        <v>0</v>
      </c>
      <c r="K465" s="218" t="s">
        <v>3508</v>
      </c>
      <c r="L465" s="46"/>
      <c r="M465" s="223" t="s">
        <v>19</v>
      </c>
      <c r="N465" s="224" t="s">
        <v>47</v>
      </c>
      <c r="O465" s="86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126</v>
      </c>
      <c r="AT465" s="227" t="s">
        <v>333</v>
      </c>
      <c r="AU465" s="227" t="s">
        <v>85</v>
      </c>
      <c r="AY465" s="19" t="s">
        <v>331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83</v>
      </c>
      <c r="BK465" s="228">
        <f>ROUND(I465*H465,2)</f>
        <v>0</v>
      </c>
      <c r="BL465" s="19" t="s">
        <v>126</v>
      </c>
      <c r="BM465" s="227" t="s">
        <v>2108</v>
      </c>
    </row>
    <row r="466" s="14" customFormat="1">
      <c r="A466" s="14"/>
      <c r="B466" s="245"/>
      <c r="C466" s="246"/>
      <c r="D466" s="236" t="s">
        <v>341</v>
      </c>
      <c r="E466" s="247" t="s">
        <v>19</v>
      </c>
      <c r="F466" s="248" t="s">
        <v>6912</v>
      </c>
      <c r="G466" s="246"/>
      <c r="H466" s="249">
        <v>11.081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341</v>
      </c>
      <c r="AU466" s="255" t="s">
        <v>85</v>
      </c>
      <c r="AV466" s="14" t="s">
        <v>85</v>
      </c>
      <c r="AW466" s="14" t="s">
        <v>35</v>
      </c>
      <c r="AX466" s="14" t="s">
        <v>76</v>
      </c>
      <c r="AY466" s="255" t="s">
        <v>331</v>
      </c>
    </row>
    <row r="467" s="15" customFormat="1">
      <c r="A467" s="15"/>
      <c r="B467" s="256"/>
      <c r="C467" s="257"/>
      <c r="D467" s="236" t="s">
        <v>341</v>
      </c>
      <c r="E467" s="258" t="s">
        <v>19</v>
      </c>
      <c r="F467" s="259" t="s">
        <v>353</v>
      </c>
      <c r="G467" s="257"/>
      <c r="H467" s="260">
        <v>11.081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341</v>
      </c>
      <c r="AU467" s="266" t="s">
        <v>85</v>
      </c>
      <c r="AV467" s="15" t="s">
        <v>126</v>
      </c>
      <c r="AW467" s="15" t="s">
        <v>35</v>
      </c>
      <c r="AX467" s="15" t="s">
        <v>83</v>
      </c>
      <c r="AY467" s="266" t="s">
        <v>331</v>
      </c>
    </row>
    <row r="468" s="12" customFormat="1" ht="22.8" customHeight="1">
      <c r="A468" s="12"/>
      <c r="B468" s="200"/>
      <c r="C468" s="201"/>
      <c r="D468" s="202" t="s">
        <v>75</v>
      </c>
      <c r="E468" s="214" t="s">
        <v>3870</v>
      </c>
      <c r="F468" s="214" t="s">
        <v>3871</v>
      </c>
      <c r="G468" s="201"/>
      <c r="H468" s="201"/>
      <c r="I468" s="204"/>
      <c r="J468" s="215">
        <f>BK468</f>
        <v>0</v>
      </c>
      <c r="K468" s="201"/>
      <c r="L468" s="206"/>
      <c r="M468" s="207"/>
      <c r="N468" s="208"/>
      <c r="O468" s="208"/>
      <c r="P468" s="209">
        <f>SUM(P469:P583)</f>
        <v>0</v>
      </c>
      <c r="Q468" s="208"/>
      <c r="R468" s="209">
        <f>SUM(R469:R583)</f>
        <v>0</v>
      </c>
      <c r="S468" s="208"/>
      <c r="T468" s="210">
        <f>SUM(T469:T583)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1" t="s">
        <v>83</v>
      </c>
      <c r="AT468" s="212" t="s">
        <v>75</v>
      </c>
      <c r="AU468" s="212" t="s">
        <v>83</v>
      </c>
      <c r="AY468" s="211" t="s">
        <v>331</v>
      </c>
      <c r="BK468" s="213">
        <f>SUM(BK469:BK583)</f>
        <v>0</v>
      </c>
    </row>
    <row r="469" s="2" customFormat="1" ht="16.5" customHeight="1">
      <c r="A469" s="40"/>
      <c r="B469" s="41"/>
      <c r="C469" s="216" t="s">
        <v>1518</v>
      </c>
      <c r="D469" s="216" t="s">
        <v>333</v>
      </c>
      <c r="E469" s="217" t="s">
        <v>6913</v>
      </c>
      <c r="F469" s="218" t="s">
        <v>6914</v>
      </c>
      <c r="G469" s="219" t="s">
        <v>425</v>
      </c>
      <c r="H469" s="220">
        <v>9</v>
      </c>
      <c r="I469" s="221"/>
      <c r="J469" s="222">
        <f>ROUND(I469*H469,2)</f>
        <v>0</v>
      </c>
      <c r="K469" s="218" t="s">
        <v>19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2122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387</v>
      </c>
      <c r="G470" s="246"/>
      <c r="H470" s="249">
        <v>9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9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1523</v>
      </c>
      <c r="D472" s="216" t="s">
        <v>333</v>
      </c>
      <c r="E472" s="217" t="s">
        <v>6915</v>
      </c>
      <c r="F472" s="218" t="s">
        <v>6916</v>
      </c>
      <c r="G472" s="219" t="s">
        <v>429</v>
      </c>
      <c r="H472" s="220">
        <v>85.539000000000001</v>
      </c>
      <c r="I472" s="221"/>
      <c r="J472" s="222">
        <f>ROUND(I472*H472,2)</f>
        <v>0</v>
      </c>
      <c r="K472" s="218" t="s">
        <v>3508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2144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6917</v>
      </c>
      <c r="G473" s="246"/>
      <c r="H473" s="249">
        <v>2.4750000000000001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4" customFormat="1">
      <c r="A474" s="14"/>
      <c r="B474" s="245"/>
      <c r="C474" s="246"/>
      <c r="D474" s="236" t="s">
        <v>341</v>
      </c>
      <c r="E474" s="247" t="s">
        <v>19</v>
      </c>
      <c r="F474" s="248" t="s">
        <v>6918</v>
      </c>
      <c r="G474" s="246"/>
      <c r="H474" s="249">
        <v>4.6200000000000001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341</v>
      </c>
      <c r="AU474" s="255" t="s">
        <v>85</v>
      </c>
      <c r="AV474" s="14" t="s">
        <v>85</v>
      </c>
      <c r="AW474" s="14" t="s">
        <v>35</v>
      </c>
      <c r="AX474" s="14" t="s">
        <v>76</v>
      </c>
      <c r="AY474" s="255" t="s">
        <v>331</v>
      </c>
    </row>
    <row r="475" s="14" customFormat="1">
      <c r="A475" s="14"/>
      <c r="B475" s="245"/>
      <c r="C475" s="246"/>
      <c r="D475" s="236" t="s">
        <v>341</v>
      </c>
      <c r="E475" s="247" t="s">
        <v>19</v>
      </c>
      <c r="F475" s="248" t="s">
        <v>6919</v>
      </c>
      <c r="G475" s="246"/>
      <c r="H475" s="249">
        <v>0.86399999999999999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341</v>
      </c>
      <c r="AU475" s="255" t="s">
        <v>85</v>
      </c>
      <c r="AV475" s="14" t="s">
        <v>85</v>
      </c>
      <c r="AW475" s="14" t="s">
        <v>35</v>
      </c>
      <c r="AX475" s="14" t="s">
        <v>76</v>
      </c>
      <c r="AY475" s="255" t="s">
        <v>331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6869</v>
      </c>
      <c r="G476" s="246"/>
      <c r="H476" s="249">
        <v>77.579999999999998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85.539000000000001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1531</v>
      </c>
      <c r="D478" s="216" t="s">
        <v>333</v>
      </c>
      <c r="E478" s="217" t="s">
        <v>6920</v>
      </c>
      <c r="F478" s="218" t="s">
        <v>6921</v>
      </c>
      <c r="G478" s="219" t="s">
        <v>384</v>
      </c>
      <c r="H478" s="220">
        <v>0.75900000000000001</v>
      </c>
      <c r="I478" s="221"/>
      <c r="J478" s="222">
        <f>ROUND(I478*H478,2)</f>
        <v>0</v>
      </c>
      <c r="K478" s="218" t="s">
        <v>3508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2155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6922</v>
      </c>
      <c r="G479" s="246"/>
      <c r="H479" s="249">
        <v>0.75900000000000001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0.75900000000000001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1538</v>
      </c>
      <c r="D481" s="216" t="s">
        <v>333</v>
      </c>
      <c r="E481" s="217" t="s">
        <v>6923</v>
      </c>
      <c r="F481" s="218" t="s">
        <v>6924</v>
      </c>
      <c r="G481" s="219" t="s">
        <v>376</v>
      </c>
      <c r="H481" s="220">
        <v>232.80000000000001</v>
      </c>
      <c r="I481" s="221"/>
      <c r="J481" s="222">
        <f>ROUND(I481*H481,2)</f>
        <v>0</v>
      </c>
      <c r="K481" s="218" t="s">
        <v>3508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2166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6801</v>
      </c>
      <c r="G482" s="246"/>
      <c r="H482" s="249">
        <v>232.80000000000001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232.80000000000001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1544</v>
      </c>
      <c r="D484" s="216" t="s">
        <v>333</v>
      </c>
      <c r="E484" s="217" t="s">
        <v>6925</v>
      </c>
      <c r="F484" s="218" t="s">
        <v>6926</v>
      </c>
      <c r="G484" s="219" t="s">
        <v>425</v>
      </c>
      <c r="H484" s="220">
        <v>116.40000000000001</v>
      </c>
      <c r="I484" s="221"/>
      <c r="J484" s="222">
        <f>ROUND(I484*H484,2)</f>
        <v>0</v>
      </c>
      <c r="K484" s="218" t="s">
        <v>3508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2175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6927</v>
      </c>
      <c r="G485" s="246"/>
      <c r="H485" s="249">
        <v>116.40000000000001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116.40000000000001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1550</v>
      </c>
      <c r="D487" s="216" t="s">
        <v>333</v>
      </c>
      <c r="E487" s="217" t="s">
        <v>6928</v>
      </c>
      <c r="F487" s="218" t="s">
        <v>6929</v>
      </c>
      <c r="G487" s="219" t="s">
        <v>425</v>
      </c>
      <c r="H487" s="220">
        <v>5</v>
      </c>
      <c r="I487" s="221"/>
      <c r="J487" s="222">
        <f>ROUND(I487*H487,2)</f>
        <v>0</v>
      </c>
      <c r="K487" s="218" t="s">
        <v>3508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2187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361</v>
      </c>
      <c r="G488" s="246"/>
      <c r="H488" s="249">
        <v>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5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1554</v>
      </c>
      <c r="D490" s="216" t="s">
        <v>333</v>
      </c>
      <c r="E490" s="217" t="s">
        <v>6930</v>
      </c>
      <c r="F490" s="218" t="s">
        <v>6931</v>
      </c>
      <c r="G490" s="219" t="s">
        <v>376</v>
      </c>
      <c r="H490" s="220">
        <v>167.90000000000001</v>
      </c>
      <c r="I490" s="221"/>
      <c r="J490" s="222">
        <f>ROUND(I490*H490,2)</f>
        <v>0</v>
      </c>
      <c r="K490" s="218" t="s">
        <v>3508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2197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6835</v>
      </c>
      <c r="G491" s="246"/>
      <c r="H491" s="249">
        <v>167.90000000000001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167.90000000000001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1558</v>
      </c>
      <c r="D493" s="216" t="s">
        <v>333</v>
      </c>
      <c r="E493" s="217" t="s">
        <v>6932</v>
      </c>
      <c r="F493" s="218" t="s">
        <v>6933</v>
      </c>
      <c r="G493" s="219" t="s">
        <v>425</v>
      </c>
      <c r="H493" s="220">
        <v>1</v>
      </c>
      <c r="I493" s="221"/>
      <c r="J493" s="222">
        <f>ROUND(I493*H493,2)</f>
        <v>0</v>
      </c>
      <c r="K493" s="218" t="s">
        <v>3508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2207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83</v>
      </c>
      <c r="G494" s="246"/>
      <c r="H494" s="249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1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1563</v>
      </c>
      <c r="D496" s="216" t="s">
        <v>333</v>
      </c>
      <c r="E496" s="217" t="s">
        <v>6934</v>
      </c>
      <c r="F496" s="218" t="s">
        <v>6935</v>
      </c>
      <c r="G496" s="219" t="s">
        <v>425</v>
      </c>
      <c r="H496" s="220">
        <v>1</v>
      </c>
      <c r="I496" s="221"/>
      <c r="J496" s="222">
        <f>ROUND(I496*H496,2)</f>
        <v>0</v>
      </c>
      <c r="K496" s="218" t="s">
        <v>3508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2217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83</v>
      </c>
      <c r="G497" s="246"/>
      <c r="H497" s="249">
        <v>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1572</v>
      </c>
      <c r="D499" s="216" t="s">
        <v>333</v>
      </c>
      <c r="E499" s="217" t="s">
        <v>6936</v>
      </c>
      <c r="F499" s="218" t="s">
        <v>6937</v>
      </c>
      <c r="G499" s="219" t="s">
        <v>425</v>
      </c>
      <c r="H499" s="220">
        <v>3</v>
      </c>
      <c r="I499" s="221"/>
      <c r="J499" s="222">
        <f>ROUND(I499*H499,2)</f>
        <v>0</v>
      </c>
      <c r="K499" s="218" t="s">
        <v>3508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2230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92</v>
      </c>
      <c r="G500" s="246"/>
      <c r="H500" s="249">
        <v>3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3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1587</v>
      </c>
      <c r="D502" s="216" t="s">
        <v>333</v>
      </c>
      <c r="E502" s="217" t="s">
        <v>6938</v>
      </c>
      <c r="F502" s="218" t="s">
        <v>6939</v>
      </c>
      <c r="G502" s="219" t="s">
        <v>425</v>
      </c>
      <c r="H502" s="220">
        <v>4</v>
      </c>
      <c r="I502" s="221"/>
      <c r="J502" s="222">
        <f>ROUND(I502*H502,2)</f>
        <v>0</v>
      </c>
      <c r="K502" s="218" t="s">
        <v>3508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2240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126</v>
      </c>
      <c r="G503" s="246"/>
      <c r="H503" s="249">
        <v>4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4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1592</v>
      </c>
      <c r="D505" s="216" t="s">
        <v>333</v>
      </c>
      <c r="E505" s="217" t="s">
        <v>6940</v>
      </c>
      <c r="F505" s="218" t="s">
        <v>6941</v>
      </c>
      <c r="G505" s="219" t="s">
        <v>425</v>
      </c>
      <c r="H505" s="220">
        <v>2</v>
      </c>
      <c r="I505" s="221"/>
      <c r="J505" s="222">
        <f>ROUND(I505*H505,2)</f>
        <v>0</v>
      </c>
      <c r="K505" s="218" t="s">
        <v>3508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2258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85</v>
      </c>
      <c r="G506" s="246"/>
      <c r="H506" s="249">
        <v>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2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1600</v>
      </c>
      <c r="D508" s="216" t="s">
        <v>333</v>
      </c>
      <c r="E508" s="217" t="s">
        <v>6942</v>
      </c>
      <c r="F508" s="218" t="s">
        <v>6943</v>
      </c>
      <c r="G508" s="219" t="s">
        <v>425</v>
      </c>
      <c r="H508" s="220">
        <v>1</v>
      </c>
      <c r="I508" s="221"/>
      <c r="J508" s="222">
        <f>ROUND(I508*H508,2)</f>
        <v>0</v>
      </c>
      <c r="K508" s="218" t="s">
        <v>3508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2268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83</v>
      </c>
      <c r="G509" s="246"/>
      <c r="H509" s="249">
        <v>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1607</v>
      </c>
      <c r="D511" s="216" t="s">
        <v>333</v>
      </c>
      <c r="E511" s="217" t="s">
        <v>6944</v>
      </c>
      <c r="F511" s="218" t="s">
        <v>6945</v>
      </c>
      <c r="G511" s="219" t="s">
        <v>425</v>
      </c>
      <c r="H511" s="220">
        <v>1</v>
      </c>
      <c r="I511" s="221"/>
      <c r="J511" s="222">
        <f>ROUND(I511*H511,2)</f>
        <v>0</v>
      </c>
      <c r="K511" s="218" t="s">
        <v>3508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2288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83</v>
      </c>
      <c r="G512" s="246"/>
      <c r="H512" s="249">
        <v>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1613</v>
      </c>
      <c r="D514" s="216" t="s">
        <v>333</v>
      </c>
      <c r="E514" s="217" t="s">
        <v>6946</v>
      </c>
      <c r="F514" s="218" t="s">
        <v>6947</v>
      </c>
      <c r="G514" s="219" t="s">
        <v>376</v>
      </c>
      <c r="H514" s="220">
        <v>167.90000000000001</v>
      </c>
      <c r="I514" s="221"/>
      <c r="J514" s="222">
        <f>ROUND(I514*H514,2)</f>
        <v>0</v>
      </c>
      <c r="K514" s="218" t="s">
        <v>19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2307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6835</v>
      </c>
      <c r="G515" s="246"/>
      <c r="H515" s="249">
        <v>167.90000000000001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167.90000000000001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1619</v>
      </c>
      <c r="D517" s="216" t="s">
        <v>333</v>
      </c>
      <c r="E517" s="217" t="s">
        <v>6948</v>
      </c>
      <c r="F517" s="218" t="s">
        <v>6949</v>
      </c>
      <c r="G517" s="219" t="s">
        <v>425</v>
      </c>
      <c r="H517" s="220">
        <v>1</v>
      </c>
      <c r="I517" s="221"/>
      <c r="J517" s="222">
        <f>ROUND(I517*H517,2)</f>
        <v>0</v>
      </c>
      <c r="K517" s="218" t="s">
        <v>19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2330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83</v>
      </c>
      <c r="G518" s="246"/>
      <c r="H518" s="249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1626</v>
      </c>
      <c r="D520" s="216" t="s">
        <v>333</v>
      </c>
      <c r="E520" s="217" t="s">
        <v>6950</v>
      </c>
      <c r="F520" s="218" t="s">
        <v>6951</v>
      </c>
      <c r="G520" s="219" t="s">
        <v>425</v>
      </c>
      <c r="H520" s="220">
        <v>13</v>
      </c>
      <c r="I520" s="221"/>
      <c r="J520" s="222">
        <f>ROUND(I520*H520,2)</f>
        <v>0</v>
      </c>
      <c r="K520" s="218" t="s">
        <v>19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2346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182</v>
      </c>
      <c r="G521" s="246"/>
      <c r="H521" s="249">
        <v>11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4" customFormat="1">
      <c r="A522" s="14"/>
      <c r="B522" s="245"/>
      <c r="C522" s="246"/>
      <c r="D522" s="236" t="s">
        <v>341</v>
      </c>
      <c r="E522" s="247" t="s">
        <v>19</v>
      </c>
      <c r="F522" s="248" t="s">
        <v>85</v>
      </c>
      <c r="G522" s="246"/>
      <c r="H522" s="249">
        <v>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341</v>
      </c>
      <c r="AU522" s="255" t="s">
        <v>85</v>
      </c>
      <c r="AV522" s="14" t="s">
        <v>85</v>
      </c>
      <c r="AW522" s="14" t="s">
        <v>35</v>
      </c>
      <c r="AX522" s="14" t="s">
        <v>76</v>
      </c>
      <c r="AY522" s="255" t="s">
        <v>331</v>
      </c>
    </row>
    <row r="523" s="15" customFormat="1">
      <c r="A523" s="15"/>
      <c r="B523" s="256"/>
      <c r="C523" s="257"/>
      <c r="D523" s="236" t="s">
        <v>341</v>
      </c>
      <c r="E523" s="258" t="s">
        <v>19</v>
      </c>
      <c r="F523" s="259" t="s">
        <v>353</v>
      </c>
      <c r="G523" s="257"/>
      <c r="H523" s="260">
        <v>13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341</v>
      </c>
      <c r="AU523" s="266" t="s">
        <v>85</v>
      </c>
      <c r="AV523" s="15" t="s">
        <v>126</v>
      </c>
      <c r="AW523" s="15" t="s">
        <v>35</v>
      </c>
      <c r="AX523" s="15" t="s">
        <v>83</v>
      </c>
      <c r="AY523" s="266" t="s">
        <v>331</v>
      </c>
    </row>
    <row r="524" s="2" customFormat="1" ht="16.5" customHeight="1">
      <c r="A524" s="40"/>
      <c r="B524" s="41"/>
      <c r="C524" s="216" t="s">
        <v>1647</v>
      </c>
      <c r="D524" s="216" t="s">
        <v>333</v>
      </c>
      <c r="E524" s="217" t="s">
        <v>6952</v>
      </c>
      <c r="F524" s="218" t="s">
        <v>6953</v>
      </c>
      <c r="G524" s="219" t="s">
        <v>425</v>
      </c>
      <c r="H524" s="220">
        <v>1</v>
      </c>
      <c r="I524" s="221"/>
      <c r="J524" s="222">
        <f>ROUND(I524*H524,2)</f>
        <v>0</v>
      </c>
      <c r="K524" s="218" t="s">
        <v>19</v>
      </c>
      <c r="L524" s="46"/>
      <c r="M524" s="223" t="s">
        <v>19</v>
      </c>
      <c r="N524" s="224" t="s">
        <v>47</v>
      </c>
      <c r="O524" s="86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7" t="s">
        <v>126</v>
      </c>
      <c r="AT524" s="227" t="s">
        <v>333</v>
      </c>
      <c r="AU524" s="227" t="s">
        <v>85</v>
      </c>
      <c r="AY524" s="19" t="s">
        <v>331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9" t="s">
        <v>83</v>
      </c>
      <c r="BK524" s="228">
        <f>ROUND(I524*H524,2)</f>
        <v>0</v>
      </c>
      <c r="BL524" s="19" t="s">
        <v>126</v>
      </c>
      <c r="BM524" s="227" t="s">
        <v>2357</v>
      </c>
    </row>
    <row r="525" s="14" customFormat="1">
      <c r="A525" s="14"/>
      <c r="B525" s="245"/>
      <c r="C525" s="246"/>
      <c r="D525" s="236" t="s">
        <v>341</v>
      </c>
      <c r="E525" s="247" t="s">
        <v>19</v>
      </c>
      <c r="F525" s="248" t="s">
        <v>83</v>
      </c>
      <c r="G525" s="246"/>
      <c r="H525" s="249">
        <v>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341</v>
      </c>
      <c r="AU525" s="255" t="s">
        <v>85</v>
      </c>
      <c r="AV525" s="14" t="s">
        <v>85</v>
      </c>
      <c r="AW525" s="14" t="s">
        <v>35</v>
      </c>
      <c r="AX525" s="14" t="s">
        <v>76</v>
      </c>
      <c r="AY525" s="255" t="s">
        <v>331</v>
      </c>
    </row>
    <row r="526" s="15" customFormat="1">
      <c r="A526" s="15"/>
      <c r="B526" s="256"/>
      <c r="C526" s="257"/>
      <c r="D526" s="236" t="s">
        <v>341</v>
      </c>
      <c r="E526" s="258" t="s">
        <v>19</v>
      </c>
      <c r="F526" s="259" t="s">
        <v>353</v>
      </c>
      <c r="G526" s="257"/>
      <c r="H526" s="260">
        <v>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6" t="s">
        <v>341</v>
      </c>
      <c r="AU526" s="266" t="s">
        <v>85</v>
      </c>
      <c r="AV526" s="15" t="s">
        <v>126</v>
      </c>
      <c r="AW526" s="15" t="s">
        <v>35</v>
      </c>
      <c r="AX526" s="15" t="s">
        <v>83</v>
      </c>
      <c r="AY526" s="266" t="s">
        <v>331</v>
      </c>
    </row>
    <row r="527" s="2" customFormat="1" ht="16.5" customHeight="1">
      <c r="A527" s="40"/>
      <c r="B527" s="41"/>
      <c r="C527" s="216" t="s">
        <v>1653</v>
      </c>
      <c r="D527" s="216" t="s">
        <v>333</v>
      </c>
      <c r="E527" s="217" t="s">
        <v>6954</v>
      </c>
      <c r="F527" s="218" t="s">
        <v>6955</v>
      </c>
      <c r="G527" s="219" t="s">
        <v>425</v>
      </c>
      <c r="H527" s="220">
        <v>4</v>
      </c>
      <c r="I527" s="221"/>
      <c r="J527" s="222">
        <f>ROUND(I527*H527,2)</f>
        <v>0</v>
      </c>
      <c r="K527" s="218" t="s">
        <v>3508</v>
      </c>
      <c r="L527" s="46"/>
      <c r="M527" s="223" t="s">
        <v>19</v>
      </c>
      <c r="N527" s="224" t="s">
        <v>47</v>
      </c>
      <c r="O527" s="86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126</v>
      </c>
      <c r="AT527" s="227" t="s">
        <v>333</v>
      </c>
      <c r="AU527" s="227" t="s">
        <v>85</v>
      </c>
      <c r="AY527" s="19" t="s">
        <v>331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83</v>
      </c>
      <c r="BK527" s="228">
        <f>ROUND(I527*H527,2)</f>
        <v>0</v>
      </c>
      <c r="BL527" s="19" t="s">
        <v>126</v>
      </c>
      <c r="BM527" s="227" t="s">
        <v>2370</v>
      </c>
    </row>
    <row r="528" s="14" customFormat="1">
      <c r="A528" s="14"/>
      <c r="B528" s="245"/>
      <c r="C528" s="246"/>
      <c r="D528" s="236" t="s">
        <v>341</v>
      </c>
      <c r="E528" s="247" t="s">
        <v>19</v>
      </c>
      <c r="F528" s="248" t="s">
        <v>126</v>
      </c>
      <c r="G528" s="246"/>
      <c r="H528" s="249">
        <v>4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341</v>
      </c>
      <c r="AU528" s="255" t="s">
        <v>85</v>
      </c>
      <c r="AV528" s="14" t="s">
        <v>85</v>
      </c>
      <c r="AW528" s="14" t="s">
        <v>35</v>
      </c>
      <c r="AX528" s="14" t="s">
        <v>76</v>
      </c>
      <c r="AY528" s="255" t="s">
        <v>331</v>
      </c>
    </row>
    <row r="529" s="15" customFormat="1">
      <c r="A529" s="15"/>
      <c r="B529" s="256"/>
      <c r="C529" s="257"/>
      <c r="D529" s="236" t="s">
        <v>341</v>
      </c>
      <c r="E529" s="258" t="s">
        <v>19</v>
      </c>
      <c r="F529" s="259" t="s">
        <v>353</v>
      </c>
      <c r="G529" s="257"/>
      <c r="H529" s="260">
        <v>4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341</v>
      </c>
      <c r="AU529" s="266" t="s">
        <v>85</v>
      </c>
      <c r="AV529" s="15" t="s">
        <v>126</v>
      </c>
      <c r="AW529" s="15" t="s">
        <v>35</v>
      </c>
      <c r="AX529" s="15" t="s">
        <v>83</v>
      </c>
      <c r="AY529" s="266" t="s">
        <v>331</v>
      </c>
    </row>
    <row r="530" s="2" customFormat="1" ht="16.5" customHeight="1">
      <c r="A530" s="40"/>
      <c r="B530" s="41"/>
      <c r="C530" s="216" t="s">
        <v>534</v>
      </c>
      <c r="D530" s="216" t="s">
        <v>333</v>
      </c>
      <c r="E530" s="217" t="s">
        <v>6956</v>
      </c>
      <c r="F530" s="218" t="s">
        <v>6957</v>
      </c>
      <c r="G530" s="219" t="s">
        <v>425</v>
      </c>
      <c r="H530" s="220">
        <v>4</v>
      </c>
      <c r="I530" s="221"/>
      <c r="J530" s="222">
        <f>ROUND(I530*H530,2)</f>
        <v>0</v>
      </c>
      <c r="K530" s="218" t="s">
        <v>3508</v>
      </c>
      <c r="L530" s="46"/>
      <c r="M530" s="223" t="s">
        <v>19</v>
      </c>
      <c r="N530" s="224" t="s">
        <v>47</v>
      </c>
      <c r="O530" s="86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126</v>
      </c>
      <c r="AT530" s="227" t="s">
        <v>333</v>
      </c>
      <c r="AU530" s="227" t="s">
        <v>85</v>
      </c>
      <c r="AY530" s="19" t="s">
        <v>331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83</v>
      </c>
      <c r="BK530" s="228">
        <f>ROUND(I530*H530,2)</f>
        <v>0</v>
      </c>
      <c r="BL530" s="19" t="s">
        <v>126</v>
      </c>
      <c r="BM530" s="227" t="s">
        <v>2385</v>
      </c>
    </row>
    <row r="531" s="14" customFormat="1">
      <c r="A531" s="14"/>
      <c r="B531" s="245"/>
      <c r="C531" s="246"/>
      <c r="D531" s="236" t="s">
        <v>341</v>
      </c>
      <c r="E531" s="247" t="s">
        <v>19</v>
      </c>
      <c r="F531" s="248" t="s">
        <v>92</v>
      </c>
      <c r="G531" s="246"/>
      <c r="H531" s="249">
        <v>3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341</v>
      </c>
      <c r="AU531" s="255" t="s">
        <v>85</v>
      </c>
      <c r="AV531" s="14" t="s">
        <v>85</v>
      </c>
      <c r="AW531" s="14" t="s">
        <v>35</v>
      </c>
      <c r="AX531" s="14" t="s">
        <v>76</v>
      </c>
      <c r="AY531" s="255" t="s">
        <v>331</v>
      </c>
    </row>
    <row r="532" s="14" customFormat="1">
      <c r="A532" s="14"/>
      <c r="B532" s="245"/>
      <c r="C532" s="246"/>
      <c r="D532" s="236" t="s">
        <v>341</v>
      </c>
      <c r="E532" s="247" t="s">
        <v>19</v>
      </c>
      <c r="F532" s="248" t="s">
        <v>83</v>
      </c>
      <c r="G532" s="246"/>
      <c r="H532" s="249">
        <v>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341</v>
      </c>
      <c r="AU532" s="255" t="s">
        <v>85</v>
      </c>
      <c r="AV532" s="14" t="s">
        <v>85</v>
      </c>
      <c r="AW532" s="14" t="s">
        <v>35</v>
      </c>
      <c r="AX532" s="14" t="s">
        <v>76</v>
      </c>
      <c r="AY532" s="255" t="s">
        <v>331</v>
      </c>
    </row>
    <row r="533" s="15" customFormat="1">
      <c r="A533" s="15"/>
      <c r="B533" s="256"/>
      <c r="C533" s="257"/>
      <c r="D533" s="236" t="s">
        <v>341</v>
      </c>
      <c r="E533" s="258" t="s">
        <v>19</v>
      </c>
      <c r="F533" s="259" t="s">
        <v>353</v>
      </c>
      <c r="G533" s="257"/>
      <c r="H533" s="260">
        <v>4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6" t="s">
        <v>341</v>
      </c>
      <c r="AU533" s="266" t="s">
        <v>85</v>
      </c>
      <c r="AV533" s="15" t="s">
        <v>126</v>
      </c>
      <c r="AW533" s="15" t="s">
        <v>35</v>
      </c>
      <c r="AX533" s="15" t="s">
        <v>83</v>
      </c>
      <c r="AY533" s="266" t="s">
        <v>331</v>
      </c>
    </row>
    <row r="534" s="2" customFormat="1" ht="16.5" customHeight="1">
      <c r="A534" s="40"/>
      <c r="B534" s="41"/>
      <c r="C534" s="216" t="s">
        <v>1667</v>
      </c>
      <c r="D534" s="216" t="s">
        <v>333</v>
      </c>
      <c r="E534" s="217" t="s">
        <v>6958</v>
      </c>
      <c r="F534" s="218" t="s">
        <v>6959</v>
      </c>
      <c r="G534" s="219" t="s">
        <v>425</v>
      </c>
      <c r="H534" s="220">
        <v>8</v>
      </c>
      <c r="I534" s="221"/>
      <c r="J534" s="222">
        <f>ROUND(I534*H534,2)</f>
        <v>0</v>
      </c>
      <c r="K534" s="218" t="s">
        <v>3508</v>
      </c>
      <c r="L534" s="46"/>
      <c r="M534" s="223" t="s">
        <v>19</v>
      </c>
      <c r="N534" s="224" t="s">
        <v>47</v>
      </c>
      <c r="O534" s="86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126</v>
      </c>
      <c r="AT534" s="227" t="s">
        <v>333</v>
      </c>
      <c r="AU534" s="227" t="s">
        <v>85</v>
      </c>
      <c r="AY534" s="19" t="s">
        <v>331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83</v>
      </c>
      <c r="BK534" s="228">
        <f>ROUND(I534*H534,2)</f>
        <v>0</v>
      </c>
      <c r="BL534" s="19" t="s">
        <v>126</v>
      </c>
      <c r="BM534" s="227" t="s">
        <v>2395</v>
      </c>
    </row>
    <row r="535" s="14" customFormat="1">
      <c r="A535" s="14"/>
      <c r="B535" s="245"/>
      <c r="C535" s="246"/>
      <c r="D535" s="236" t="s">
        <v>341</v>
      </c>
      <c r="E535" s="247" t="s">
        <v>19</v>
      </c>
      <c r="F535" s="248" t="s">
        <v>366</v>
      </c>
      <c r="G535" s="246"/>
      <c r="H535" s="249">
        <v>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341</v>
      </c>
      <c r="AU535" s="255" t="s">
        <v>85</v>
      </c>
      <c r="AV535" s="14" t="s">
        <v>85</v>
      </c>
      <c r="AW535" s="14" t="s">
        <v>35</v>
      </c>
      <c r="AX535" s="14" t="s">
        <v>76</v>
      </c>
      <c r="AY535" s="255" t="s">
        <v>331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85</v>
      </c>
      <c r="G536" s="246"/>
      <c r="H536" s="249">
        <v>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1672</v>
      </c>
      <c r="D538" s="216" t="s">
        <v>333</v>
      </c>
      <c r="E538" s="217" t="s">
        <v>6960</v>
      </c>
      <c r="F538" s="218" t="s">
        <v>6961</v>
      </c>
      <c r="G538" s="219" t="s">
        <v>425</v>
      </c>
      <c r="H538" s="220">
        <v>3</v>
      </c>
      <c r="I538" s="221"/>
      <c r="J538" s="222">
        <f>ROUND(I538*H538,2)</f>
        <v>0</v>
      </c>
      <c r="K538" s="218" t="s">
        <v>3508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2407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92</v>
      </c>
      <c r="G539" s="246"/>
      <c r="H539" s="249">
        <v>3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3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1679</v>
      </c>
      <c r="D541" s="216" t="s">
        <v>333</v>
      </c>
      <c r="E541" s="217" t="s">
        <v>6962</v>
      </c>
      <c r="F541" s="218" t="s">
        <v>6963</v>
      </c>
      <c r="G541" s="219" t="s">
        <v>425</v>
      </c>
      <c r="H541" s="220">
        <v>13</v>
      </c>
      <c r="I541" s="221"/>
      <c r="J541" s="222">
        <f>ROUND(I541*H541,2)</f>
        <v>0</v>
      </c>
      <c r="K541" s="218" t="s">
        <v>3508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2418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182</v>
      </c>
      <c r="G542" s="246"/>
      <c r="H542" s="249">
        <v>11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4" customFormat="1">
      <c r="A543" s="14"/>
      <c r="B543" s="245"/>
      <c r="C543" s="246"/>
      <c r="D543" s="236" t="s">
        <v>341</v>
      </c>
      <c r="E543" s="247" t="s">
        <v>19</v>
      </c>
      <c r="F543" s="248" t="s">
        <v>85</v>
      </c>
      <c r="G543" s="246"/>
      <c r="H543" s="249">
        <v>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341</v>
      </c>
      <c r="AU543" s="255" t="s">
        <v>85</v>
      </c>
      <c r="AV543" s="14" t="s">
        <v>85</v>
      </c>
      <c r="AW543" s="14" t="s">
        <v>35</v>
      </c>
      <c r="AX543" s="14" t="s">
        <v>76</v>
      </c>
      <c r="AY543" s="255" t="s">
        <v>331</v>
      </c>
    </row>
    <row r="544" s="15" customFormat="1">
      <c r="A544" s="15"/>
      <c r="B544" s="256"/>
      <c r="C544" s="257"/>
      <c r="D544" s="236" t="s">
        <v>341</v>
      </c>
      <c r="E544" s="258" t="s">
        <v>19</v>
      </c>
      <c r="F544" s="259" t="s">
        <v>353</v>
      </c>
      <c r="G544" s="257"/>
      <c r="H544" s="260">
        <v>13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341</v>
      </c>
      <c r="AU544" s="266" t="s">
        <v>85</v>
      </c>
      <c r="AV544" s="15" t="s">
        <v>126</v>
      </c>
      <c r="AW544" s="15" t="s">
        <v>35</v>
      </c>
      <c r="AX544" s="15" t="s">
        <v>83</v>
      </c>
      <c r="AY544" s="266" t="s">
        <v>331</v>
      </c>
    </row>
    <row r="545" s="2" customFormat="1" ht="16.5" customHeight="1">
      <c r="A545" s="40"/>
      <c r="B545" s="41"/>
      <c r="C545" s="216" t="s">
        <v>1688</v>
      </c>
      <c r="D545" s="216" t="s">
        <v>333</v>
      </c>
      <c r="E545" s="217" t="s">
        <v>6964</v>
      </c>
      <c r="F545" s="218" t="s">
        <v>6965</v>
      </c>
      <c r="G545" s="219" t="s">
        <v>425</v>
      </c>
      <c r="H545" s="220">
        <v>6</v>
      </c>
      <c r="I545" s="221"/>
      <c r="J545" s="222">
        <f>ROUND(I545*H545,2)</f>
        <v>0</v>
      </c>
      <c r="K545" s="218" t="s">
        <v>3508</v>
      </c>
      <c r="L545" s="46"/>
      <c r="M545" s="223" t="s">
        <v>19</v>
      </c>
      <c r="N545" s="224" t="s">
        <v>47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126</v>
      </c>
      <c r="AT545" s="227" t="s">
        <v>333</v>
      </c>
      <c r="AU545" s="227" t="s">
        <v>85</v>
      </c>
      <c r="AY545" s="19" t="s">
        <v>331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83</v>
      </c>
      <c r="BK545" s="228">
        <f>ROUND(I545*H545,2)</f>
        <v>0</v>
      </c>
      <c r="BL545" s="19" t="s">
        <v>126</v>
      </c>
      <c r="BM545" s="227" t="s">
        <v>2431</v>
      </c>
    </row>
    <row r="546" s="14" customFormat="1">
      <c r="A546" s="14"/>
      <c r="B546" s="245"/>
      <c r="C546" s="246"/>
      <c r="D546" s="236" t="s">
        <v>341</v>
      </c>
      <c r="E546" s="247" t="s">
        <v>19</v>
      </c>
      <c r="F546" s="248" t="s">
        <v>361</v>
      </c>
      <c r="G546" s="246"/>
      <c r="H546" s="249">
        <v>5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341</v>
      </c>
      <c r="AU546" s="255" t="s">
        <v>85</v>
      </c>
      <c r="AV546" s="14" t="s">
        <v>85</v>
      </c>
      <c r="AW546" s="14" t="s">
        <v>35</v>
      </c>
      <c r="AX546" s="14" t="s">
        <v>76</v>
      </c>
      <c r="AY546" s="255" t="s">
        <v>331</v>
      </c>
    </row>
    <row r="547" s="14" customFormat="1">
      <c r="A547" s="14"/>
      <c r="B547" s="245"/>
      <c r="C547" s="246"/>
      <c r="D547" s="236" t="s">
        <v>341</v>
      </c>
      <c r="E547" s="247" t="s">
        <v>19</v>
      </c>
      <c r="F547" s="248" t="s">
        <v>83</v>
      </c>
      <c r="G547" s="246"/>
      <c r="H547" s="249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341</v>
      </c>
      <c r="AU547" s="255" t="s">
        <v>85</v>
      </c>
      <c r="AV547" s="14" t="s">
        <v>85</v>
      </c>
      <c r="AW547" s="14" t="s">
        <v>35</v>
      </c>
      <c r="AX547" s="14" t="s">
        <v>76</v>
      </c>
      <c r="AY547" s="255" t="s">
        <v>331</v>
      </c>
    </row>
    <row r="548" s="15" customFormat="1">
      <c r="A548" s="15"/>
      <c r="B548" s="256"/>
      <c r="C548" s="257"/>
      <c r="D548" s="236" t="s">
        <v>341</v>
      </c>
      <c r="E548" s="258" t="s">
        <v>19</v>
      </c>
      <c r="F548" s="259" t="s">
        <v>353</v>
      </c>
      <c r="G548" s="257"/>
      <c r="H548" s="260">
        <v>6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341</v>
      </c>
      <c r="AU548" s="266" t="s">
        <v>85</v>
      </c>
      <c r="AV548" s="15" t="s">
        <v>126</v>
      </c>
      <c r="AW548" s="15" t="s">
        <v>35</v>
      </c>
      <c r="AX548" s="15" t="s">
        <v>83</v>
      </c>
      <c r="AY548" s="266" t="s">
        <v>331</v>
      </c>
    </row>
    <row r="549" s="2" customFormat="1" ht="16.5" customHeight="1">
      <c r="A549" s="40"/>
      <c r="B549" s="41"/>
      <c r="C549" s="216" t="s">
        <v>1694</v>
      </c>
      <c r="D549" s="216" t="s">
        <v>333</v>
      </c>
      <c r="E549" s="217" t="s">
        <v>6966</v>
      </c>
      <c r="F549" s="218" t="s">
        <v>6967</v>
      </c>
      <c r="G549" s="219" t="s">
        <v>425</v>
      </c>
      <c r="H549" s="220">
        <v>10</v>
      </c>
      <c r="I549" s="221"/>
      <c r="J549" s="222">
        <f>ROUND(I549*H549,2)</f>
        <v>0</v>
      </c>
      <c r="K549" s="218" t="s">
        <v>3508</v>
      </c>
      <c r="L549" s="46"/>
      <c r="M549" s="223" t="s">
        <v>19</v>
      </c>
      <c r="N549" s="224" t="s">
        <v>47</v>
      </c>
      <c r="O549" s="86"/>
      <c r="P549" s="225">
        <f>O549*H549</f>
        <v>0</v>
      </c>
      <c r="Q549" s="225">
        <v>0</v>
      </c>
      <c r="R549" s="225">
        <f>Q549*H549</f>
        <v>0</v>
      </c>
      <c r="S549" s="225">
        <v>0</v>
      </c>
      <c r="T549" s="22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7" t="s">
        <v>126</v>
      </c>
      <c r="AT549" s="227" t="s">
        <v>333</v>
      </c>
      <c r="AU549" s="227" t="s">
        <v>85</v>
      </c>
      <c r="AY549" s="19" t="s">
        <v>331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9" t="s">
        <v>83</v>
      </c>
      <c r="BK549" s="228">
        <f>ROUND(I549*H549,2)</f>
        <v>0</v>
      </c>
      <c r="BL549" s="19" t="s">
        <v>126</v>
      </c>
      <c r="BM549" s="227" t="s">
        <v>2438</v>
      </c>
    </row>
    <row r="550" s="14" customFormat="1">
      <c r="A550" s="14"/>
      <c r="B550" s="245"/>
      <c r="C550" s="246"/>
      <c r="D550" s="236" t="s">
        <v>341</v>
      </c>
      <c r="E550" s="247" t="s">
        <v>19</v>
      </c>
      <c r="F550" s="248" t="s">
        <v>381</v>
      </c>
      <c r="G550" s="246"/>
      <c r="H550" s="249">
        <v>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341</v>
      </c>
      <c r="AU550" s="255" t="s">
        <v>85</v>
      </c>
      <c r="AV550" s="14" t="s">
        <v>85</v>
      </c>
      <c r="AW550" s="14" t="s">
        <v>35</v>
      </c>
      <c r="AX550" s="14" t="s">
        <v>76</v>
      </c>
      <c r="AY550" s="255" t="s">
        <v>331</v>
      </c>
    </row>
    <row r="551" s="14" customFormat="1">
      <c r="A551" s="14"/>
      <c r="B551" s="245"/>
      <c r="C551" s="246"/>
      <c r="D551" s="236" t="s">
        <v>341</v>
      </c>
      <c r="E551" s="247" t="s">
        <v>19</v>
      </c>
      <c r="F551" s="248" t="s">
        <v>85</v>
      </c>
      <c r="G551" s="246"/>
      <c r="H551" s="249">
        <v>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341</v>
      </c>
      <c r="AU551" s="255" t="s">
        <v>85</v>
      </c>
      <c r="AV551" s="14" t="s">
        <v>85</v>
      </c>
      <c r="AW551" s="14" t="s">
        <v>35</v>
      </c>
      <c r="AX551" s="14" t="s">
        <v>76</v>
      </c>
      <c r="AY551" s="255" t="s">
        <v>331</v>
      </c>
    </row>
    <row r="552" s="15" customFormat="1">
      <c r="A552" s="15"/>
      <c r="B552" s="256"/>
      <c r="C552" s="257"/>
      <c r="D552" s="236" t="s">
        <v>341</v>
      </c>
      <c r="E552" s="258" t="s">
        <v>19</v>
      </c>
      <c r="F552" s="259" t="s">
        <v>353</v>
      </c>
      <c r="G552" s="257"/>
      <c r="H552" s="260">
        <v>10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6" t="s">
        <v>341</v>
      </c>
      <c r="AU552" s="266" t="s">
        <v>85</v>
      </c>
      <c r="AV552" s="15" t="s">
        <v>126</v>
      </c>
      <c r="AW552" s="15" t="s">
        <v>35</v>
      </c>
      <c r="AX552" s="15" t="s">
        <v>83</v>
      </c>
      <c r="AY552" s="266" t="s">
        <v>331</v>
      </c>
    </row>
    <row r="553" s="2" customFormat="1" ht="16.5" customHeight="1">
      <c r="A553" s="40"/>
      <c r="B553" s="41"/>
      <c r="C553" s="216" t="s">
        <v>1698</v>
      </c>
      <c r="D553" s="216" t="s">
        <v>333</v>
      </c>
      <c r="E553" s="217" t="s">
        <v>6968</v>
      </c>
      <c r="F553" s="218" t="s">
        <v>6969</v>
      </c>
      <c r="G553" s="219" t="s">
        <v>425</v>
      </c>
      <c r="H553" s="220">
        <v>7</v>
      </c>
      <c r="I553" s="221"/>
      <c r="J553" s="222">
        <f>ROUND(I553*H553,2)</f>
        <v>0</v>
      </c>
      <c r="K553" s="218" t="s">
        <v>3508</v>
      </c>
      <c r="L553" s="46"/>
      <c r="M553" s="223" t="s">
        <v>19</v>
      </c>
      <c r="N553" s="224" t="s">
        <v>47</v>
      </c>
      <c r="O553" s="86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7" t="s">
        <v>126</v>
      </c>
      <c r="AT553" s="227" t="s">
        <v>333</v>
      </c>
      <c r="AU553" s="227" t="s">
        <v>85</v>
      </c>
      <c r="AY553" s="19" t="s">
        <v>331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9" t="s">
        <v>83</v>
      </c>
      <c r="BK553" s="228">
        <f>ROUND(I553*H553,2)</f>
        <v>0</v>
      </c>
      <c r="BL553" s="19" t="s">
        <v>126</v>
      </c>
      <c r="BM553" s="227" t="s">
        <v>2449</v>
      </c>
    </row>
    <row r="554" s="14" customFormat="1">
      <c r="A554" s="14"/>
      <c r="B554" s="245"/>
      <c r="C554" s="246"/>
      <c r="D554" s="236" t="s">
        <v>341</v>
      </c>
      <c r="E554" s="247" t="s">
        <v>19</v>
      </c>
      <c r="F554" s="248" t="s">
        <v>361</v>
      </c>
      <c r="G554" s="246"/>
      <c r="H554" s="249">
        <v>5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341</v>
      </c>
      <c r="AU554" s="255" t="s">
        <v>85</v>
      </c>
      <c r="AV554" s="14" t="s">
        <v>85</v>
      </c>
      <c r="AW554" s="14" t="s">
        <v>35</v>
      </c>
      <c r="AX554" s="14" t="s">
        <v>76</v>
      </c>
      <c r="AY554" s="255" t="s">
        <v>331</v>
      </c>
    </row>
    <row r="555" s="14" customFormat="1">
      <c r="A555" s="14"/>
      <c r="B555" s="245"/>
      <c r="C555" s="246"/>
      <c r="D555" s="236" t="s">
        <v>341</v>
      </c>
      <c r="E555" s="247" t="s">
        <v>19</v>
      </c>
      <c r="F555" s="248" t="s">
        <v>85</v>
      </c>
      <c r="G555" s="246"/>
      <c r="H555" s="249">
        <v>2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341</v>
      </c>
      <c r="AU555" s="255" t="s">
        <v>85</v>
      </c>
      <c r="AV555" s="14" t="s">
        <v>85</v>
      </c>
      <c r="AW555" s="14" t="s">
        <v>35</v>
      </c>
      <c r="AX555" s="14" t="s">
        <v>76</v>
      </c>
      <c r="AY555" s="255" t="s">
        <v>331</v>
      </c>
    </row>
    <row r="556" s="15" customFormat="1">
      <c r="A556" s="15"/>
      <c r="B556" s="256"/>
      <c r="C556" s="257"/>
      <c r="D556" s="236" t="s">
        <v>341</v>
      </c>
      <c r="E556" s="258" t="s">
        <v>19</v>
      </c>
      <c r="F556" s="259" t="s">
        <v>353</v>
      </c>
      <c r="G556" s="257"/>
      <c r="H556" s="260">
        <v>7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341</v>
      </c>
      <c r="AU556" s="266" t="s">
        <v>85</v>
      </c>
      <c r="AV556" s="15" t="s">
        <v>126</v>
      </c>
      <c r="AW556" s="15" t="s">
        <v>35</v>
      </c>
      <c r="AX556" s="15" t="s">
        <v>83</v>
      </c>
      <c r="AY556" s="266" t="s">
        <v>331</v>
      </c>
    </row>
    <row r="557" s="2" customFormat="1" ht="16.5" customHeight="1">
      <c r="A557" s="40"/>
      <c r="B557" s="41"/>
      <c r="C557" s="216" t="s">
        <v>1328</v>
      </c>
      <c r="D557" s="216" t="s">
        <v>333</v>
      </c>
      <c r="E557" s="217" t="s">
        <v>6970</v>
      </c>
      <c r="F557" s="218" t="s">
        <v>6971</v>
      </c>
      <c r="G557" s="219" t="s">
        <v>425</v>
      </c>
      <c r="H557" s="220">
        <v>34</v>
      </c>
      <c r="I557" s="221"/>
      <c r="J557" s="222">
        <f>ROUND(I557*H557,2)</f>
        <v>0</v>
      </c>
      <c r="K557" s="218" t="s">
        <v>3508</v>
      </c>
      <c r="L557" s="46"/>
      <c r="M557" s="223" t="s">
        <v>19</v>
      </c>
      <c r="N557" s="224" t="s">
        <v>47</v>
      </c>
      <c r="O557" s="86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126</v>
      </c>
      <c r="AT557" s="227" t="s">
        <v>333</v>
      </c>
      <c r="AU557" s="227" t="s">
        <v>85</v>
      </c>
      <c r="AY557" s="19" t="s">
        <v>331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83</v>
      </c>
      <c r="BK557" s="228">
        <f>ROUND(I557*H557,2)</f>
        <v>0</v>
      </c>
      <c r="BL557" s="19" t="s">
        <v>126</v>
      </c>
      <c r="BM557" s="227" t="s">
        <v>2463</v>
      </c>
    </row>
    <row r="558" s="14" customFormat="1">
      <c r="A558" s="14"/>
      <c r="B558" s="245"/>
      <c r="C558" s="246"/>
      <c r="D558" s="236" t="s">
        <v>341</v>
      </c>
      <c r="E558" s="247" t="s">
        <v>19</v>
      </c>
      <c r="F558" s="248" t="s">
        <v>656</v>
      </c>
      <c r="G558" s="246"/>
      <c r="H558" s="249">
        <v>29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341</v>
      </c>
      <c r="AU558" s="255" t="s">
        <v>85</v>
      </c>
      <c r="AV558" s="14" t="s">
        <v>85</v>
      </c>
      <c r="AW558" s="14" t="s">
        <v>35</v>
      </c>
      <c r="AX558" s="14" t="s">
        <v>76</v>
      </c>
      <c r="AY558" s="255" t="s">
        <v>331</v>
      </c>
    </row>
    <row r="559" s="14" customFormat="1">
      <c r="A559" s="14"/>
      <c r="B559" s="245"/>
      <c r="C559" s="246"/>
      <c r="D559" s="236" t="s">
        <v>341</v>
      </c>
      <c r="E559" s="247" t="s">
        <v>19</v>
      </c>
      <c r="F559" s="248" t="s">
        <v>361</v>
      </c>
      <c r="G559" s="246"/>
      <c r="H559" s="249">
        <v>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341</v>
      </c>
      <c r="AU559" s="255" t="s">
        <v>85</v>
      </c>
      <c r="AV559" s="14" t="s">
        <v>85</v>
      </c>
      <c r="AW559" s="14" t="s">
        <v>35</v>
      </c>
      <c r="AX559" s="14" t="s">
        <v>76</v>
      </c>
      <c r="AY559" s="255" t="s">
        <v>331</v>
      </c>
    </row>
    <row r="560" s="15" customFormat="1">
      <c r="A560" s="15"/>
      <c r="B560" s="256"/>
      <c r="C560" s="257"/>
      <c r="D560" s="236" t="s">
        <v>341</v>
      </c>
      <c r="E560" s="258" t="s">
        <v>19</v>
      </c>
      <c r="F560" s="259" t="s">
        <v>353</v>
      </c>
      <c r="G560" s="257"/>
      <c r="H560" s="260">
        <v>34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341</v>
      </c>
      <c r="AU560" s="266" t="s">
        <v>85</v>
      </c>
      <c r="AV560" s="15" t="s">
        <v>126</v>
      </c>
      <c r="AW560" s="15" t="s">
        <v>35</v>
      </c>
      <c r="AX560" s="15" t="s">
        <v>83</v>
      </c>
      <c r="AY560" s="266" t="s">
        <v>331</v>
      </c>
    </row>
    <row r="561" s="2" customFormat="1" ht="16.5" customHeight="1">
      <c r="A561" s="40"/>
      <c r="B561" s="41"/>
      <c r="C561" s="216" t="s">
        <v>1705</v>
      </c>
      <c r="D561" s="216" t="s">
        <v>333</v>
      </c>
      <c r="E561" s="217" t="s">
        <v>6972</v>
      </c>
      <c r="F561" s="218" t="s">
        <v>6973</v>
      </c>
      <c r="G561" s="219" t="s">
        <v>425</v>
      </c>
      <c r="H561" s="220">
        <v>9</v>
      </c>
      <c r="I561" s="221"/>
      <c r="J561" s="222">
        <f>ROUND(I561*H561,2)</f>
        <v>0</v>
      </c>
      <c r="K561" s="218" t="s">
        <v>19</v>
      </c>
      <c r="L561" s="46"/>
      <c r="M561" s="223" t="s">
        <v>19</v>
      </c>
      <c r="N561" s="224" t="s">
        <v>47</v>
      </c>
      <c r="O561" s="86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126</v>
      </c>
      <c r="AT561" s="227" t="s">
        <v>333</v>
      </c>
      <c r="AU561" s="227" t="s">
        <v>85</v>
      </c>
      <c r="AY561" s="19" t="s">
        <v>331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83</v>
      </c>
      <c r="BK561" s="228">
        <f>ROUND(I561*H561,2)</f>
        <v>0</v>
      </c>
      <c r="BL561" s="19" t="s">
        <v>126</v>
      </c>
      <c r="BM561" s="227" t="s">
        <v>2486</v>
      </c>
    </row>
    <row r="562" s="14" customFormat="1">
      <c r="A562" s="14"/>
      <c r="B562" s="245"/>
      <c r="C562" s="246"/>
      <c r="D562" s="236" t="s">
        <v>341</v>
      </c>
      <c r="E562" s="247" t="s">
        <v>19</v>
      </c>
      <c r="F562" s="248" t="s">
        <v>387</v>
      </c>
      <c r="G562" s="246"/>
      <c r="H562" s="249">
        <v>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341</v>
      </c>
      <c r="AU562" s="255" t="s">
        <v>85</v>
      </c>
      <c r="AV562" s="14" t="s">
        <v>85</v>
      </c>
      <c r="AW562" s="14" t="s">
        <v>35</v>
      </c>
      <c r="AX562" s="14" t="s">
        <v>76</v>
      </c>
      <c r="AY562" s="255" t="s">
        <v>331</v>
      </c>
    </row>
    <row r="563" s="15" customFormat="1">
      <c r="A563" s="15"/>
      <c r="B563" s="256"/>
      <c r="C563" s="257"/>
      <c r="D563" s="236" t="s">
        <v>341</v>
      </c>
      <c r="E563" s="258" t="s">
        <v>19</v>
      </c>
      <c r="F563" s="259" t="s">
        <v>353</v>
      </c>
      <c r="G563" s="257"/>
      <c r="H563" s="260">
        <v>9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341</v>
      </c>
      <c r="AU563" s="266" t="s">
        <v>85</v>
      </c>
      <c r="AV563" s="15" t="s">
        <v>126</v>
      </c>
      <c r="AW563" s="15" t="s">
        <v>35</v>
      </c>
      <c r="AX563" s="15" t="s">
        <v>83</v>
      </c>
      <c r="AY563" s="266" t="s">
        <v>331</v>
      </c>
    </row>
    <row r="564" s="2" customFormat="1" ht="16.5" customHeight="1">
      <c r="A564" s="40"/>
      <c r="B564" s="41"/>
      <c r="C564" s="216" t="s">
        <v>1709</v>
      </c>
      <c r="D564" s="216" t="s">
        <v>333</v>
      </c>
      <c r="E564" s="217" t="s">
        <v>6974</v>
      </c>
      <c r="F564" s="218" t="s">
        <v>6975</v>
      </c>
      <c r="G564" s="219" t="s">
        <v>425</v>
      </c>
      <c r="H564" s="220">
        <v>1</v>
      </c>
      <c r="I564" s="221"/>
      <c r="J564" s="222">
        <f>ROUND(I564*H564,2)</f>
        <v>0</v>
      </c>
      <c r="K564" s="218" t="s">
        <v>19</v>
      </c>
      <c r="L564" s="46"/>
      <c r="M564" s="223" t="s">
        <v>19</v>
      </c>
      <c r="N564" s="224" t="s">
        <v>47</v>
      </c>
      <c r="O564" s="86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7" t="s">
        <v>126</v>
      </c>
      <c r="AT564" s="227" t="s">
        <v>333</v>
      </c>
      <c r="AU564" s="227" t="s">
        <v>85</v>
      </c>
      <c r="AY564" s="19" t="s">
        <v>331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19" t="s">
        <v>83</v>
      </c>
      <c r="BK564" s="228">
        <f>ROUND(I564*H564,2)</f>
        <v>0</v>
      </c>
      <c r="BL564" s="19" t="s">
        <v>126</v>
      </c>
      <c r="BM564" s="227" t="s">
        <v>2503</v>
      </c>
    </row>
    <row r="565" s="14" customFormat="1">
      <c r="A565" s="14"/>
      <c r="B565" s="245"/>
      <c r="C565" s="246"/>
      <c r="D565" s="236" t="s">
        <v>341</v>
      </c>
      <c r="E565" s="247" t="s">
        <v>19</v>
      </c>
      <c r="F565" s="248" t="s">
        <v>83</v>
      </c>
      <c r="G565" s="246"/>
      <c r="H565" s="249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341</v>
      </c>
      <c r="AU565" s="255" t="s">
        <v>85</v>
      </c>
      <c r="AV565" s="14" t="s">
        <v>85</v>
      </c>
      <c r="AW565" s="14" t="s">
        <v>35</v>
      </c>
      <c r="AX565" s="14" t="s">
        <v>76</v>
      </c>
      <c r="AY565" s="255" t="s">
        <v>331</v>
      </c>
    </row>
    <row r="566" s="15" customFormat="1">
      <c r="A566" s="15"/>
      <c r="B566" s="256"/>
      <c r="C566" s="257"/>
      <c r="D566" s="236" t="s">
        <v>341</v>
      </c>
      <c r="E566" s="258" t="s">
        <v>19</v>
      </c>
      <c r="F566" s="259" t="s">
        <v>353</v>
      </c>
      <c r="G566" s="257"/>
      <c r="H566" s="260">
        <v>1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341</v>
      </c>
      <c r="AU566" s="266" t="s">
        <v>85</v>
      </c>
      <c r="AV566" s="15" t="s">
        <v>126</v>
      </c>
      <c r="AW566" s="15" t="s">
        <v>35</v>
      </c>
      <c r="AX566" s="15" t="s">
        <v>83</v>
      </c>
      <c r="AY566" s="266" t="s">
        <v>331</v>
      </c>
    </row>
    <row r="567" s="2" customFormat="1" ht="16.5" customHeight="1">
      <c r="A567" s="40"/>
      <c r="B567" s="41"/>
      <c r="C567" s="216" t="s">
        <v>1713</v>
      </c>
      <c r="D567" s="216" t="s">
        <v>333</v>
      </c>
      <c r="E567" s="217" t="s">
        <v>6976</v>
      </c>
      <c r="F567" s="218" t="s">
        <v>6975</v>
      </c>
      <c r="G567" s="219" t="s">
        <v>425</v>
      </c>
      <c r="H567" s="220">
        <v>1</v>
      </c>
      <c r="I567" s="221"/>
      <c r="J567" s="222">
        <f>ROUND(I567*H567,2)</f>
        <v>0</v>
      </c>
      <c r="K567" s="218" t="s">
        <v>19</v>
      </c>
      <c r="L567" s="46"/>
      <c r="M567" s="223" t="s">
        <v>19</v>
      </c>
      <c r="N567" s="224" t="s">
        <v>47</v>
      </c>
      <c r="O567" s="86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7" t="s">
        <v>126</v>
      </c>
      <c r="AT567" s="227" t="s">
        <v>333</v>
      </c>
      <c r="AU567" s="227" t="s">
        <v>85</v>
      </c>
      <c r="AY567" s="19" t="s">
        <v>331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9" t="s">
        <v>83</v>
      </c>
      <c r="BK567" s="228">
        <f>ROUND(I567*H567,2)</f>
        <v>0</v>
      </c>
      <c r="BL567" s="19" t="s">
        <v>126</v>
      </c>
      <c r="BM567" s="227" t="s">
        <v>681</v>
      </c>
    </row>
    <row r="568" s="14" customFormat="1">
      <c r="A568" s="14"/>
      <c r="B568" s="245"/>
      <c r="C568" s="246"/>
      <c r="D568" s="236" t="s">
        <v>341</v>
      </c>
      <c r="E568" s="247" t="s">
        <v>19</v>
      </c>
      <c r="F568" s="248" t="s">
        <v>83</v>
      </c>
      <c r="G568" s="246"/>
      <c r="H568" s="249">
        <v>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341</v>
      </c>
      <c r="AU568" s="255" t="s">
        <v>85</v>
      </c>
      <c r="AV568" s="14" t="s">
        <v>85</v>
      </c>
      <c r="AW568" s="14" t="s">
        <v>35</v>
      </c>
      <c r="AX568" s="14" t="s">
        <v>76</v>
      </c>
      <c r="AY568" s="255" t="s">
        <v>331</v>
      </c>
    </row>
    <row r="569" s="15" customFormat="1">
      <c r="A569" s="15"/>
      <c r="B569" s="256"/>
      <c r="C569" s="257"/>
      <c r="D569" s="236" t="s">
        <v>341</v>
      </c>
      <c r="E569" s="258" t="s">
        <v>19</v>
      </c>
      <c r="F569" s="259" t="s">
        <v>353</v>
      </c>
      <c r="G569" s="257"/>
      <c r="H569" s="260">
        <v>1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341</v>
      </c>
      <c r="AU569" s="266" t="s">
        <v>85</v>
      </c>
      <c r="AV569" s="15" t="s">
        <v>126</v>
      </c>
      <c r="AW569" s="15" t="s">
        <v>35</v>
      </c>
      <c r="AX569" s="15" t="s">
        <v>83</v>
      </c>
      <c r="AY569" s="266" t="s">
        <v>331</v>
      </c>
    </row>
    <row r="570" s="2" customFormat="1" ht="16.5" customHeight="1">
      <c r="A570" s="40"/>
      <c r="B570" s="41"/>
      <c r="C570" s="216" t="s">
        <v>1717</v>
      </c>
      <c r="D570" s="216" t="s">
        <v>333</v>
      </c>
      <c r="E570" s="217" t="s">
        <v>6977</v>
      </c>
      <c r="F570" s="218" t="s">
        <v>6978</v>
      </c>
      <c r="G570" s="219" t="s">
        <v>6979</v>
      </c>
      <c r="H570" s="220">
        <v>1</v>
      </c>
      <c r="I570" s="221"/>
      <c r="J570" s="222">
        <f>ROUND(I570*H570,2)</f>
        <v>0</v>
      </c>
      <c r="K570" s="218" t="s">
        <v>19</v>
      </c>
      <c r="L570" s="46"/>
      <c r="M570" s="223" t="s">
        <v>19</v>
      </c>
      <c r="N570" s="224" t="s">
        <v>47</v>
      </c>
      <c r="O570" s="86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7" t="s">
        <v>126</v>
      </c>
      <c r="AT570" s="227" t="s">
        <v>333</v>
      </c>
      <c r="AU570" s="227" t="s">
        <v>85</v>
      </c>
      <c r="AY570" s="19" t="s">
        <v>331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9" t="s">
        <v>83</v>
      </c>
      <c r="BK570" s="228">
        <f>ROUND(I570*H570,2)</f>
        <v>0</v>
      </c>
      <c r="BL570" s="19" t="s">
        <v>126</v>
      </c>
      <c r="BM570" s="227" t="s">
        <v>2294</v>
      </c>
    </row>
    <row r="571" s="14" customFormat="1">
      <c r="A571" s="14"/>
      <c r="B571" s="245"/>
      <c r="C571" s="246"/>
      <c r="D571" s="236" t="s">
        <v>341</v>
      </c>
      <c r="E571" s="247" t="s">
        <v>19</v>
      </c>
      <c r="F571" s="248" t="s">
        <v>83</v>
      </c>
      <c r="G571" s="246"/>
      <c r="H571" s="249">
        <v>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341</v>
      </c>
      <c r="AU571" s="255" t="s">
        <v>85</v>
      </c>
      <c r="AV571" s="14" t="s">
        <v>85</v>
      </c>
      <c r="AW571" s="14" t="s">
        <v>35</v>
      </c>
      <c r="AX571" s="14" t="s">
        <v>76</v>
      </c>
      <c r="AY571" s="255" t="s">
        <v>331</v>
      </c>
    </row>
    <row r="572" s="15" customFormat="1">
      <c r="A572" s="15"/>
      <c r="B572" s="256"/>
      <c r="C572" s="257"/>
      <c r="D572" s="236" t="s">
        <v>341</v>
      </c>
      <c r="E572" s="258" t="s">
        <v>19</v>
      </c>
      <c r="F572" s="259" t="s">
        <v>353</v>
      </c>
      <c r="G572" s="257"/>
      <c r="H572" s="260">
        <v>1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341</v>
      </c>
      <c r="AU572" s="266" t="s">
        <v>85</v>
      </c>
      <c r="AV572" s="15" t="s">
        <v>126</v>
      </c>
      <c r="AW572" s="15" t="s">
        <v>35</v>
      </c>
      <c r="AX572" s="15" t="s">
        <v>83</v>
      </c>
      <c r="AY572" s="266" t="s">
        <v>331</v>
      </c>
    </row>
    <row r="573" s="2" customFormat="1" ht="49.05" customHeight="1">
      <c r="A573" s="40"/>
      <c r="B573" s="41"/>
      <c r="C573" s="216" t="s">
        <v>1721</v>
      </c>
      <c r="D573" s="216" t="s">
        <v>333</v>
      </c>
      <c r="E573" s="217" t="s">
        <v>6980</v>
      </c>
      <c r="F573" s="218" t="s">
        <v>6981</v>
      </c>
      <c r="G573" s="219" t="s">
        <v>425</v>
      </c>
      <c r="H573" s="220">
        <v>1</v>
      </c>
      <c r="I573" s="221"/>
      <c r="J573" s="222">
        <f>ROUND(I573*H573,2)</f>
        <v>0</v>
      </c>
      <c r="K573" s="218" t="s">
        <v>19</v>
      </c>
      <c r="L573" s="46"/>
      <c r="M573" s="223" t="s">
        <v>19</v>
      </c>
      <c r="N573" s="224" t="s">
        <v>47</v>
      </c>
      <c r="O573" s="86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126</v>
      </c>
      <c r="AT573" s="227" t="s">
        <v>333</v>
      </c>
      <c r="AU573" s="227" t="s">
        <v>85</v>
      </c>
      <c r="AY573" s="19" t="s">
        <v>331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83</v>
      </c>
      <c r="BK573" s="228">
        <f>ROUND(I573*H573,2)</f>
        <v>0</v>
      </c>
      <c r="BL573" s="19" t="s">
        <v>126</v>
      </c>
      <c r="BM573" s="227" t="s">
        <v>2545</v>
      </c>
    </row>
    <row r="574" s="14" customFormat="1">
      <c r="A574" s="14"/>
      <c r="B574" s="245"/>
      <c r="C574" s="246"/>
      <c r="D574" s="236" t="s">
        <v>341</v>
      </c>
      <c r="E574" s="247" t="s">
        <v>19</v>
      </c>
      <c r="F574" s="248" t="s">
        <v>83</v>
      </c>
      <c r="G574" s="246"/>
      <c r="H574" s="249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341</v>
      </c>
      <c r="AU574" s="255" t="s">
        <v>85</v>
      </c>
      <c r="AV574" s="14" t="s">
        <v>85</v>
      </c>
      <c r="AW574" s="14" t="s">
        <v>35</v>
      </c>
      <c r="AX574" s="14" t="s">
        <v>76</v>
      </c>
      <c r="AY574" s="255" t="s">
        <v>331</v>
      </c>
    </row>
    <row r="575" s="15" customFormat="1">
      <c r="A575" s="15"/>
      <c r="B575" s="256"/>
      <c r="C575" s="257"/>
      <c r="D575" s="236" t="s">
        <v>341</v>
      </c>
      <c r="E575" s="258" t="s">
        <v>19</v>
      </c>
      <c r="F575" s="259" t="s">
        <v>353</v>
      </c>
      <c r="G575" s="257"/>
      <c r="H575" s="260">
        <v>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341</v>
      </c>
      <c r="AU575" s="266" t="s">
        <v>85</v>
      </c>
      <c r="AV575" s="15" t="s">
        <v>126</v>
      </c>
      <c r="AW575" s="15" t="s">
        <v>35</v>
      </c>
      <c r="AX575" s="15" t="s">
        <v>83</v>
      </c>
      <c r="AY575" s="266" t="s">
        <v>331</v>
      </c>
    </row>
    <row r="576" s="2" customFormat="1" ht="90" customHeight="1">
      <c r="A576" s="40"/>
      <c r="B576" s="41"/>
      <c r="C576" s="216" t="s">
        <v>1725</v>
      </c>
      <c r="D576" s="216" t="s">
        <v>333</v>
      </c>
      <c r="E576" s="217" t="s">
        <v>6982</v>
      </c>
      <c r="F576" s="218" t="s">
        <v>6983</v>
      </c>
      <c r="G576" s="219" t="s">
        <v>6984</v>
      </c>
      <c r="H576" s="220">
        <v>1</v>
      </c>
      <c r="I576" s="221"/>
      <c r="J576" s="222">
        <f>ROUND(I576*H576,2)</f>
        <v>0</v>
      </c>
      <c r="K576" s="218" t="s">
        <v>19</v>
      </c>
      <c r="L576" s="46"/>
      <c r="M576" s="223" t="s">
        <v>19</v>
      </c>
      <c r="N576" s="224" t="s">
        <v>47</v>
      </c>
      <c r="O576" s="86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7" t="s">
        <v>126</v>
      </c>
      <c r="AT576" s="227" t="s">
        <v>333</v>
      </c>
      <c r="AU576" s="227" t="s">
        <v>85</v>
      </c>
      <c r="AY576" s="19" t="s">
        <v>331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9" t="s">
        <v>83</v>
      </c>
      <c r="BK576" s="228">
        <f>ROUND(I576*H576,2)</f>
        <v>0</v>
      </c>
      <c r="BL576" s="19" t="s">
        <v>126</v>
      </c>
      <c r="BM576" s="227" t="s">
        <v>2556</v>
      </c>
    </row>
    <row r="577" s="14" customFormat="1">
      <c r="A577" s="14"/>
      <c r="B577" s="245"/>
      <c r="C577" s="246"/>
      <c r="D577" s="236" t="s">
        <v>341</v>
      </c>
      <c r="E577" s="247" t="s">
        <v>19</v>
      </c>
      <c r="F577" s="248" t="s">
        <v>83</v>
      </c>
      <c r="G577" s="246"/>
      <c r="H577" s="249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341</v>
      </c>
      <c r="AU577" s="255" t="s">
        <v>85</v>
      </c>
      <c r="AV577" s="14" t="s">
        <v>85</v>
      </c>
      <c r="AW577" s="14" t="s">
        <v>35</v>
      </c>
      <c r="AX577" s="14" t="s">
        <v>76</v>
      </c>
      <c r="AY577" s="255" t="s">
        <v>331</v>
      </c>
    </row>
    <row r="578" s="15" customFormat="1">
      <c r="A578" s="15"/>
      <c r="B578" s="256"/>
      <c r="C578" s="257"/>
      <c r="D578" s="236" t="s">
        <v>341</v>
      </c>
      <c r="E578" s="258" t="s">
        <v>19</v>
      </c>
      <c r="F578" s="259" t="s">
        <v>353</v>
      </c>
      <c r="G578" s="257"/>
      <c r="H578" s="260">
        <v>1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341</v>
      </c>
      <c r="AU578" s="266" t="s">
        <v>85</v>
      </c>
      <c r="AV578" s="15" t="s">
        <v>126</v>
      </c>
      <c r="AW578" s="15" t="s">
        <v>35</v>
      </c>
      <c r="AX578" s="15" t="s">
        <v>83</v>
      </c>
      <c r="AY578" s="266" t="s">
        <v>331</v>
      </c>
    </row>
    <row r="579" s="2" customFormat="1" ht="16.5" customHeight="1">
      <c r="A579" s="40"/>
      <c r="B579" s="41"/>
      <c r="C579" s="216" t="s">
        <v>1729</v>
      </c>
      <c r="D579" s="216" t="s">
        <v>333</v>
      </c>
      <c r="E579" s="217" t="s">
        <v>6985</v>
      </c>
      <c r="F579" s="218" t="s">
        <v>6986</v>
      </c>
      <c r="G579" s="219" t="s">
        <v>678</v>
      </c>
      <c r="H579" s="220">
        <v>12.6</v>
      </c>
      <c r="I579" s="221"/>
      <c r="J579" s="222">
        <f>ROUND(I579*H579,2)</f>
        <v>0</v>
      </c>
      <c r="K579" s="218" t="s">
        <v>3508</v>
      </c>
      <c r="L579" s="46"/>
      <c r="M579" s="223" t="s">
        <v>19</v>
      </c>
      <c r="N579" s="224" t="s">
        <v>47</v>
      </c>
      <c r="O579" s="86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126</v>
      </c>
      <c r="AT579" s="227" t="s">
        <v>333</v>
      </c>
      <c r="AU579" s="227" t="s">
        <v>85</v>
      </c>
      <c r="AY579" s="19" t="s">
        <v>331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83</v>
      </c>
      <c r="BK579" s="228">
        <f>ROUND(I579*H579,2)</f>
        <v>0</v>
      </c>
      <c r="BL579" s="19" t="s">
        <v>126</v>
      </c>
      <c r="BM579" s="227" t="s">
        <v>2574</v>
      </c>
    </row>
    <row r="580" s="14" customFormat="1">
      <c r="A580" s="14"/>
      <c r="B580" s="245"/>
      <c r="C580" s="246"/>
      <c r="D580" s="236" t="s">
        <v>341</v>
      </c>
      <c r="E580" s="247" t="s">
        <v>19</v>
      </c>
      <c r="F580" s="248" t="s">
        <v>6987</v>
      </c>
      <c r="G580" s="246"/>
      <c r="H580" s="249">
        <v>12.6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341</v>
      </c>
      <c r="AU580" s="255" t="s">
        <v>85</v>
      </c>
      <c r="AV580" s="14" t="s">
        <v>85</v>
      </c>
      <c r="AW580" s="14" t="s">
        <v>35</v>
      </c>
      <c r="AX580" s="14" t="s">
        <v>76</v>
      </c>
      <c r="AY580" s="255" t="s">
        <v>331</v>
      </c>
    </row>
    <row r="581" s="15" customFormat="1">
      <c r="A581" s="15"/>
      <c r="B581" s="256"/>
      <c r="C581" s="257"/>
      <c r="D581" s="236" t="s">
        <v>341</v>
      </c>
      <c r="E581" s="258" t="s">
        <v>19</v>
      </c>
      <c r="F581" s="259" t="s">
        <v>353</v>
      </c>
      <c r="G581" s="257"/>
      <c r="H581" s="260">
        <v>12.6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341</v>
      </c>
      <c r="AU581" s="266" t="s">
        <v>85</v>
      </c>
      <c r="AV581" s="15" t="s">
        <v>126</v>
      </c>
      <c r="AW581" s="15" t="s">
        <v>35</v>
      </c>
      <c r="AX581" s="15" t="s">
        <v>83</v>
      </c>
      <c r="AY581" s="266" t="s">
        <v>331</v>
      </c>
    </row>
    <row r="582" s="2" customFormat="1" ht="16.5" customHeight="1">
      <c r="A582" s="40"/>
      <c r="B582" s="41"/>
      <c r="C582" s="216" t="s">
        <v>1733</v>
      </c>
      <c r="D582" s="216" t="s">
        <v>333</v>
      </c>
      <c r="E582" s="217" t="s">
        <v>6988</v>
      </c>
      <c r="F582" s="218" t="s">
        <v>6989</v>
      </c>
      <c r="G582" s="219" t="s">
        <v>384</v>
      </c>
      <c r="H582" s="220">
        <v>49.148000000000003</v>
      </c>
      <c r="I582" s="221"/>
      <c r="J582" s="222">
        <f>ROUND(I582*H582,2)</f>
        <v>0</v>
      </c>
      <c r="K582" s="218" t="s">
        <v>19</v>
      </c>
      <c r="L582" s="46"/>
      <c r="M582" s="223" t="s">
        <v>19</v>
      </c>
      <c r="N582" s="224" t="s">
        <v>47</v>
      </c>
      <c r="O582" s="86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7" t="s">
        <v>126</v>
      </c>
      <c r="AT582" s="227" t="s">
        <v>333</v>
      </c>
      <c r="AU582" s="227" t="s">
        <v>85</v>
      </c>
      <c r="AY582" s="19" t="s">
        <v>331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9" t="s">
        <v>83</v>
      </c>
      <c r="BK582" s="228">
        <f>ROUND(I582*H582,2)</f>
        <v>0</v>
      </c>
      <c r="BL582" s="19" t="s">
        <v>126</v>
      </c>
      <c r="BM582" s="227" t="s">
        <v>2589</v>
      </c>
    </row>
    <row r="583" s="2" customFormat="1" ht="16.5" customHeight="1">
      <c r="A583" s="40"/>
      <c r="B583" s="41"/>
      <c r="C583" s="216" t="s">
        <v>1737</v>
      </c>
      <c r="D583" s="216" t="s">
        <v>333</v>
      </c>
      <c r="E583" s="217" t="s">
        <v>6990</v>
      </c>
      <c r="F583" s="218" t="s">
        <v>6991</v>
      </c>
      <c r="G583" s="219" t="s">
        <v>384</v>
      </c>
      <c r="H583" s="220">
        <v>1130.5730000000001</v>
      </c>
      <c r="I583" s="221"/>
      <c r="J583" s="222">
        <f>ROUND(I583*H583,2)</f>
        <v>0</v>
      </c>
      <c r="K583" s="218" t="s">
        <v>19</v>
      </c>
      <c r="L583" s="46"/>
      <c r="M583" s="296" t="s">
        <v>19</v>
      </c>
      <c r="N583" s="297" t="s">
        <v>47</v>
      </c>
      <c r="O583" s="298"/>
      <c r="P583" s="299">
        <f>O583*H583</f>
        <v>0</v>
      </c>
      <c r="Q583" s="299">
        <v>0</v>
      </c>
      <c r="R583" s="299">
        <f>Q583*H583</f>
        <v>0</v>
      </c>
      <c r="S583" s="299">
        <v>0</v>
      </c>
      <c r="T583" s="30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126</v>
      </c>
      <c r="AT583" s="227" t="s">
        <v>333</v>
      </c>
      <c r="AU583" s="227" t="s">
        <v>85</v>
      </c>
      <c r="AY583" s="19" t="s">
        <v>331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83</v>
      </c>
      <c r="BK583" s="228">
        <f>ROUND(I583*H583,2)</f>
        <v>0</v>
      </c>
      <c r="BL583" s="19" t="s">
        <v>126</v>
      </c>
      <c r="BM583" s="227" t="s">
        <v>2604</v>
      </c>
    </row>
    <row r="584" s="2" customFormat="1" ht="6.96" customHeight="1">
      <c r="A584" s="40"/>
      <c r="B584" s="61"/>
      <c r="C584" s="62"/>
      <c r="D584" s="62"/>
      <c r="E584" s="62"/>
      <c r="F584" s="62"/>
      <c r="G584" s="62"/>
      <c r="H584" s="62"/>
      <c r="I584" s="62"/>
      <c r="J584" s="62"/>
      <c r="K584" s="62"/>
      <c r="L584" s="46"/>
      <c r="M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</sheetData>
  <sheetProtection sheet="1" autoFilter="0" formatColumns="0" formatRows="0" objects="1" scenarios="1" spinCount="100000" saltValue="Yz7iu9quCyCzcHMtN1IwO66cImzfj1wQTDW6DDEvhZngg2huXy21ycTEXm3otWxkL062NuHdhvCsoWwL2gm/dA==" hashValue="lpvSjhRD9hXrS1+LG15NFsgVR4FlWvPA3u7LcFB3SnYRbIb96VXLY9VH7FKMGbFyRwgvJMhHojcXXo5eX74nWw==" algorithmName="SHA-512" password="CC35"/>
  <autoFilter ref="C106:K5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6992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ROUND((SUM(BE100:BE310)),  2)</f>
        <v>0</v>
      </c>
      <c r="G35" s="40"/>
      <c r="H35" s="40"/>
      <c r="I35" s="160">
        <v>0.20999999999999999</v>
      </c>
      <c r="J35" s="159">
        <f>ROUND(((SUM(BE100:BE310))*I35),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ROUND((SUM(BF100:BF310)),  2)</f>
        <v>0</v>
      </c>
      <c r="G36" s="40"/>
      <c r="H36" s="40"/>
      <c r="I36" s="160">
        <v>0.14999999999999999</v>
      </c>
      <c r="J36" s="159">
        <f>ROUND(((SUM(BF100:BF310))*I36),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ROUND((SUM(BG100:BG310)),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ROUND((SUM(BH100:BH310)),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ROUND((SUM(BI100:BI310)),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101.12 - IO.01.12 - Přípojka splaškové kanalizace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6993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J137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J156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J165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J169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6624</v>
      </c>
      <c r="E72" s="186"/>
      <c r="F72" s="186"/>
      <c r="G72" s="186"/>
      <c r="H72" s="186"/>
      <c r="I72" s="186"/>
      <c r="J72" s="187">
        <f>J181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6994</v>
      </c>
      <c r="E73" s="186"/>
      <c r="F73" s="186"/>
      <c r="G73" s="186"/>
      <c r="H73" s="186"/>
      <c r="I73" s="186"/>
      <c r="J73" s="187">
        <f>J185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6626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5221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6628</v>
      </c>
      <c r="E76" s="186"/>
      <c r="F76" s="186"/>
      <c r="G76" s="186"/>
      <c r="H76" s="186"/>
      <c r="I76" s="186"/>
      <c r="J76" s="187">
        <f>J230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6629</v>
      </c>
      <c r="E77" s="186"/>
      <c r="F77" s="186"/>
      <c r="G77" s="186"/>
      <c r="H77" s="186"/>
      <c r="I77" s="186"/>
      <c r="J77" s="187">
        <f>J234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5591</v>
      </c>
      <c r="E78" s="186"/>
      <c r="F78" s="186"/>
      <c r="G78" s="186"/>
      <c r="H78" s="186"/>
      <c r="I78" s="186"/>
      <c r="J78" s="187">
        <f>J238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101.12 - IO.01.12 - Přípojka splaškové kanalizace pro SO.03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6995</v>
      </c>
      <c r="F101" s="203" t="s">
        <v>6996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P102+P109+P124+P137+P156+P165+P169+P181+P185+P195+P226+P230+P234+P238</f>
        <v>0</v>
      </c>
      <c r="Q101" s="208"/>
      <c r="R101" s="209">
        <f>R102+R109+R124+R137+R156+R165+R169+R181+R185+R195+R226+R230+R234+R238</f>
        <v>0</v>
      </c>
      <c r="S101" s="208"/>
      <c r="T101" s="210">
        <f>T102+T109+T124+T137+T156+T165+T169+T181+T185+T195+T226+T230+T234+T238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BK102+BK109+BK124+BK137+BK156+BK165+BK169+BK181+BK185+BK195+BK226+BK230+BK234+BK238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3505</v>
      </c>
      <c r="F103" s="218" t="s">
        <v>6632</v>
      </c>
      <c r="G103" s="219" t="s">
        <v>3507</v>
      </c>
      <c r="H103" s="220">
        <v>120</v>
      </c>
      <c r="I103" s="221"/>
      <c r="J103" s="222">
        <f>ROUND(I103*H103,2)</f>
        <v>0</v>
      </c>
      <c r="K103" s="218" t="s">
        <v>3508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3509</v>
      </c>
      <c r="G104" s="246"/>
      <c r="H104" s="249">
        <v>120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120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3510</v>
      </c>
      <c r="F106" s="218" t="s">
        <v>6634</v>
      </c>
      <c r="G106" s="219" t="s">
        <v>1081</v>
      </c>
      <c r="H106" s="220">
        <v>5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361</v>
      </c>
      <c r="G107" s="246"/>
      <c r="H107" s="249">
        <v>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5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SUM(P110:P123)</f>
        <v>0</v>
      </c>
      <c r="Q109" s="208"/>
      <c r="R109" s="209">
        <f>SUM(R110:R123)</f>
        <v>0</v>
      </c>
      <c r="S109" s="208"/>
      <c r="T109" s="210">
        <f>SUM(T110:T123)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SUM(BK110:BK123)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3516</v>
      </c>
      <c r="F110" s="218" t="s">
        <v>6997</v>
      </c>
      <c r="G110" s="219" t="s">
        <v>429</v>
      </c>
      <c r="H110" s="220">
        <v>45.060000000000002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6998</v>
      </c>
      <c r="G111" s="246"/>
      <c r="H111" s="249">
        <v>11.52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6999</v>
      </c>
      <c r="G112" s="246"/>
      <c r="H112" s="249">
        <v>33.539999999999999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45.060000000000002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3519</v>
      </c>
      <c r="F114" s="218" t="s">
        <v>6676</v>
      </c>
      <c r="G114" s="219" t="s">
        <v>429</v>
      </c>
      <c r="H114" s="220">
        <v>22.530000000000001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7000</v>
      </c>
      <c r="G115" s="246"/>
      <c r="H115" s="249">
        <v>22.530000000000001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22.530000000000001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3522</v>
      </c>
      <c r="F117" s="218" t="s">
        <v>7001</v>
      </c>
      <c r="G117" s="219" t="s">
        <v>429</v>
      </c>
      <c r="H117" s="220">
        <v>2.3799999999999999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7002</v>
      </c>
      <c r="G118" s="246"/>
      <c r="H118" s="249">
        <v>0.60999999999999999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7003</v>
      </c>
      <c r="G119" s="246"/>
      <c r="H119" s="249">
        <v>1.77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2.3799999999999999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3524</v>
      </c>
      <c r="F121" s="218" t="s">
        <v>6681</v>
      </c>
      <c r="G121" s="219" t="s">
        <v>429</v>
      </c>
      <c r="H121" s="220">
        <v>1.19</v>
      </c>
      <c r="I121" s="221"/>
      <c r="J121" s="222">
        <f>ROUND(I121*H121,2)</f>
        <v>0</v>
      </c>
      <c r="K121" s="218" t="s">
        <v>3508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7004</v>
      </c>
      <c r="G122" s="246"/>
      <c r="H122" s="249">
        <v>1.19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1.19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3527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SUM(BK125:BK136)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3528</v>
      </c>
      <c r="F125" s="218" t="s">
        <v>6710</v>
      </c>
      <c r="G125" s="219" t="s">
        <v>336</v>
      </c>
      <c r="H125" s="220">
        <v>24.710000000000001</v>
      </c>
      <c r="I125" s="221"/>
      <c r="J125" s="222">
        <f>ROUND(I125*H125,2)</f>
        <v>0</v>
      </c>
      <c r="K125" s="218" t="s">
        <v>3508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7005</v>
      </c>
      <c r="G126" s="246"/>
      <c r="H126" s="249">
        <v>24.710000000000001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24.710000000000001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3531</v>
      </c>
      <c r="F128" s="218" t="s">
        <v>6712</v>
      </c>
      <c r="G128" s="219" t="s">
        <v>336</v>
      </c>
      <c r="H128" s="220">
        <v>24.710000000000001</v>
      </c>
      <c r="I128" s="221"/>
      <c r="J128" s="222">
        <f>ROUND(I128*H128,2)</f>
        <v>0</v>
      </c>
      <c r="K128" s="218" t="s">
        <v>3508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7005</v>
      </c>
      <c r="G129" s="246"/>
      <c r="H129" s="249">
        <v>24.710000000000001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24.710000000000001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3534</v>
      </c>
      <c r="F131" s="218" t="s">
        <v>6713</v>
      </c>
      <c r="G131" s="219" t="s">
        <v>336</v>
      </c>
      <c r="H131" s="220">
        <v>8.4900000000000002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7006</v>
      </c>
      <c r="G132" s="246"/>
      <c r="H132" s="249">
        <v>8.4900000000000002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8.4900000000000002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3537</v>
      </c>
      <c r="F134" s="218" t="s">
        <v>6715</v>
      </c>
      <c r="G134" s="219" t="s">
        <v>336</v>
      </c>
      <c r="H134" s="220">
        <v>8.4900000000000002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7006</v>
      </c>
      <c r="G135" s="246"/>
      <c r="H135" s="249">
        <v>8.4900000000000002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8.4900000000000002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3540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0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SUM(BK138:BK155)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3541</v>
      </c>
      <c r="F138" s="218" t="s">
        <v>6732</v>
      </c>
      <c r="G138" s="219" t="s">
        <v>429</v>
      </c>
      <c r="H138" s="220">
        <v>47.43</v>
      </c>
      <c r="I138" s="221"/>
      <c r="J138" s="222">
        <f>ROUND(I138*H138,2)</f>
        <v>0</v>
      </c>
      <c r="K138" s="218" t="s">
        <v>3508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7007</v>
      </c>
      <c r="G139" s="246"/>
      <c r="H139" s="249">
        <v>12.119999999999999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7008</v>
      </c>
      <c r="G140" s="246"/>
      <c r="H140" s="249">
        <v>35.310000000000002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47.43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3547</v>
      </c>
      <c r="F142" s="218" t="s">
        <v>5225</v>
      </c>
      <c r="G142" s="219" t="s">
        <v>429</v>
      </c>
      <c r="H142" s="220">
        <v>49.006</v>
      </c>
      <c r="I142" s="221"/>
      <c r="J142" s="222">
        <f>ROUND(I142*H142,2)</f>
        <v>0</v>
      </c>
      <c r="K142" s="218" t="s">
        <v>3508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3" customFormat="1">
      <c r="A143" s="13"/>
      <c r="B143" s="234"/>
      <c r="C143" s="235"/>
      <c r="D143" s="236" t="s">
        <v>341</v>
      </c>
      <c r="E143" s="237" t="s">
        <v>19</v>
      </c>
      <c r="F143" s="238" t="s">
        <v>6748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341</v>
      </c>
      <c r="AU143" s="244" t="s">
        <v>85</v>
      </c>
      <c r="AV143" s="13" t="s">
        <v>83</v>
      </c>
      <c r="AW143" s="13" t="s">
        <v>35</v>
      </c>
      <c r="AX143" s="13" t="s">
        <v>76</v>
      </c>
      <c r="AY143" s="244" t="s">
        <v>331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7009</v>
      </c>
      <c r="G144" s="246"/>
      <c r="H144" s="249">
        <v>0.58599999999999997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7010</v>
      </c>
      <c r="G145" s="246"/>
      <c r="H145" s="249">
        <v>1.5700000000000001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7011</v>
      </c>
      <c r="G146" s="246"/>
      <c r="H146" s="249">
        <v>2.5899999999999999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7012</v>
      </c>
      <c r="G147" s="246"/>
      <c r="H147" s="249">
        <v>12.550000000000001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7013</v>
      </c>
      <c r="G148" s="246"/>
      <c r="H148" s="249">
        <v>31.710000000000001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49.006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3891</v>
      </c>
      <c r="F150" s="218" t="s">
        <v>7014</v>
      </c>
      <c r="G150" s="219" t="s">
        <v>429</v>
      </c>
      <c r="H150" s="220">
        <v>49.006</v>
      </c>
      <c r="I150" s="221"/>
      <c r="J150" s="222">
        <f>ROUND(I150*H150,2)</f>
        <v>0</v>
      </c>
      <c r="K150" s="218" t="s">
        <v>3508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7015</v>
      </c>
      <c r="G151" s="246"/>
      <c r="H151" s="249">
        <v>49.006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49.006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3550</v>
      </c>
      <c r="F153" s="218" t="s">
        <v>6759</v>
      </c>
      <c r="G153" s="219" t="s">
        <v>429</v>
      </c>
      <c r="H153" s="220">
        <v>735.09000000000003</v>
      </c>
      <c r="I153" s="221"/>
      <c r="J153" s="222">
        <f>ROUND(I153*H153,2)</f>
        <v>0</v>
      </c>
      <c r="K153" s="218" t="s">
        <v>3508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7016</v>
      </c>
      <c r="G154" s="246"/>
      <c r="H154" s="249">
        <v>735.09000000000003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735.09000000000003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469</v>
      </c>
      <c r="F156" s="214" t="s">
        <v>3553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SUM(P157:P164)</f>
        <v>0</v>
      </c>
      <c r="Q156" s="208"/>
      <c r="R156" s="209">
        <f>SUM(R157:R164)</f>
        <v>0</v>
      </c>
      <c r="S156" s="208"/>
      <c r="T156" s="210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SUM(BK157:BK164)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3554</v>
      </c>
      <c r="F157" s="218" t="s">
        <v>6769</v>
      </c>
      <c r="G157" s="219" t="s">
        <v>429</v>
      </c>
      <c r="H157" s="220">
        <v>12.550000000000001</v>
      </c>
      <c r="I157" s="221"/>
      <c r="J157" s="222">
        <f>ROUND(I157*H157,2)</f>
        <v>0</v>
      </c>
      <c r="K157" s="218" t="s">
        <v>3508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7017</v>
      </c>
      <c r="G158" s="246"/>
      <c r="H158" s="249">
        <v>3.5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7018</v>
      </c>
      <c r="G159" s="246"/>
      <c r="H159" s="249">
        <v>9.0500000000000007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12.550000000000001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541</v>
      </c>
      <c r="D161" s="216" t="s">
        <v>333</v>
      </c>
      <c r="E161" s="217" t="s">
        <v>3556</v>
      </c>
      <c r="F161" s="218" t="s">
        <v>6773</v>
      </c>
      <c r="G161" s="219" t="s">
        <v>429</v>
      </c>
      <c r="H161" s="220">
        <v>31.719999999999999</v>
      </c>
      <c r="I161" s="221"/>
      <c r="J161" s="222">
        <f>ROUND(I161*H161,2)</f>
        <v>0</v>
      </c>
      <c r="K161" s="218" t="s">
        <v>3508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624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7019</v>
      </c>
      <c r="G162" s="246"/>
      <c r="H162" s="249">
        <v>7.9299999999999997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7020</v>
      </c>
      <c r="G163" s="246"/>
      <c r="H163" s="249">
        <v>23.789999999999999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31.719999999999999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549</v>
      </c>
      <c r="F165" s="214" t="s">
        <v>3560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SUM(P166:P168)</f>
        <v>0</v>
      </c>
      <c r="Q165" s="208"/>
      <c r="R165" s="209">
        <f>SUM(R166:R168)</f>
        <v>0</v>
      </c>
      <c r="S165" s="208"/>
      <c r="T165" s="210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SUM(BK166:BK168)</f>
        <v>0</v>
      </c>
    </row>
    <row r="166" s="2" customFormat="1" ht="16.5" customHeight="1">
      <c r="A166" s="40"/>
      <c r="B166" s="41"/>
      <c r="C166" s="216" t="s">
        <v>469</v>
      </c>
      <c r="D166" s="216" t="s">
        <v>333</v>
      </c>
      <c r="E166" s="217" t="s">
        <v>3561</v>
      </c>
      <c r="F166" s="218" t="s">
        <v>6786</v>
      </c>
      <c r="G166" s="219" t="s">
        <v>429</v>
      </c>
      <c r="H166" s="220">
        <v>49.006</v>
      </c>
      <c r="I166" s="221"/>
      <c r="J166" s="222">
        <f>ROUND(I166*H166,2)</f>
        <v>0</v>
      </c>
      <c r="K166" s="218" t="s">
        <v>3508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638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7015</v>
      </c>
      <c r="G167" s="246"/>
      <c r="H167" s="249">
        <v>49.006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49.006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546</v>
      </c>
      <c r="F169" s="214" t="s">
        <v>3563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SUM(P170:P180)</f>
        <v>0</v>
      </c>
      <c r="Q169" s="208"/>
      <c r="R169" s="209">
        <f>SUM(R170:R180)</f>
        <v>0</v>
      </c>
      <c r="S169" s="208"/>
      <c r="T169" s="210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SUM(BK170:BK180)</f>
        <v>0</v>
      </c>
    </row>
    <row r="170" s="2" customFormat="1" ht="16.5" customHeight="1">
      <c r="A170" s="40"/>
      <c r="B170" s="41"/>
      <c r="C170" s="216" t="s">
        <v>475</v>
      </c>
      <c r="D170" s="216" t="s">
        <v>333</v>
      </c>
      <c r="E170" s="217" t="s">
        <v>6790</v>
      </c>
      <c r="F170" s="218" t="s">
        <v>6791</v>
      </c>
      <c r="G170" s="219" t="s">
        <v>336</v>
      </c>
      <c r="H170" s="220">
        <v>0.80000000000000004</v>
      </c>
      <c r="I170" s="221"/>
      <c r="J170" s="222">
        <f>ROUND(I170*H170,2)</f>
        <v>0</v>
      </c>
      <c r="K170" s="218" t="s">
        <v>3508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666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7021</v>
      </c>
      <c r="G171" s="246"/>
      <c r="H171" s="249">
        <v>0.59999999999999998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7022</v>
      </c>
      <c r="G172" s="246"/>
      <c r="H172" s="249">
        <v>0.20000000000000001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0.80000000000000004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549</v>
      </c>
      <c r="D174" s="216" t="s">
        <v>333</v>
      </c>
      <c r="E174" s="217" t="s">
        <v>3564</v>
      </c>
      <c r="F174" s="218" t="s">
        <v>6795</v>
      </c>
      <c r="G174" s="219" t="s">
        <v>429</v>
      </c>
      <c r="H174" s="220">
        <v>2.5899999999999999</v>
      </c>
      <c r="I174" s="221"/>
      <c r="J174" s="222">
        <f>ROUND(I174*H174,2)</f>
        <v>0</v>
      </c>
      <c r="K174" s="218" t="s">
        <v>3508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683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7023</v>
      </c>
      <c r="G175" s="246"/>
      <c r="H175" s="249">
        <v>0.53000000000000003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7024</v>
      </c>
      <c r="G176" s="246"/>
      <c r="H176" s="249">
        <v>2.0600000000000001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2.5899999999999999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558</v>
      </c>
      <c r="D178" s="216" t="s">
        <v>333</v>
      </c>
      <c r="E178" s="217" t="s">
        <v>6799</v>
      </c>
      <c r="F178" s="218" t="s">
        <v>6800</v>
      </c>
      <c r="G178" s="219" t="s">
        <v>376</v>
      </c>
      <c r="H178" s="220">
        <v>5.7000000000000002</v>
      </c>
      <c r="I178" s="221"/>
      <c r="J178" s="222">
        <f>ROUND(I178*H178,2)</f>
        <v>0</v>
      </c>
      <c r="K178" s="218" t="s">
        <v>3508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1048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3262</v>
      </c>
      <c r="G179" s="246"/>
      <c r="H179" s="249">
        <v>5.7000000000000002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5.7000000000000002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1406</v>
      </c>
      <c r="F181" s="214" t="s">
        <v>6825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7</v>
      </c>
      <c r="D182" s="216" t="s">
        <v>333</v>
      </c>
      <c r="E182" s="217" t="s">
        <v>7025</v>
      </c>
      <c r="F182" s="218" t="s">
        <v>7026</v>
      </c>
      <c r="G182" s="219" t="s">
        <v>376</v>
      </c>
      <c r="H182" s="220">
        <v>5.7000000000000002</v>
      </c>
      <c r="I182" s="221"/>
      <c r="J182" s="222">
        <f>ROUND(I182*H182,2)</f>
        <v>0</v>
      </c>
      <c r="K182" s="218" t="s">
        <v>3508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1058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3262</v>
      </c>
      <c r="G183" s="246"/>
      <c r="H183" s="249">
        <v>5.7000000000000002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5.7000000000000002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1428</v>
      </c>
      <c r="F185" s="214" t="s">
        <v>7027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SUM(P186:P194)</f>
        <v>0</v>
      </c>
      <c r="Q185" s="208"/>
      <c r="R185" s="209">
        <f>SUM(R186:R194)</f>
        <v>0</v>
      </c>
      <c r="S185" s="208"/>
      <c r="T185" s="210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SUM(BK186:BK194)</f>
        <v>0</v>
      </c>
    </row>
    <row r="186" s="2" customFormat="1" ht="16.5" customHeight="1">
      <c r="A186" s="40"/>
      <c r="B186" s="41"/>
      <c r="C186" s="216" t="s">
        <v>190</v>
      </c>
      <c r="D186" s="216" t="s">
        <v>333</v>
      </c>
      <c r="E186" s="217" t="s">
        <v>7028</v>
      </c>
      <c r="F186" s="218" t="s">
        <v>7029</v>
      </c>
      <c r="G186" s="219" t="s">
        <v>376</v>
      </c>
      <c r="H186" s="220">
        <v>21.100000000000001</v>
      </c>
      <c r="I186" s="221"/>
      <c r="J186" s="222">
        <f>ROUND(I186*H186,2)</f>
        <v>0</v>
      </c>
      <c r="K186" s="218" t="s">
        <v>3508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1070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7030</v>
      </c>
      <c r="G187" s="246"/>
      <c r="H187" s="249">
        <v>21.100000000000001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21.100000000000001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193</v>
      </c>
      <c r="D189" s="216" t="s">
        <v>333</v>
      </c>
      <c r="E189" s="217" t="s">
        <v>7031</v>
      </c>
      <c r="F189" s="218" t="s">
        <v>7032</v>
      </c>
      <c r="G189" s="219" t="s">
        <v>425</v>
      </c>
      <c r="H189" s="220">
        <v>3</v>
      </c>
      <c r="I189" s="221"/>
      <c r="J189" s="222">
        <f>ROUND(I189*H189,2)</f>
        <v>0</v>
      </c>
      <c r="K189" s="218" t="s">
        <v>3508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1078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92</v>
      </c>
      <c r="G190" s="246"/>
      <c r="H190" s="249">
        <v>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3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199</v>
      </c>
      <c r="D192" s="216" t="s">
        <v>333</v>
      </c>
      <c r="E192" s="217" t="s">
        <v>7033</v>
      </c>
      <c r="F192" s="218" t="s">
        <v>7034</v>
      </c>
      <c r="G192" s="219" t="s">
        <v>425</v>
      </c>
      <c r="H192" s="220">
        <v>1</v>
      </c>
      <c r="I192" s="221"/>
      <c r="J192" s="222">
        <f>ROUND(I192*H192,2)</f>
        <v>0</v>
      </c>
      <c r="K192" s="218" t="s">
        <v>3508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1106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83</v>
      </c>
      <c r="G193" s="246"/>
      <c r="H193" s="249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1443</v>
      </c>
      <c r="F195" s="214" t="s">
        <v>3848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SUM(P196:P225)</f>
        <v>0</v>
      </c>
      <c r="Q195" s="208"/>
      <c r="R195" s="209">
        <f>SUM(R196:R225)</f>
        <v>0</v>
      </c>
      <c r="S195" s="208"/>
      <c r="T195" s="210">
        <f>SUM(T196:T225)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SUM(BK196:BK225)</f>
        <v>0</v>
      </c>
    </row>
    <row r="196" s="2" customFormat="1" ht="16.5" customHeight="1">
      <c r="A196" s="40"/>
      <c r="B196" s="41"/>
      <c r="C196" s="216" t="s">
        <v>599</v>
      </c>
      <c r="D196" s="216" t="s">
        <v>333</v>
      </c>
      <c r="E196" s="217" t="s">
        <v>7035</v>
      </c>
      <c r="F196" s="218" t="s">
        <v>7036</v>
      </c>
      <c r="G196" s="219" t="s">
        <v>376</v>
      </c>
      <c r="H196" s="220">
        <v>26.800000000000001</v>
      </c>
      <c r="I196" s="221"/>
      <c r="J196" s="222">
        <f>ROUND(I196*H196,2)</f>
        <v>0</v>
      </c>
      <c r="K196" s="218" t="s">
        <v>3508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495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7030</v>
      </c>
      <c r="G197" s="246"/>
      <c r="H197" s="249">
        <v>21.100000000000001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3262</v>
      </c>
      <c r="G198" s="246"/>
      <c r="H198" s="249">
        <v>5.7000000000000002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26.800000000000001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587</v>
      </c>
      <c r="D200" s="216" t="s">
        <v>333</v>
      </c>
      <c r="E200" s="217" t="s">
        <v>7037</v>
      </c>
      <c r="F200" s="218" t="s">
        <v>7038</v>
      </c>
      <c r="G200" s="219" t="s">
        <v>6844</v>
      </c>
      <c r="H200" s="220">
        <v>4</v>
      </c>
      <c r="I200" s="221"/>
      <c r="J200" s="222">
        <f>ROUND(I200*H200,2)</f>
        <v>0</v>
      </c>
      <c r="K200" s="218" t="s">
        <v>3508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1132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85</v>
      </c>
      <c r="G201" s="246"/>
      <c r="H201" s="249">
        <v>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85</v>
      </c>
      <c r="G202" s="246"/>
      <c r="H202" s="249">
        <v>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644</v>
      </c>
      <c r="D204" s="216" t="s">
        <v>333</v>
      </c>
      <c r="E204" s="217" t="s">
        <v>7039</v>
      </c>
      <c r="F204" s="218" t="s">
        <v>7040</v>
      </c>
      <c r="G204" s="219" t="s">
        <v>425</v>
      </c>
      <c r="H204" s="220">
        <v>1</v>
      </c>
      <c r="I204" s="221"/>
      <c r="J204" s="222">
        <f>ROUND(I204*H204,2)</f>
        <v>0</v>
      </c>
      <c r="K204" s="218" t="s">
        <v>3508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1144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83</v>
      </c>
      <c r="G205" s="246"/>
      <c r="H205" s="249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650</v>
      </c>
      <c r="D207" s="216" t="s">
        <v>333</v>
      </c>
      <c r="E207" s="217" t="s">
        <v>6855</v>
      </c>
      <c r="F207" s="218" t="s">
        <v>6856</v>
      </c>
      <c r="G207" s="219" t="s">
        <v>425</v>
      </c>
      <c r="H207" s="220">
        <v>1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1189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83</v>
      </c>
      <c r="G208" s="246"/>
      <c r="H208" s="249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656</v>
      </c>
      <c r="D210" s="216" t="s">
        <v>333</v>
      </c>
      <c r="E210" s="217" t="s">
        <v>7041</v>
      </c>
      <c r="F210" s="218" t="s">
        <v>7042</v>
      </c>
      <c r="G210" s="219" t="s">
        <v>425</v>
      </c>
      <c r="H210" s="220">
        <v>1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1201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83</v>
      </c>
      <c r="G211" s="246"/>
      <c r="H211" s="249">
        <v>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631</v>
      </c>
      <c r="D213" s="216" t="s">
        <v>333</v>
      </c>
      <c r="E213" s="217" t="s">
        <v>6858</v>
      </c>
      <c r="F213" s="218" t="s">
        <v>6859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1039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618</v>
      </c>
      <c r="D216" s="216" t="s">
        <v>333</v>
      </c>
      <c r="E216" s="217" t="s">
        <v>7043</v>
      </c>
      <c r="F216" s="218" t="s">
        <v>7044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1243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624</v>
      </c>
      <c r="D219" s="216" t="s">
        <v>333</v>
      </c>
      <c r="E219" s="217" t="s">
        <v>6850</v>
      </c>
      <c r="F219" s="218" t="s">
        <v>6851</v>
      </c>
      <c r="G219" s="219" t="s">
        <v>376</v>
      </c>
      <c r="H219" s="220">
        <v>26.800000000000001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1253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3262</v>
      </c>
      <c r="G220" s="246"/>
      <c r="H220" s="249">
        <v>5.7000000000000002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7030</v>
      </c>
      <c r="G221" s="246"/>
      <c r="H221" s="249">
        <v>21.100000000000001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26.800000000000001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612</v>
      </c>
      <c r="D223" s="216" t="s">
        <v>333</v>
      </c>
      <c r="E223" s="217" t="s">
        <v>6867</v>
      </c>
      <c r="F223" s="218" t="s">
        <v>6868</v>
      </c>
      <c r="G223" s="219" t="s">
        <v>429</v>
      </c>
      <c r="H223" s="220">
        <v>1.8600000000000001</v>
      </c>
      <c r="I223" s="221"/>
      <c r="J223" s="222">
        <f>ROUND(I223*H223,2)</f>
        <v>0</v>
      </c>
      <c r="K223" s="218" t="s">
        <v>3508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1266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7045</v>
      </c>
      <c r="G224" s="246"/>
      <c r="H224" s="249">
        <v>1.8600000000000001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1.8600000000000001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1460</v>
      </c>
      <c r="F226" s="214" t="s">
        <v>5242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SUM(P227:P229)</f>
        <v>0</v>
      </c>
      <c r="Q226" s="208"/>
      <c r="R226" s="209">
        <f>SUM(R227:R229)</f>
        <v>0</v>
      </c>
      <c r="S226" s="208"/>
      <c r="T226" s="21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SUM(BK227:BK229)</f>
        <v>0</v>
      </c>
    </row>
    <row r="227" s="2" customFormat="1" ht="16.5" customHeight="1">
      <c r="A227" s="40"/>
      <c r="B227" s="41"/>
      <c r="C227" s="216" t="s">
        <v>638</v>
      </c>
      <c r="D227" s="216" t="s">
        <v>333</v>
      </c>
      <c r="E227" s="217" t="s">
        <v>6878</v>
      </c>
      <c r="F227" s="218" t="s">
        <v>6879</v>
      </c>
      <c r="G227" s="219" t="s">
        <v>376</v>
      </c>
      <c r="H227" s="220">
        <v>3.8940000000000001</v>
      </c>
      <c r="I227" s="221"/>
      <c r="J227" s="222">
        <f>ROUND(I227*H227,2)</f>
        <v>0</v>
      </c>
      <c r="K227" s="218" t="s">
        <v>3508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1284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7046</v>
      </c>
      <c r="G228" s="246"/>
      <c r="H228" s="249">
        <v>3.8940000000000001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3.8940000000000001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6887</v>
      </c>
      <c r="F230" s="214" t="s">
        <v>6888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SUM(P231:P233)</f>
        <v>0</v>
      </c>
      <c r="Q230" s="208"/>
      <c r="R230" s="209">
        <f>SUM(R231:R233)</f>
        <v>0</v>
      </c>
      <c r="S230" s="208"/>
      <c r="T230" s="210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SUM(BK231:BK233)</f>
        <v>0</v>
      </c>
    </row>
    <row r="231" s="2" customFormat="1" ht="16.5" customHeight="1">
      <c r="A231" s="40"/>
      <c r="B231" s="41"/>
      <c r="C231" s="216" t="s">
        <v>605</v>
      </c>
      <c r="D231" s="216" t="s">
        <v>333</v>
      </c>
      <c r="E231" s="217" t="s">
        <v>6889</v>
      </c>
      <c r="F231" s="218" t="s">
        <v>6890</v>
      </c>
      <c r="G231" s="219" t="s">
        <v>384</v>
      </c>
      <c r="H231" s="220">
        <v>97.942999999999998</v>
      </c>
      <c r="I231" s="221"/>
      <c r="J231" s="222">
        <f>ROUND(I231*H231,2)</f>
        <v>0</v>
      </c>
      <c r="K231" s="218" t="s">
        <v>3508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1310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7047</v>
      </c>
      <c r="G232" s="246"/>
      <c r="H232" s="249">
        <v>97.942999999999998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97.942999999999998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12" customFormat="1" ht="22.8" customHeight="1">
      <c r="A234" s="12"/>
      <c r="B234" s="200"/>
      <c r="C234" s="201"/>
      <c r="D234" s="202" t="s">
        <v>75</v>
      </c>
      <c r="E234" s="214" t="s">
        <v>3862</v>
      </c>
      <c r="F234" s="214" t="s">
        <v>3863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SUM(P235:P237)</f>
        <v>0</v>
      </c>
      <c r="Q234" s="208"/>
      <c r="R234" s="209">
        <f>SUM(R235:R237)</f>
        <v>0</v>
      </c>
      <c r="S234" s="208"/>
      <c r="T234" s="210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83</v>
      </c>
      <c r="AT234" s="212" t="s">
        <v>75</v>
      </c>
      <c r="AU234" s="212" t="s">
        <v>83</v>
      </c>
      <c r="AY234" s="211" t="s">
        <v>331</v>
      </c>
      <c r="BK234" s="213">
        <f>SUM(BK235:BK237)</f>
        <v>0</v>
      </c>
    </row>
    <row r="235" s="2" customFormat="1" ht="21.75" customHeight="1">
      <c r="A235" s="40"/>
      <c r="B235" s="41"/>
      <c r="C235" s="216" t="s">
        <v>666</v>
      </c>
      <c r="D235" s="216" t="s">
        <v>333</v>
      </c>
      <c r="E235" s="217" t="s">
        <v>6892</v>
      </c>
      <c r="F235" s="218" t="s">
        <v>6893</v>
      </c>
      <c r="G235" s="219" t="s">
        <v>376</v>
      </c>
      <c r="H235" s="220">
        <v>26.800000000000001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1333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7048</v>
      </c>
      <c r="G236" s="246"/>
      <c r="H236" s="249">
        <v>26.800000000000001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26.800000000000001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3870</v>
      </c>
      <c r="F238" s="214" t="s">
        <v>3871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SUM(P239:P310)</f>
        <v>0</v>
      </c>
      <c r="Q238" s="208"/>
      <c r="R238" s="209">
        <f>SUM(R239:R310)</f>
        <v>0</v>
      </c>
      <c r="S238" s="208"/>
      <c r="T238" s="210">
        <f>SUM(T239:T310)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SUM(BK239:BK310)</f>
        <v>0</v>
      </c>
    </row>
    <row r="239" s="2" customFormat="1" ht="16.5" customHeight="1">
      <c r="A239" s="40"/>
      <c r="B239" s="41"/>
      <c r="C239" s="216" t="s">
        <v>675</v>
      </c>
      <c r="D239" s="216" t="s">
        <v>333</v>
      </c>
      <c r="E239" s="217" t="s">
        <v>6913</v>
      </c>
      <c r="F239" s="218" t="s">
        <v>6914</v>
      </c>
      <c r="G239" s="219" t="s">
        <v>425</v>
      </c>
      <c r="H239" s="220">
        <v>4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1348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126</v>
      </c>
      <c r="G240" s="246"/>
      <c r="H240" s="249">
        <v>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4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683</v>
      </c>
      <c r="D242" s="216" t="s">
        <v>333</v>
      </c>
      <c r="E242" s="217" t="s">
        <v>6915</v>
      </c>
      <c r="F242" s="218" t="s">
        <v>6916</v>
      </c>
      <c r="G242" s="219" t="s">
        <v>429</v>
      </c>
      <c r="H242" s="220">
        <v>1.875</v>
      </c>
      <c r="I242" s="221"/>
      <c r="J242" s="222">
        <f>ROUND(I242*H242,2)</f>
        <v>0</v>
      </c>
      <c r="K242" s="218" t="s">
        <v>3508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1366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7049</v>
      </c>
      <c r="G243" s="246"/>
      <c r="H243" s="249">
        <v>0.014999999999999999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7045</v>
      </c>
      <c r="G244" s="246"/>
      <c r="H244" s="249">
        <v>1.8600000000000001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1.875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1044</v>
      </c>
      <c r="D246" s="216" t="s">
        <v>333</v>
      </c>
      <c r="E246" s="217" t="s">
        <v>6920</v>
      </c>
      <c r="F246" s="218" t="s">
        <v>6921</v>
      </c>
      <c r="G246" s="219" t="s">
        <v>384</v>
      </c>
      <c r="H246" s="220">
        <v>0.058000000000000003</v>
      </c>
      <c r="I246" s="221"/>
      <c r="J246" s="222">
        <f>ROUND(I246*H246,2)</f>
        <v>0</v>
      </c>
      <c r="K246" s="218" t="s">
        <v>3508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1380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7050</v>
      </c>
      <c r="G247" s="246"/>
      <c r="H247" s="249">
        <v>0.058000000000000003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0.058000000000000003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1048</v>
      </c>
      <c r="D249" s="216" t="s">
        <v>333</v>
      </c>
      <c r="E249" s="217" t="s">
        <v>7051</v>
      </c>
      <c r="F249" s="218" t="s">
        <v>7052</v>
      </c>
      <c r="G249" s="219" t="s">
        <v>376</v>
      </c>
      <c r="H249" s="220">
        <v>5.7000000000000002</v>
      </c>
      <c r="I249" s="221"/>
      <c r="J249" s="222">
        <f>ROUND(I249*H249,2)</f>
        <v>0</v>
      </c>
      <c r="K249" s="218" t="s">
        <v>3508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1391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3262</v>
      </c>
      <c r="G250" s="246"/>
      <c r="H250" s="249">
        <v>5.7000000000000002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5.7000000000000002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1053</v>
      </c>
      <c r="D252" s="216" t="s">
        <v>333</v>
      </c>
      <c r="E252" s="217" t="s">
        <v>6925</v>
      </c>
      <c r="F252" s="218" t="s">
        <v>7053</v>
      </c>
      <c r="G252" s="219" t="s">
        <v>425</v>
      </c>
      <c r="H252" s="220">
        <v>2.8500000000000001</v>
      </c>
      <c r="I252" s="221"/>
      <c r="J252" s="222">
        <f>ROUND(I252*H252,2)</f>
        <v>0</v>
      </c>
      <c r="K252" s="218" t="s">
        <v>3508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1401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7054</v>
      </c>
      <c r="G253" s="246"/>
      <c r="H253" s="249">
        <v>2.8500000000000001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2.8500000000000001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1058</v>
      </c>
      <c r="D255" s="216" t="s">
        <v>333</v>
      </c>
      <c r="E255" s="217" t="s">
        <v>7055</v>
      </c>
      <c r="F255" s="218" t="s">
        <v>7056</v>
      </c>
      <c r="G255" s="219" t="s">
        <v>376</v>
      </c>
      <c r="H255" s="220">
        <v>21.100000000000001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1415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7030</v>
      </c>
      <c r="G256" s="246"/>
      <c r="H256" s="249">
        <v>21.100000000000001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21.100000000000001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1066</v>
      </c>
      <c r="D258" s="216" t="s">
        <v>333</v>
      </c>
      <c r="E258" s="217" t="s">
        <v>7057</v>
      </c>
      <c r="F258" s="218" t="s">
        <v>7058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3508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1424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1070</v>
      </c>
      <c r="D261" s="216" t="s">
        <v>333</v>
      </c>
      <c r="E261" s="217" t="s">
        <v>7059</v>
      </c>
      <c r="F261" s="218" t="s">
        <v>7060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3508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1435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546</v>
      </c>
      <c r="D264" s="216" t="s">
        <v>333</v>
      </c>
      <c r="E264" s="217" t="s">
        <v>7061</v>
      </c>
      <c r="F264" s="218" t="s">
        <v>7062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3508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1450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1078</v>
      </c>
      <c r="D267" s="216" t="s">
        <v>333</v>
      </c>
      <c r="E267" s="217" t="s">
        <v>6950</v>
      </c>
      <c r="F267" s="218" t="s">
        <v>6951</v>
      </c>
      <c r="G267" s="219" t="s">
        <v>425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1463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1083</v>
      </c>
      <c r="D270" s="216" t="s">
        <v>333</v>
      </c>
      <c r="E270" s="217" t="s">
        <v>6958</v>
      </c>
      <c r="F270" s="218" t="s">
        <v>6959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3508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1472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1106</v>
      </c>
      <c r="D273" s="216" t="s">
        <v>333</v>
      </c>
      <c r="E273" s="217" t="s">
        <v>6962</v>
      </c>
      <c r="F273" s="218" t="s">
        <v>6963</v>
      </c>
      <c r="G273" s="219" t="s">
        <v>425</v>
      </c>
      <c r="H273" s="220">
        <v>1</v>
      </c>
      <c r="I273" s="221"/>
      <c r="J273" s="222">
        <f>ROUND(I273*H273,2)</f>
        <v>0</v>
      </c>
      <c r="K273" s="218" t="s">
        <v>3508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467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83</v>
      </c>
      <c r="G274" s="246"/>
      <c r="H274" s="249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1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1111</v>
      </c>
      <c r="D276" s="216" t="s">
        <v>333</v>
      </c>
      <c r="E276" s="217" t="s">
        <v>6966</v>
      </c>
      <c r="F276" s="218" t="s">
        <v>6967</v>
      </c>
      <c r="G276" s="219" t="s">
        <v>425</v>
      </c>
      <c r="H276" s="220">
        <v>1</v>
      </c>
      <c r="I276" s="221"/>
      <c r="J276" s="222">
        <f>ROUND(I276*H276,2)</f>
        <v>0</v>
      </c>
      <c r="K276" s="218" t="s">
        <v>3508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547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83</v>
      </c>
      <c r="G277" s="246"/>
      <c r="H277" s="249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6970</v>
      </c>
      <c r="F279" s="218" t="s">
        <v>6971</v>
      </c>
      <c r="G279" s="219" t="s">
        <v>425</v>
      </c>
      <c r="H279" s="220">
        <v>2</v>
      </c>
      <c r="I279" s="221"/>
      <c r="J279" s="222">
        <f>ROUND(I279*H279,2)</f>
        <v>0</v>
      </c>
      <c r="K279" s="218" t="s">
        <v>3508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1512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85</v>
      </c>
      <c r="G280" s="246"/>
      <c r="H280" s="249">
        <v>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2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6972</v>
      </c>
      <c r="F282" s="218" t="s">
        <v>7063</v>
      </c>
      <c r="G282" s="219" t="s">
        <v>425</v>
      </c>
      <c r="H282" s="220">
        <v>1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1523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83</v>
      </c>
      <c r="G283" s="246"/>
      <c r="H283" s="249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7064</v>
      </c>
      <c r="F285" s="218" t="s">
        <v>7065</v>
      </c>
      <c r="G285" s="219" t="s">
        <v>425</v>
      </c>
      <c r="H285" s="220">
        <v>1</v>
      </c>
      <c r="I285" s="221"/>
      <c r="J285" s="222">
        <f>ROUND(I285*H285,2)</f>
        <v>0</v>
      </c>
      <c r="K285" s="218" t="s">
        <v>3508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1538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7066</v>
      </c>
      <c r="F288" s="218" t="s">
        <v>7067</v>
      </c>
      <c r="G288" s="219" t="s">
        <v>425</v>
      </c>
      <c r="H288" s="220">
        <v>1</v>
      </c>
      <c r="I288" s="221"/>
      <c r="J288" s="222">
        <f>ROUND(I288*H288,2)</f>
        <v>0</v>
      </c>
      <c r="K288" s="218" t="s">
        <v>3508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1550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83</v>
      </c>
      <c r="G289" s="246"/>
      <c r="H289" s="249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7068</v>
      </c>
      <c r="F291" s="218" t="s">
        <v>7069</v>
      </c>
      <c r="G291" s="219" t="s">
        <v>425</v>
      </c>
      <c r="H291" s="220">
        <v>1</v>
      </c>
      <c r="I291" s="221"/>
      <c r="J291" s="222">
        <f>ROUND(I291*H291,2)</f>
        <v>0</v>
      </c>
      <c r="K291" s="218" t="s">
        <v>3508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83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7070</v>
      </c>
      <c r="F294" s="218" t="s">
        <v>7071</v>
      </c>
      <c r="G294" s="219" t="s">
        <v>425</v>
      </c>
      <c r="H294" s="220">
        <v>1</v>
      </c>
      <c r="I294" s="221"/>
      <c r="J294" s="222">
        <f>ROUND(I294*H294,2)</f>
        <v>0</v>
      </c>
      <c r="K294" s="218" t="s">
        <v>3508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1572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83</v>
      </c>
      <c r="G295" s="246"/>
      <c r="H295" s="249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2" customFormat="1" ht="16.5" customHeight="1">
      <c r="A297" s="40"/>
      <c r="B297" s="41"/>
      <c r="C297" s="216" t="s">
        <v>1189</v>
      </c>
      <c r="D297" s="216" t="s">
        <v>333</v>
      </c>
      <c r="E297" s="217" t="s">
        <v>7072</v>
      </c>
      <c r="F297" s="218" t="s">
        <v>7073</v>
      </c>
      <c r="G297" s="219" t="s">
        <v>425</v>
      </c>
      <c r="H297" s="220">
        <v>1</v>
      </c>
      <c r="I297" s="221"/>
      <c r="J297" s="222">
        <f>ROUND(I297*H297,2)</f>
        <v>0</v>
      </c>
      <c r="K297" s="218" t="s">
        <v>3508</v>
      </c>
      <c r="L297" s="46"/>
      <c r="M297" s="223" t="s">
        <v>19</v>
      </c>
      <c r="N297" s="224" t="s">
        <v>47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126</v>
      </c>
      <c r="AT297" s="227" t="s">
        <v>333</v>
      </c>
      <c r="AU297" s="227" t="s">
        <v>85</v>
      </c>
      <c r="AY297" s="19" t="s">
        <v>331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83</v>
      </c>
      <c r="BK297" s="228">
        <f>ROUND(I297*H297,2)</f>
        <v>0</v>
      </c>
      <c r="BL297" s="19" t="s">
        <v>126</v>
      </c>
      <c r="BM297" s="227" t="s">
        <v>1592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83</v>
      </c>
      <c r="G298" s="246"/>
      <c r="H298" s="249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5" customFormat="1">
      <c r="A299" s="15"/>
      <c r="B299" s="256"/>
      <c r="C299" s="257"/>
      <c r="D299" s="236" t="s">
        <v>341</v>
      </c>
      <c r="E299" s="258" t="s">
        <v>19</v>
      </c>
      <c r="F299" s="259" t="s">
        <v>353</v>
      </c>
      <c r="G299" s="257"/>
      <c r="H299" s="260">
        <v>1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341</v>
      </c>
      <c r="AU299" s="266" t="s">
        <v>85</v>
      </c>
      <c r="AV299" s="15" t="s">
        <v>126</v>
      </c>
      <c r="AW299" s="15" t="s">
        <v>35</v>
      </c>
      <c r="AX299" s="15" t="s">
        <v>83</v>
      </c>
      <c r="AY299" s="266" t="s">
        <v>331</v>
      </c>
    </row>
    <row r="300" s="2" customFormat="1" ht="16.5" customHeight="1">
      <c r="A300" s="40"/>
      <c r="B300" s="41"/>
      <c r="C300" s="216" t="s">
        <v>1196</v>
      </c>
      <c r="D300" s="216" t="s">
        <v>333</v>
      </c>
      <c r="E300" s="217" t="s">
        <v>7074</v>
      </c>
      <c r="F300" s="218" t="s">
        <v>7075</v>
      </c>
      <c r="G300" s="219" t="s">
        <v>425</v>
      </c>
      <c r="H300" s="220">
        <v>1</v>
      </c>
      <c r="I300" s="221"/>
      <c r="J300" s="222">
        <f>ROUND(I300*H300,2)</f>
        <v>0</v>
      </c>
      <c r="K300" s="218" t="s">
        <v>3508</v>
      </c>
      <c r="L300" s="46"/>
      <c r="M300" s="223" t="s">
        <v>19</v>
      </c>
      <c r="N300" s="224" t="s">
        <v>47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126</v>
      </c>
      <c r="AT300" s="227" t="s">
        <v>333</v>
      </c>
      <c r="AU300" s="227" t="s">
        <v>85</v>
      </c>
      <c r="AY300" s="19" t="s">
        <v>331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83</v>
      </c>
      <c r="BK300" s="228">
        <f>ROUND(I300*H300,2)</f>
        <v>0</v>
      </c>
      <c r="BL300" s="19" t="s">
        <v>126</v>
      </c>
      <c r="BM300" s="227" t="s">
        <v>1607</v>
      </c>
    </row>
    <row r="301" s="14" customFormat="1">
      <c r="A301" s="14"/>
      <c r="B301" s="245"/>
      <c r="C301" s="246"/>
      <c r="D301" s="236" t="s">
        <v>341</v>
      </c>
      <c r="E301" s="247" t="s">
        <v>19</v>
      </c>
      <c r="F301" s="248" t="s">
        <v>83</v>
      </c>
      <c r="G301" s="246"/>
      <c r="H301" s="249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341</v>
      </c>
      <c r="AU301" s="255" t="s">
        <v>85</v>
      </c>
      <c r="AV301" s="14" t="s">
        <v>85</v>
      </c>
      <c r="AW301" s="14" t="s">
        <v>35</v>
      </c>
      <c r="AX301" s="14" t="s">
        <v>76</v>
      </c>
      <c r="AY301" s="255" t="s">
        <v>331</v>
      </c>
    </row>
    <row r="302" s="15" customFormat="1">
      <c r="A302" s="15"/>
      <c r="B302" s="256"/>
      <c r="C302" s="257"/>
      <c r="D302" s="236" t="s">
        <v>341</v>
      </c>
      <c r="E302" s="258" t="s">
        <v>19</v>
      </c>
      <c r="F302" s="259" t="s">
        <v>353</v>
      </c>
      <c r="G302" s="257"/>
      <c r="H302" s="260">
        <v>1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341</v>
      </c>
      <c r="AU302" s="266" t="s">
        <v>85</v>
      </c>
      <c r="AV302" s="15" t="s">
        <v>126</v>
      </c>
      <c r="AW302" s="15" t="s">
        <v>35</v>
      </c>
      <c r="AX302" s="15" t="s">
        <v>83</v>
      </c>
      <c r="AY302" s="266" t="s">
        <v>331</v>
      </c>
    </row>
    <row r="303" s="2" customFormat="1" ht="16.5" customHeight="1">
      <c r="A303" s="40"/>
      <c r="B303" s="41"/>
      <c r="C303" s="216" t="s">
        <v>1201</v>
      </c>
      <c r="D303" s="216" t="s">
        <v>333</v>
      </c>
      <c r="E303" s="217" t="s">
        <v>6988</v>
      </c>
      <c r="F303" s="218" t="s">
        <v>6989</v>
      </c>
      <c r="G303" s="219" t="s">
        <v>384</v>
      </c>
      <c r="H303" s="220">
        <v>28.524000000000001</v>
      </c>
      <c r="I303" s="221"/>
      <c r="J303" s="222">
        <f>ROUND(I303*H303,2)</f>
        <v>0</v>
      </c>
      <c r="K303" s="218" t="s">
        <v>19</v>
      </c>
      <c r="L303" s="46"/>
      <c r="M303" s="223" t="s">
        <v>19</v>
      </c>
      <c r="N303" s="224" t="s">
        <v>47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126</v>
      </c>
      <c r="AT303" s="227" t="s">
        <v>333</v>
      </c>
      <c r="AU303" s="227" t="s">
        <v>85</v>
      </c>
      <c r="AY303" s="19" t="s">
        <v>331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83</v>
      </c>
      <c r="BK303" s="228">
        <f>ROUND(I303*H303,2)</f>
        <v>0</v>
      </c>
      <c r="BL303" s="19" t="s">
        <v>126</v>
      </c>
      <c r="BM303" s="227" t="s">
        <v>1619</v>
      </c>
    </row>
    <row r="304" s="14" customFormat="1">
      <c r="A304" s="14"/>
      <c r="B304" s="245"/>
      <c r="C304" s="246"/>
      <c r="D304" s="236" t="s">
        <v>341</v>
      </c>
      <c r="E304" s="247" t="s">
        <v>19</v>
      </c>
      <c r="F304" s="248" t="s">
        <v>7076</v>
      </c>
      <c r="G304" s="246"/>
      <c r="H304" s="249">
        <v>5.8449999999999998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341</v>
      </c>
      <c r="AU304" s="255" t="s">
        <v>85</v>
      </c>
      <c r="AV304" s="14" t="s">
        <v>85</v>
      </c>
      <c r="AW304" s="14" t="s">
        <v>35</v>
      </c>
      <c r="AX304" s="14" t="s">
        <v>76</v>
      </c>
      <c r="AY304" s="255" t="s">
        <v>331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7077</v>
      </c>
      <c r="G305" s="246"/>
      <c r="H305" s="249">
        <v>22.678999999999998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28.523999999999997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6990</v>
      </c>
      <c r="F307" s="218" t="s">
        <v>6991</v>
      </c>
      <c r="G307" s="219" t="s">
        <v>384</v>
      </c>
      <c r="H307" s="220">
        <v>52.972000000000001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1647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7078</v>
      </c>
      <c r="G308" s="246"/>
      <c r="H308" s="249">
        <v>13.243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4" customFormat="1">
      <c r="A309" s="14"/>
      <c r="B309" s="245"/>
      <c r="C309" s="246"/>
      <c r="D309" s="236" t="s">
        <v>341</v>
      </c>
      <c r="E309" s="247" t="s">
        <v>19</v>
      </c>
      <c r="F309" s="248" t="s">
        <v>7079</v>
      </c>
      <c r="G309" s="246"/>
      <c r="H309" s="249">
        <v>39.728999999999999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341</v>
      </c>
      <c r="AU309" s="255" t="s">
        <v>85</v>
      </c>
      <c r="AV309" s="14" t="s">
        <v>85</v>
      </c>
      <c r="AW309" s="14" t="s">
        <v>35</v>
      </c>
      <c r="AX309" s="14" t="s">
        <v>76</v>
      </c>
      <c r="AY309" s="255" t="s">
        <v>331</v>
      </c>
    </row>
    <row r="310" s="15" customFormat="1">
      <c r="A310" s="15"/>
      <c r="B310" s="256"/>
      <c r="C310" s="257"/>
      <c r="D310" s="236" t="s">
        <v>341</v>
      </c>
      <c r="E310" s="258" t="s">
        <v>19</v>
      </c>
      <c r="F310" s="259" t="s">
        <v>353</v>
      </c>
      <c r="G310" s="257"/>
      <c r="H310" s="260">
        <v>52.972000000000001</v>
      </c>
      <c r="I310" s="261"/>
      <c r="J310" s="257"/>
      <c r="K310" s="257"/>
      <c r="L310" s="262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6" t="s">
        <v>341</v>
      </c>
      <c r="AU310" s="266" t="s">
        <v>85</v>
      </c>
      <c r="AV310" s="15" t="s">
        <v>126</v>
      </c>
      <c r="AW310" s="15" t="s">
        <v>35</v>
      </c>
      <c r="AX310" s="15" t="s">
        <v>83</v>
      </c>
      <c r="AY310" s="266" t="s">
        <v>331</v>
      </c>
    </row>
    <row r="311" s="2" customFormat="1" ht="6.96" customHeight="1">
      <c r="A311" s="40"/>
      <c r="B311" s="61"/>
      <c r="C311" s="62"/>
      <c r="D311" s="62"/>
      <c r="E311" s="62"/>
      <c r="F311" s="62"/>
      <c r="G311" s="62"/>
      <c r="H311" s="62"/>
      <c r="I311" s="62"/>
      <c r="J311" s="62"/>
      <c r="K311" s="62"/>
      <c r="L311" s="46"/>
      <c r="M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</sheetData>
  <sheetProtection sheet="1" autoFilter="0" formatColumns="0" formatRows="0" objects="1" scenarios="1" spinCount="100000" saltValue="vwmSMET6iBSKsJ2BsJdUGlEMJfXA0aNBjnuKWuxMEyKuwnhQO3PXBoVgEHFUU6VeLLrH0RL1DbUDBl4pFJp6kw==" hashValue="Uo52Gg/TWgJnZVvtM/97GRP//Tn3iE/pjgpLb3ROP8mUkGQ5xTcoR3QnJy1dxZIZ/Qk7JCJmYLMtTVgLpiZ/lg==" algorithmName="SHA-512" password="CC35"/>
  <autoFilter ref="C99:K3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7080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101.13 - IO.01.13 - Přípojka splaškové kanalizace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7081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6622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6623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5220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6624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6626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5221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6628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6629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5671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5591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5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101.13 - IO.01.13 - Přípojka splaškové kanalizace pro SO.04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7082</v>
      </c>
      <c r="F104" s="203" t="s">
        <v>7083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3505</v>
      </c>
      <c r="F106" s="218" t="s">
        <v>6632</v>
      </c>
      <c r="G106" s="219" t="s">
        <v>3507</v>
      </c>
      <c r="H106" s="220">
        <v>96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7084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3510</v>
      </c>
      <c r="F109" s="218" t="s">
        <v>6634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7085</v>
      </c>
      <c r="F112" s="218" t="s">
        <v>7086</v>
      </c>
      <c r="G112" s="219" t="s">
        <v>336</v>
      </c>
      <c r="H112" s="220">
        <v>11.25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7087</v>
      </c>
      <c r="G113" s="246"/>
      <c r="H113" s="249">
        <v>6.75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7088</v>
      </c>
      <c r="G114" s="246"/>
      <c r="H114" s="249">
        <v>4.5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11.25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7089</v>
      </c>
      <c r="F116" s="218" t="s">
        <v>7090</v>
      </c>
      <c r="G116" s="219" t="s">
        <v>336</v>
      </c>
      <c r="H116" s="220">
        <v>6.75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7087</v>
      </c>
      <c r="G117" s="246"/>
      <c r="H117" s="249">
        <v>6.75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6.75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7091</v>
      </c>
      <c r="F119" s="218" t="s">
        <v>7092</v>
      </c>
      <c r="G119" s="219" t="s">
        <v>336</v>
      </c>
      <c r="H119" s="220">
        <v>6.75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7087</v>
      </c>
      <c r="G120" s="246"/>
      <c r="H120" s="249">
        <v>6.75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6.75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7093</v>
      </c>
      <c r="F122" s="218" t="s">
        <v>7094</v>
      </c>
      <c r="G122" s="219" t="s">
        <v>336</v>
      </c>
      <c r="H122" s="220">
        <v>4.5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7088</v>
      </c>
      <c r="G123" s="246"/>
      <c r="H123" s="249">
        <v>4.5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4.5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3516</v>
      </c>
      <c r="F126" s="218" t="s">
        <v>6997</v>
      </c>
      <c r="G126" s="219" t="s">
        <v>429</v>
      </c>
      <c r="H126" s="220">
        <v>17.359999999999999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7095</v>
      </c>
      <c r="G127" s="246"/>
      <c r="H127" s="249">
        <v>17.359999999999999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17.359999999999999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3519</v>
      </c>
      <c r="F129" s="218" t="s">
        <v>6676</v>
      </c>
      <c r="G129" s="219" t="s">
        <v>429</v>
      </c>
      <c r="H129" s="220">
        <v>8.6799999999999997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7096</v>
      </c>
      <c r="G130" s="246"/>
      <c r="H130" s="249">
        <v>8.6799999999999997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8.6799999999999997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3522</v>
      </c>
      <c r="F132" s="218" t="s">
        <v>7001</v>
      </c>
      <c r="G132" s="219" t="s">
        <v>429</v>
      </c>
      <c r="H132" s="220">
        <v>1.9299999999999999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7097</v>
      </c>
      <c r="G133" s="246"/>
      <c r="H133" s="249">
        <v>1.9299999999999999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1.9299999999999999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3524</v>
      </c>
      <c r="F135" s="218" t="s">
        <v>6681</v>
      </c>
      <c r="G135" s="219" t="s">
        <v>429</v>
      </c>
      <c r="H135" s="220">
        <v>0.96499999999999997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7098</v>
      </c>
      <c r="G136" s="246"/>
      <c r="H136" s="249">
        <v>0.96499999999999997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0.96499999999999997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3527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3534</v>
      </c>
      <c r="F139" s="218" t="s">
        <v>6713</v>
      </c>
      <c r="G139" s="219" t="s">
        <v>336</v>
      </c>
      <c r="H139" s="220">
        <v>12.02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7099</v>
      </c>
      <c r="G140" s="246"/>
      <c r="H140" s="249">
        <v>12.02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12.02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3537</v>
      </c>
      <c r="F142" s="218" t="s">
        <v>6715</v>
      </c>
      <c r="G142" s="219" t="s">
        <v>336</v>
      </c>
      <c r="H142" s="220">
        <v>12.02</v>
      </c>
      <c r="I142" s="221"/>
      <c r="J142" s="222">
        <f>ROUND(I142*H142,2)</f>
        <v>0</v>
      </c>
      <c r="K142" s="218" t="s">
        <v>3508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7099</v>
      </c>
      <c r="G143" s="246"/>
      <c r="H143" s="249">
        <v>12.02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12.02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3541</v>
      </c>
      <c r="F146" s="218" t="s">
        <v>6732</v>
      </c>
      <c r="G146" s="219" t="s">
        <v>429</v>
      </c>
      <c r="H146" s="220">
        <v>19.289999999999999</v>
      </c>
      <c r="I146" s="221"/>
      <c r="J146" s="222">
        <f>ROUND(I146*H146,2)</f>
        <v>0</v>
      </c>
      <c r="K146" s="218" t="s">
        <v>3508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7100</v>
      </c>
      <c r="G147" s="246"/>
      <c r="H147" s="249">
        <v>19.289999999999999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19.289999999999999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3547</v>
      </c>
      <c r="F149" s="218" t="s">
        <v>5225</v>
      </c>
      <c r="G149" s="219" t="s">
        <v>429</v>
      </c>
      <c r="H149" s="220">
        <v>19.289999999999999</v>
      </c>
      <c r="I149" s="221"/>
      <c r="J149" s="222">
        <f>ROUND(I149*H149,2)</f>
        <v>0</v>
      </c>
      <c r="K149" s="218" t="s">
        <v>3508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6748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7101</v>
      </c>
      <c r="G151" s="246"/>
      <c r="H151" s="249">
        <v>0.25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7102</v>
      </c>
      <c r="G152" s="246"/>
      <c r="H152" s="249">
        <v>1.49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7103</v>
      </c>
      <c r="G153" s="246"/>
      <c r="H153" s="249">
        <v>0.81000000000000005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7104</v>
      </c>
      <c r="G154" s="246"/>
      <c r="H154" s="249">
        <v>5.21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7105</v>
      </c>
      <c r="G155" s="246"/>
      <c r="H155" s="249">
        <v>11.529999999999999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19.289999999999999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3891</v>
      </c>
      <c r="F157" s="218" t="s">
        <v>7014</v>
      </c>
      <c r="G157" s="219" t="s">
        <v>429</v>
      </c>
      <c r="H157" s="220">
        <v>19.289999999999999</v>
      </c>
      <c r="I157" s="221"/>
      <c r="J157" s="222">
        <f>ROUND(I157*H157,2)</f>
        <v>0</v>
      </c>
      <c r="K157" s="218" t="s">
        <v>3508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7100</v>
      </c>
      <c r="G158" s="246"/>
      <c r="H158" s="249">
        <v>19.289999999999999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19.289999999999999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3550</v>
      </c>
      <c r="F160" s="218" t="s">
        <v>6759</v>
      </c>
      <c r="G160" s="219" t="s">
        <v>429</v>
      </c>
      <c r="H160" s="220">
        <v>289.35000000000002</v>
      </c>
      <c r="I160" s="221"/>
      <c r="J160" s="222">
        <f>ROUND(I160*H160,2)</f>
        <v>0</v>
      </c>
      <c r="K160" s="218" t="s">
        <v>3508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7106</v>
      </c>
      <c r="G161" s="246"/>
      <c r="H161" s="249">
        <v>289.35000000000002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289.35000000000002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3554</v>
      </c>
      <c r="F164" s="218" t="s">
        <v>6769</v>
      </c>
      <c r="G164" s="219" t="s">
        <v>429</v>
      </c>
      <c r="H164" s="220">
        <v>5.21</v>
      </c>
      <c r="I164" s="221"/>
      <c r="J164" s="222">
        <f>ROUND(I164*H164,2)</f>
        <v>0</v>
      </c>
      <c r="K164" s="218" t="s">
        <v>3508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7104</v>
      </c>
      <c r="G165" s="246"/>
      <c r="H165" s="249">
        <v>5.21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5.21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3556</v>
      </c>
      <c r="F167" s="218" t="s">
        <v>6773</v>
      </c>
      <c r="G167" s="219" t="s">
        <v>429</v>
      </c>
      <c r="H167" s="220">
        <v>11.529999999999999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7105</v>
      </c>
      <c r="G168" s="246"/>
      <c r="H168" s="249">
        <v>11.529999999999999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11.529999999999999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3560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3561</v>
      </c>
      <c r="F171" s="218" t="s">
        <v>6786</v>
      </c>
      <c r="G171" s="219" t="s">
        <v>429</v>
      </c>
      <c r="H171" s="220">
        <v>19.289999999999999</v>
      </c>
      <c r="I171" s="221"/>
      <c r="J171" s="222">
        <f>ROUND(I171*H171,2)</f>
        <v>0</v>
      </c>
      <c r="K171" s="218" t="s">
        <v>3508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7100</v>
      </c>
      <c r="G172" s="246"/>
      <c r="H172" s="249">
        <v>19.289999999999999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19.289999999999999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3563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6790</v>
      </c>
      <c r="F175" s="218" t="s">
        <v>6791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3508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7022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3564</v>
      </c>
      <c r="F178" s="218" t="s">
        <v>6795</v>
      </c>
      <c r="G178" s="219" t="s">
        <v>429</v>
      </c>
      <c r="H178" s="220">
        <v>0.81000000000000005</v>
      </c>
      <c r="I178" s="221"/>
      <c r="J178" s="222">
        <f>ROUND(I178*H178,2)</f>
        <v>0</v>
      </c>
      <c r="K178" s="218" t="s">
        <v>3508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7103</v>
      </c>
      <c r="G179" s="246"/>
      <c r="H179" s="249">
        <v>0.81000000000000005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0.81000000000000005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6799</v>
      </c>
      <c r="F181" s="218" t="s">
        <v>6800</v>
      </c>
      <c r="G181" s="219" t="s">
        <v>376</v>
      </c>
      <c r="H181" s="220">
        <v>8.3000000000000007</v>
      </c>
      <c r="I181" s="221"/>
      <c r="J181" s="222">
        <f>ROUND(I181*H181,2)</f>
        <v>0</v>
      </c>
      <c r="K181" s="218" t="s">
        <v>3508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7107</v>
      </c>
      <c r="G182" s="246"/>
      <c r="H182" s="249">
        <v>8.3000000000000007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8.3000000000000007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6814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6815</v>
      </c>
      <c r="F185" s="218" t="s">
        <v>6816</v>
      </c>
      <c r="G185" s="219" t="s">
        <v>429</v>
      </c>
      <c r="H185" s="220">
        <v>2.25</v>
      </c>
      <c r="I185" s="221"/>
      <c r="J185" s="222">
        <f>ROUND(I185*H185,2)</f>
        <v>0</v>
      </c>
      <c r="K185" s="218" t="s">
        <v>3508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7108</v>
      </c>
      <c r="G186" s="246"/>
      <c r="H186" s="249">
        <v>2.25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2.25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6818</v>
      </c>
      <c r="F188" s="218" t="s">
        <v>6819</v>
      </c>
      <c r="G188" s="219" t="s">
        <v>384</v>
      </c>
      <c r="H188" s="220">
        <v>2.1920000000000002</v>
      </c>
      <c r="I188" s="221"/>
      <c r="J188" s="222">
        <f>ROUND(I188*H188,2)</f>
        <v>0</v>
      </c>
      <c r="K188" s="218" t="s">
        <v>3508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7109</v>
      </c>
      <c r="G189" s="246"/>
      <c r="H189" s="249">
        <v>2.1920000000000002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2.1920000000000002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6821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6822</v>
      </c>
      <c r="F192" s="218" t="s">
        <v>6823</v>
      </c>
      <c r="G192" s="219" t="s">
        <v>336</v>
      </c>
      <c r="H192" s="220">
        <v>6.75</v>
      </c>
      <c r="I192" s="221"/>
      <c r="J192" s="222">
        <f>ROUND(I192*H192,2)</f>
        <v>0</v>
      </c>
      <c r="K192" s="218" t="s">
        <v>3508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7110</v>
      </c>
      <c r="G193" s="246"/>
      <c r="H193" s="249">
        <v>6.75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6.75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5237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7111</v>
      </c>
      <c r="F196" s="218" t="s">
        <v>7112</v>
      </c>
      <c r="G196" s="219" t="s">
        <v>336</v>
      </c>
      <c r="H196" s="220">
        <v>4.5</v>
      </c>
      <c r="I196" s="221"/>
      <c r="J196" s="222">
        <f>ROUND(I196*H196,2)</f>
        <v>0</v>
      </c>
      <c r="K196" s="218" t="s">
        <v>3508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7113</v>
      </c>
      <c r="G197" s="246"/>
      <c r="H197" s="249">
        <v>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1406</v>
      </c>
      <c r="F199" s="214" t="s">
        <v>6825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7025</v>
      </c>
      <c r="F200" s="218" t="s">
        <v>7026</v>
      </c>
      <c r="G200" s="219" t="s">
        <v>376</v>
      </c>
      <c r="H200" s="220">
        <v>8.3000000000000007</v>
      </c>
      <c r="I200" s="221"/>
      <c r="J200" s="222">
        <f>ROUND(I200*H200,2)</f>
        <v>0</v>
      </c>
      <c r="K200" s="218" t="s">
        <v>3508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7107</v>
      </c>
      <c r="G201" s="246"/>
      <c r="H201" s="249">
        <v>8.3000000000000007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8.3000000000000007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1443</v>
      </c>
      <c r="F203" s="214" t="s">
        <v>3848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7035</v>
      </c>
      <c r="F204" s="218" t="s">
        <v>7036</v>
      </c>
      <c r="G204" s="219" t="s">
        <v>376</v>
      </c>
      <c r="H204" s="220">
        <v>8.3000000000000007</v>
      </c>
      <c r="I204" s="221"/>
      <c r="J204" s="222">
        <f>ROUND(I204*H204,2)</f>
        <v>0</v>
      </c>
      <c r="K204" s="218" t="s">
        <v>3508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7107</v>
      </c>
      <c r="G205" s="246"/>
      <c r="H205" s="249">
        <v>8.3000000000000007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8.3000000000000007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7037</v>
      </c>
      <c r="F207" s="218" t="s">
        <v>7038</v>
      </c>
      <c r="G207" s="219" t="s">
        <v>6844</v>
      </c>
      <c r="H207" s="220">
        <v>2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6850</v>
      </c>
      <c r="F210" s="218" t="s">
        <v>6851</v>
      </c>
      <c r="G210" s="219" t="s">
        <v>376</v>
      </c>
      <c r="H210" s="220">
        <v>8.3000000000000007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7107</v>
      </c>
      <c r="G211" s="246"/>
      <c r="H211" s="249">
        <v>8.3000000000000007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8.3000000000000007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6867</v>
      </c>
      <c r="F213" s="218" t="s">
        <v>6868</v>
      </c>
      <c r="G213" s="219" t="s">
        <v>429</v>
      </c>
      <c r="H213" s="220">
        <v>2.6800000000000002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7114</v>
      </c>
      <c r="G214" s="246"/>
      <c r="H214" s="249">
        <v>2.6800000000000002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2.6800000000000002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7115</v>
      </c>
      <c r="F216" s="218" t="s">
        <v>7116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7117</v>
      </c>
      <c r="F219" s="218" t="s">
        <v>7118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3508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1460</v>
      </c>
      <c r="F222" s="214" t="s">
        <v>5242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6878</v>
      </c>
      <c r="F223" s="218" t="s">
        <v>6879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3508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1284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7119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6881</v>
      </c>
      <c r="F226" s="218" t="s">
        <v>6882</v>
      </c>
      <c r="G226" s="219" t="s">
        <v>376</v>
      </c>
      <c r="H226" s="220">
        <v>9</v>
      </c>
      <c r="I226" s="221"/>
      <c r="J226" s="222">
        <f>ROUND(I226*H226,2)</f>
        <v>0</v>
      </c>
      <c r="K226" s="218" t="s">
        <v>3508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1310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7120</v>
      </c>
      <c r="G227" s="246"/>
      <c r="H227" s="249">
        <v>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6887</v>
      </c>
      <c r="F229" s="214" t="s">
        <v>6888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6889</v>
      </c>
      <c r="F230" s="218" t="s">
        <v>6890</v>
      </c>
      <c r="G230" s="219" t="s">
        <v>384</v>
      </c>
      <c r="H230" s="220">
        <v>42.213999999999999</v>
      </c>
      <c r="I230" s="221"/>
      <c r="J230" s="222">
        <f>ROUND(I230*H230,2)</f>
        <v>0</v>
      </c>
      <c r="K230" s="218" t="s">
        <v>3508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1333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7121</v>
      </c>
      <c r="G231" s="246"/>
      <c r="H231" s="249">
        <v>42.213999999999999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42.213999999999999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3862</v>
      </c>
      <c r="F233" s="214" t="s">
        <v>3863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6892</v>
      </c>
      <c r="F234" s="218" t="s">
        <v>6893</v>
      </c>
      <c r="G234" s="219" t="s">
        <v>376</v>
      </c>
      <c r="H234" s="220">
        <v>8.3000000000000007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1348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7107</v>
      </c>
      <c r="G235" s="246"/>
      <c r="H235" s="249">
        <v>8.3000000000000007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8.3000000000000007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5679</v>
      </c>
      <c r="F237" s="214" t="s">
        <v>5680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6895</v>
      </c>
      <c r="F238" s="218" t="s">
        <v>6896</v>
      </c>
      <c r="G238" s="219" t="s">
        <v>384</v>
      </c>
      <c r="H238" s="220">
        <v>6.0620000000000003</v>
      </c>
      <c r="I238" s="221"/>
      <c r="J238" s="222">
        <f>ROUND(I238*H238,2)</f>
        <v>0</v>
      </c>
      <c r="K238" s="218" t="s">
        <v>3508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1366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7122</v>
      </c>
      <c r="G239" s="246"/>
      <c r="H239" s="249">
        <v>4.9820000000000002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7123</v>
      </c>
      <c r="G240" s="246"/>
      <c r="H240" s="249">
        <v>1.0800000000000001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6.0620000000000003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6900</v>
      </c>
      <c r="F242" s="218" t="s">
        <v>6901</v>
      </c>
      <c r="G242" s="219" t="s">
        <v>384</v>
      </c>
      <c r="H242" s="220">
        <v>6.0620000000000003</v>
      </c>
      <c r="I242" s="221"/>
      <c r="J242" s="222">
        <f>ROUND(I242*H242,2)</f>
        <v>0</v>
      </c>
      <c r="K242" s="218" t="s">
        <v>3508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1380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7124</v>
      </c>
      <c r="G243" s="246"/>
      <c r="H243" s="249">
        <v>6.0620000000000003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6.0620000000000003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6903</v>
      </c>
      <c r="F245" s="218" t="s">
        <v>6904</v>
      </c>
      <c r="G245" s="219" t="s">
        <v>384</v>
      </c>
      <c r="H245" s="220">
        <v>6.0620000000000003</v>
      </c>
      <c r="I245" s="221"/>
      <c r="J245" s="222">
        <f>ROUND(I245*H245,2)</f>
        <v>0</v>
      </c>
      <c r="K245" s="218" t="s">
        <v>3508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7124</v>
      </c>
      <c r="G246" s="246"/>
      <c r="H246" s="249">
        <v>6.0620000000000003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6.0620000000000003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6905</v>
      </c>
      <c r="F248" s="218" t="s">
        <v>6906</v>
      </c>
      <c r="G248" s="219" t="s">
        <v>384</v>
      </c>
      <c r="H248" s="220">
        <v>115.169</v>
      </c>
      <c r="I248" s="221"/>
      <c r="J248" s="222">
        <f>ROUND(I248*H248,2)</f>
        <v>0</v>
      </c>
      <c r="K248" s="218" t="s">
        <v>3508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1401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7125</v>
      </c>
      <c r="G249" s="246"/>
      <c r="H249" s="249">
        <v>115.169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115.169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6908</v>
      </c>
      <c r="F251" s="218" t="s">
        <v>6909</v>
      </c>
      <c r="G251" s="219" t="s">
        <v>384</v>
      </c>
      <c r="H251" s="220">
        <v>0.66200000000000003</v>
      </c>
      <c r="I251" s="221"/>
      <c r="J251" s="222">
        <f>ROUND(I251*H251,2)</f>
        <v>0</v>
      </c>
      <c r="K251" s="218" t="s">
        <v>3508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1415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7126</v>
      </c>
      <c r="G252" s="246"/>
      <c r="H252" s="249">
        <v>0.66200000000000003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0.66200000000000003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5685</v>
      </c>
      <c r="F254" s="218" t="s">
        <v>5686</v>
      </c>
      <c r="G254" s="219" t="s">
        <v>384</v>
      </c>
      <c r="H254" s="220">
        <v>7.2000000000000002</v>
      </c>
      <c r="I254" s="221"/>
      <c r="J254" s="222">
        <f>ROUND(I254*H254,2)</f>
        <v>0</v>
      </c>
      <c r="K254" s="218" t="s">
        <v>3508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7127</v>
      </c>
      <c r="G255" s="246"/>
      <c r="H255" s="249">
        <v>7.2000000000000002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7.2000000000000002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3870</v>
      </c>
      <c r="F257" s="214" t="s">
        <v>3871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6913</v>
      </c>
      <c r="F258" s="218" t="s">
        <v>6914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1435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6915</v>
      </c>
      <c r="F261" s="218" t="s">
        <v>6916</v>
      </c>
      <c r="G261" s="219" t="s">
        <v>429</v>
      </c>
      <c r="H261" s="220">
        <v>2.7050000000000001</v>
      </c>
      <c r="I261" s="221"/>
      <c r="J261" s="222">
        <f>ROUND(I261*H261,2)</f>
        <v>0</v>
      </c>
      <c r="K261" s="218" t="s">
        <v>3508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1450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7128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7114</v>
      </c>
      <c r="G263" s="246"/>
      <c r="H263" s="249">
        <v>2.6800000000000002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2.7050000000000001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6920</v>
      </c>
      <c r="F265" s="218" t="s">
        <v>6921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3508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1463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7129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7051</v>
      </c>
      <c r="F268" s="218" t="s">
        <v>7052</v>
      </c>
      <c r="G268" s="219" t="s">
        <v>376</v>
      </c>
      <c r="H268" s="220">
        <v>8.3000000000000007</v>
      </c>
      <c r="I268" s="221"/>
      <c r="J268" s="222">
        <f>ROUND(I268*H268,2)</f>
        <v>0</v>
      </c>
      <c r="K268" s="218" t="s">
        <v>3508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1472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7107</v>
      </c>
      <c r="G269" s="246"/>
      <c r="H269" s="249">
        <v>8.3000000000000007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8.3000000000000007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6925</v>
      </c>
      <c r="F271" s="218" t="s">
        <v>6926</v>
      </c>
      <c r="G271" s="219" t="s">
        <v>425</v>
      </c>
      <c r="H271" s="220">
        <v>4.1500000000000004</v>
      </c>
      <c r="I271" s="221"/>
      <c r="J271" s="222">
        <f>ROUND(I271*H271,2)</f>
        <v>0</v>
      </c>
      <c r="K271" s="218" t="s">
        <v>3508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7130</v>
      </c>
      <c r="G272" s="246"/>
      <c r="H272" s="249">
        <v>4.1500000000000004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4.1500000000000004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7131</v>
      </c>
      <c r="F274" s="218" t="s">
        <v>7132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3508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7133</v>
      </c>
      <c r="F277" s="218" t="s">
        <v>7134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1512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7135</v>
      </c>
      <c r="F280" s="218" t="s">
        <v>7136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3508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1523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7137</v>
      </c>
      <c r="F283" s="218" t="s">
        <v>7138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1538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7139</v>
      </c>
      <c r="F286" s="218" t="s">
        <v>7140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3508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1550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6988</v>
      </c>
      <c r="F289" s="218" t="s">
        <v>6989</v>
      </c>
      <c r="G289" s="219" t="s">
        <v>384</v>
      </c>
      <c r="H289" s="220">
        <v>8.7010000000000005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7141</v>
      </c>
      <c r="G290" s="246"/>
      <c r="H290" s="249">
        <v>8.7010000000000005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8.7010000000000005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6990</v>
      </c>
      <c r="F292" s="218" t="s">
        <v>6991</v>
      </c>
      <c r="G292" s="219" t="s">
        <v>384</v>
      </c>
      <c r="H292" s="220">
        <v>19.254999999999999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1572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7142</v>
      </c>
      <c r="G293" s="246"/>
      <c r="H293" s="249">
        <v>19.254999999999999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19.254999999999999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ht/Eyn+nXRFFiIXLZaAkTpM4wiAFsl10lA9jv6O1r+uMjpP+1J3kODxvm9udFj9lhC1maii+tk/FShl2Z+BHPg==" hashValue="LPwOWfIlWS+p4//UZ9I+T5BNGGDkF49htXSeDoBoKaXjlL+JsfJigCfs9I49V2hWXcnr9kLccOn73xy4RTw3EA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ROUND((SUM(BE99:BE239)),  2)</f>
        <v>0</v>
      </c>
      <c r="G35" s="40"/>
      <c r="H35" s="40"/>
      <c r="I35" s="160">
        <v>0.20999999999999999</v>
      </c>
      <c r="J35" s="159">
        <f>ROUND(((SUM(BE99:BE239))*I35),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ROUND((SUM(BF99:BF239)),  2)</f>
        <v>0</v>
      </c>
      <c r="G36" s="40"/>
      <c r="H36" s="40"/>
      <c r="I36" s="160">
        <v>0.14999999999999999</v>
      </c>
      <c r="J36" s="159">
        <f>ROUND(((SUM(BF99:BF239))*I36),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ROUND((SUM(BG99:BG239)),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ROUND((SUM(BH99:BH239)),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ROUND((SUM(BI99:BI239)),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101.14 - IO.01.14 - Přípojka splaškové kanalizace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7144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J121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J128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J146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J153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J157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6624</v>
      </c>
      <c r="E72" s="186"/>
      <c r="F72" s="186"/>
      <c r="G72" s="186"/>
      <c r="H72" s="186"/>
      <c r="I72" s="186"/>
      <c r="J72" s="187">
        <f>J167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6626</v>
      </c>
      <c r="E73" s="186"/>
      <c r="F73" s="186"/>
      <c r="G73" s="186"/>
      <c r="H73" s="186"/>
      <c r="I73" s="186"/>
      <c r="J73" s="187">
        <f>J171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5221</v>
      </c>
      <c r="E74" s="186"/>
      <c r="F74" s="186"/>
      <c r="G74" s="186"/>
      <c r="H74" s="186"/>
      <c r="I74" s="186"/>
      <c r="J74" s="187">
        <f>J190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6628</v>
      </c>
      <c r="E75" s="186"/>
      <c r="F75" s="186"/>
      <c r="G75" s="186"/>
      <c r="H75" s="186"/>
      <c r="I75" s="186"/>
      <c r="J75" s="187">
        <f>J194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6629</v>
      </c>
      <c r="E76" s="186"/>
      <c r="F76" s="186"/>
      <c r="G76" s="186"/>
      <c r="H76" s="186"/>
      <c r="I76" s="186"/>
      <c r="J76" s="187">
        <f>J198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5591</v>
      </c>
      <c r="E77" s="186"/>
      <c r="F77" s="186"/>
      <c r="G77" s="186"/>
      <c r="H77" s="186"/>
      <c r="I77" s="186"/>
      <c r="J77" s="187">
        <f>J202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316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Anthropos Sportovní a rekreační areál (I.etapa)-revize 5</v>
      </c>
      <c r="F87" s="34"/>
      <c r="G87" s="34"/>
      <c r="H87" s="34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303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304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101.14 - IO.01.14 - Přípojka splaškové kanalizace pro SO.05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 xml:space="preserve"> </v>
      </c>
      <c r="G93" s="42"/>
      <c r="H93" s="42"/>
      <c r="I93" s="34" t="s">
        <v>23</v>
      </c>
      <c r="J93" s="74" t="str">
        <f>IF(J14="","",J14)</f>
        <v>14. 6. 2022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Statutární město Brno</v>
      </c>
      <c r="G95" s="42"/>
      <c r="H95" s="42"/>
      <c r="I95" s="34" t="s">
        <v>31</v>
      </c>
      <c r="J95" s="38" t="str">
        <f>E23</f>
        <v>Arch.Design, s.r.o.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CKN Invest, spol. s 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317</v>
      </c>
      <c r="D98" s="192" t="s">
        <v>61</v>
      </c>
      <c r="E98" s="192" t="s">
        <v>57</v>
      </c>
      <c r="F98" s="192" t="s">
        <v>58</v>
      </c>
      <c r="G98" s="192" t="s">
        <v>318</v>
      </c>
      <c r="H98" s="192" t="s">
        <v>319</v>
      </c>
      <c r="I98" s="192" t="s">
        <v>320</v>
      </c>
      <c r="J98" s="192" t="s">
        <v>311</v>
      </c>
      <c r="K98" s="193" t="s">
        <v>321</v>
      </c>
      <c r="L98" s="194"/>
      <c r="M98" s="94" t="s">
        <v>19</v>
      </c>
      <c r="N98" s="95" t="s">
        <v>46</v>
      </c>
      <c r="O98" s="95" t="s">
        <v>322</v>
      </c>
      <c r="P98" s="95" t="s">
        <v>323</v>
      </c>
      <c r="Q98" s="95" t="s">
        <v>324</v>
      </c>
      <c r="R98" s="95" t="s">
        <v>325</v>
      </c>
      <c r="S98" s="95" t="s">
        <v>326</v>
      </c>
      <c r="T98" s="96" t="s">
        <v>327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328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</f>
        <v>0</v>
      </c>
      <c r="Q99" s="98"/>
      <c r="R99" s="197">
        <f>R100</f>
        <v>0</v>
      </c>
      <c r="S99" s="98"/>
      <c r="T99" s="198">
        <f>T100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75</v>
      </c>
      <c r="AU99" s="19" t="s">
        <v>312</v>
      </c>
      <c r="BK99" s="199">
        <f>BK100</f>
        <v>0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7145</v>
      </c>
      <c r="F100" s="203" t="s">
        <v>7146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P101+P108+P121+P128+P146+P153+P157+P167+P171+P190+P194+P198+P202</f>
        <v>0</v>
      </c>
      <c r="Q100" s="208"/>
      <c r="R100" s="209">
        <f>R101+R108+R121+R128+R146+R153+R157+R167+R171+R190+R194+R198+R202</f>
        <v>0</v>
      </c>
      <c r="S100" s="208"/>
      <c r="T100" s="210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BK101+BK108+BK121+BK128+BK146+BK153+BK157+BK167+BK171+BK190+BK194+BK198+BK202</f>
        <v>0</v>
      </c>
    </row>
    <row r="101" s="12" customFormat="1" ht="22.8" customHeight="1">
      <c r="A101" s="12"/>
      <c r="B101" s="200"/>
      <c r="C101" s="201"/>
      <c r="D101" s="202" t="s">
        <v>75</v>
      </c>
      <c r="E101" s="214" t="s">
        <v>182</v>
      </c>
      <c r="F101" s="214" t="s">
        <v>422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SUM(P102:P107)</f>
        <v>0</v>
      </c>
      <c r="Q101" s="208"/>
      <c r="R101" s="209">
        <f>SUM(R102:R107)</f>
        <v>0</v>
      </c>
      <c r="S101" s="208"/>
      <c r="T101" s="210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83</v>
      </c>
      <c r="AY101" s="211" t="s">
        <v>331</v>
      </c>
      <c r="BK101" s="213">
        <f>SUM(BK102:BK107)</f>
        <v>0</v>
      </c>
    </row>
    <row r="102" s="2" customFormat="1" ht="16.5" customHeight="1">
      <c r="A102" s="40"/>
      <c r="B102" s="41"/>
      <c r="C102" s="216" t="s">
        <v>83</v>
      </c>
      <c r="D102" s="216" t="s">
        <v>333</v>
      </c>
      <c r="E102" s="217" t="s">
        <v>3505</v>
      </c>
      <c r="F102" s="218" t="s">
        <v>6632</v>
      </c>
      <c r="G102" s="219" t="s">
        <v>3507</v>
      </c>
      <c r="H102" s="220">
        <v>96</v>
      </c>
      <c r="I102" s="221"/>
      <c r="J102" s="222">
        <f>ROUND(I102*H102,2)</f>
        <v>0</v>
      </c>
      <c r="K102" s="218" t="s">
        <v>3508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85</v>
      </c>
    </row>
    <row r="103" s="14" customFormat="1">
      <c r="A103" s="14"/>
      <c r="B103" s="245"/>
      <c r="C103" s="246"/>
      <c r="D103" s="236" t="s">
        <v>341</v>
      </c>
      <c r="E103" s="247" t="s">
        <v>19</v>
      </c>
      <c r="F103" s="248" t="s">
        <v>7084</v>
      </c>
      <c r="G103" s="246"/>
      <c r="H103" s="249">
        <v>96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341</v>
      </c>
      <c r="AU103" s="255" t="s">
        <v>85</v>
      </c>
      <c r="AV103" s="14" t="s">
        <v>85</v>
      </c>
      <c r="AW103" s="14" t="s">
        <v>35</v>
      </c>
      <c r="AX103" s="14" t="s">
        <v>76</v>
      </c>
      <c r="AY103" s="255" t="s">
        <v>331</v>
      </c>
    </row>
    <row r="104" s="15" customFormat="1">
      <c r="A104" s="15"/>
      <c r="B104" s="256"/>
      <c r="C104" s="257"/>
      <c r="D104" s="236" t="s">
        <v>341</v>
      </c>
      <c r="E104" s="258" t="s">
        <v>19</v>
      </c>
      <c r="F104" s="259" t="s">
        <v>353</v>
      </c>
      <c r="G104" s="257"/>
      <c r="H104" s="260">
        <v>96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341</v>
      </c>
      <c r="AU104" s="266" t="s">
        <v>85</v>
      </c>
      <c r="AV104" s="15" t="s">
        <v>126</v>
      </c>
      <c r="AW104" s="15" t="s">
        <v>35</v>
      </c>
      <c r="AX104" s="15" t="s">
        <v>83</v>
      </c>
      <c r="AY104" s="266" t="s">
        <v>331</v>
      </c>
    </row>
    <row r="105" s="2" customFormat="1" ht="16.5" customHeight="1">
      <c r="A105" s="40"/>
      <c r="B105" s="41"/>
      <c r="C105" s="216" t="s">
        <v>85</v>
      </c>
      <c r="D105" s="216" t="s">
        <v>333</v>
      </c>
      <c r="E105" s="217" t="s">
        <v>3510</v>
      </c>
      <c r="F105" s="218" t="s">
        <v>6634</v>
      </c>
      <c r="G105" s="219" t="s">
        <v>1081</v>
      </c>
      <c r="H105" s="220">
        <v>4</v>
      </c>
      <c r="I105" s="221"/>
      <c r="J105" s="222">
        <f>ROUND(I105*H105,2)</f>
        <v>0</v>
      </c>
      <c r="K105" s="218" t="s">
        <v>3508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126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126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4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524</v>
      </c>
      <c r="F108" s="214" t="s">
        <v>3512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92</v>
      </c>
      <c r="D109" s="216" t="s">
        <v>333</v>
      </c>
      <c r="E109" s="217" t="s">
        <v>3516</v>
      </c>
      <c r="F109" s="218" t="s">
        <v>6997</v>
      </c>
      <c r="G109" s="219" t="s">
        <v>429</v>
      </c>
      <c r="H109" s="220">
        <v>15.24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366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7147</v>
      </c>
      <c r="G110" s="246"/>
      <c r="H110" s="249">
        <v>15.24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15.24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126</v>
      </c>
      <c r="D112" s="216" t="s">
        <v>333</v>
      </c>
      <c r="E112" s="217" t="s">
        <v>3519</v>
      </c>
      <c r="F112" s="218" t="s">
        <v>6676</v>
      </c>
      <c r="G112" s="219" t="s">
        <v>429</v>
      </c>
      <c r="H112" s="220">
        <v>7.6200000000000001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381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7148</v>
      </c>
      <c r="G113" s="246"/>
      <c r="H113" s="249">
        <v>7.6200000000000001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7.6200000000000001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361</v>
      </c>
      <c r="D115" s="216" t="s">
        <v>333</v>
      </c>
      <c r="E115" s="217" t="s">
        <v>3522</v>
      </c>
      <c r="F115" s="218" t="s">
        <v>7001</v>
      </c>
      <c r="G115" s="219" t="s">
        <v>429</v>
      </c>
      <c r="H115" s="220">
        <v>1.69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393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7149</v>
      </c>
      <c r="G116" s="246"/>
      <c r="H116" s="249">
        <v>1.69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1.69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3524</v>
      </c>
      <c r="F118" s="218" t="s">
        <v>6681</v>
      </c>
      <c r="G118" s="219" t="s">
        <v>429</v>
      </c>
      <c r="H118" s="220">
        <v>0.84499999999999997</v>
      </c>
      <c r="I118" s="221"/>
      <c r="J118" s="222">
        <f>ROUND(I118*H118,2)</f>
        <v>0</v>
      </c>
      <c r="K118" s="218" t="s">
        <v>3508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7150</v>
      </c>
      <c r="G119" s="246"/>
      <c r="H119" s="249">
        <v>0.84499999999999997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0.84499999999999997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8</v>
      </c>
      <c r="F121" s="214" t="s">
        <v>3527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SUM(P122:P127)</f>
        <v>0</v>
      </c>
      <c r="Q121" s="208"/>
      <c r="R121" s="209">
        <f>SUM(R122:R127)</f>
        <v>0</v>
      </c>
      <c r="S121" s="208"/>
      <c r="T121" s="21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SUM(BK122:BK127)</f>
        <v>0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3534</v>
      </c>
      <c r="F122" s="218" t="s">
        <v>6713</v>
      </c>
      <c r="G122" s="219" t="s">
        <v>336</v>
      </c>
      <c r="H122" s="220">
        <v>9.4499999999999993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7151</v>
      </c>
      <c r="G123" s="246"/>
      <c r="H123" s="249">
        <v>9.4499999999999993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9.4499999999999993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3537</v>
      </c>
      <c r="F125" s="218" t="s">
        <v>6715</v>
      </c>
      <c r="G125" s="219" t="s">
        <v>336</v>
      </c>
      <c r="H125" s="220">
        <v>9.4499999999999993</v>
      </c>
      <c r="I125" s="221"/>
      <c r="J125" s="222">
        <f>ROUND(I125*H125,2)</f>
        <v>0</v>
      </c>
      <c r="K125" s="218" t="s">
        <v>3508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7151</v>
      </c>
      <c r="G126" s="246"/>
      <c r="H126" s="249">
        <v>9.4499999999999993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9.4499999999999993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12" customFormat="1" ht="22.8" customHeight="1">
      <c r="A128" s="12"/>
      <c r="B128" s="200"/>
      <c r="C128" s="201"/>
      <c r="D128" s="202" t="s">
        <v>75</v>
      </c>
      <c r="E128" s="214" t="s">
        <v>541</v>
      </c>
      <c r="F128" s="214" t="s">
        <v>3540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SUM(P129:P145)</f>
        <v>0</v>
      </c>
      <c r="Q128" s="208"/>
      <c r="R128" s="209">
        <f>SUM(R129:R145)</f>
        <v>0</v>
      </c>
      <c r="S128" s="208"/>
      <c r="T128" s="210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83</v>
      </c>
      <c r="AT128" s="212" t="s">
        <v>75</v>
      </c>
      <c r="AU128" s="212" t="s">
        <v>83</v>
      </c>
      <c r="AY128" s="211" t="s">
        <v>331</v>
      </c>
      <c r="BK128" s="213">
        <f>SUM(BK129:BK145)</f>
        <v>0</v>
      </c>
    </row>
    <row r="129" s="2" customFormat="1" ht="16.5" customHeight="1">
      <c r="A129" s="40"/>
      <c r="B129" s="41"/>
      <c r="C129" s="216" t="s">
        <v>387</v>
      </c>
      <c r="D129" s="216" t="s">
        <v>333</v>
      </c>
      <c r="E129" s="217" t="s">
        <v>3541</v>
      </c>
      <c r="F129" s="218" t="s">
        <v>6732</v>
      </c>
      <c r="G129" s="219" t="s">
        <v>429</v>
      </c>
      <c r="H129" s="220">
        <v>16.93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475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7152</v>
      </c>
      <c r="G130" s="246"/>
      <c r="H130" s="249">
        <v>16.93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16.93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393</v>
      </c>
      <c r="D132" s="216" t="s">
        <v>333</v>
      </c>
      <c r="E132" s="217" t="s">
        <v>3547</v>
      </c>
      <c r="F132" s="218" t="s">
        <v>5225</v>
      </c>
      <c r="G132" s="219" t="s">
        <v>429</v>
      </c>
      <c r="H132" s="220">
        <v>16.93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558</v>
      </c>
    </row>
    <row r="133" s="13" customFormat="1">
      <c r="A133" s="13"/>
      <c r="B133" s="234"/>
      <c r="C133" s="235"/>
      <c r="D133" s="236" t="s">
        <v>341</v>
      </c>
      <c r="E133" s="237" t="s">
        <v>19</v>
      </c>
      <c r="F133" s="238" t="s">
        <v>6748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341</v>
      </c>
      <c r="AU133" s="244" t="s">
        <v>85</v>
      </c>
      <c r="AV133" s="13" t="s">
        <v>83</v>
      </c>
      <c r="AW133" s="13" t="s">
        <v>35</v>
      </c>
      <c r="AX133" s="13" t="s">
        <v>76</v>
      </c>
      <c r="AY133" s="244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7153</v>
      </c>
      <c r="G134" s="246"/>
      <c r="H134" s="249">
        <v>0.19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7154</v>
      </c>
      <c r="G135" s="246"/>
      <c r="H135" s="249">
        <v>1.4099999999999999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7002</v>
      </c>
      <c r="G136" s="246"/>
      <c r="H136" s="249">
        <v>0.60999999999999999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7155</v>
      </c>
      <c r="G137" s="246"/>
      <c r="H137" s="249">
        <v>3.8599999999999999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7156</v>
      </c>
      <c r="G138" s="246"/>
      <c r="H138" s="249">
        <v>10.859999999999999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16.93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3891</v>
      </c>
      <c r="F140" s="218" t="s">
        <v>7014</v>
      </c>
      <c r="G140" s="219" t="s">
        <v>429</v>
      </c>
      <c r="H140" s="220">
        <v>16.93</v>
      </c>
      <c r="I140" s="221"/>
      <c r="J140" s="222">
        <f>ROUND(I140*H140,2)</f>
        <v>0</v>
      </c>
      <c r="K140" s="218" t="s">
        <v>3508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7152</v>
      </c>
      <c r="G141" s="246"/>
      <c r="H141" s="249">
        <v>16.93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16.93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185</v>
      </c>
      <c r="D143" s="216" t="s">
        <v>333</v>
      </c>
      <c r="E143" s="217" t="s">
        <v>3550</v>
      </c>
      <c r="F143" s="218" t="s">
        <v>6759</v>
      </c>
      <c r="G143" s="219" t="s">
        <v>429</v>
      </c>
      <c r="H143" s="220">
        <v>253.94999999999999</v>
      </c>
      <c r="I143" s="221"/>
      <c r="J143" s="222">
        <f>ROUND(I143*H143,2)</f>
        <v>0</v>
      </c>
      <c r="K143" s="218" t="s">
        <v>3508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199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7157</v>
      </c>
      <c r="G144" s="246"/>
      <c r="H144" s="249">
        <v>253.94999999999999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253.94999999999999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469</v>
      </c>
      <c r="F146" s="214" t="s">
        <v>3553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SUM(P147:P152)</f>
        <v>0</v>
      </c>
      <c r="Q146" s="208"/>
      <c r="R146" s="209">
        <f>SUM(R147:R152)</f>
        <v>0</v>
      </c>
      <c r="S146" s="208"/>
      <c r="T146" s="210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83</v>
      </c>
      <c r="AT146" s="212" t="s">
        <v>75</v>
      </c>
      <c r="AU146" s="212" t="s">
        <v>83</v>
      </c>
      <c r="AY146" s="211" t="s">
        <v>331</v>
      </c>
      <c r="BK146" s="213">
        <f>SUM(BK147:BK152)</f>
        <v>0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3554</v>
      </c>
      <c r="F147" s="218" t="s">
        <v>6769</v>
      </c>
      <c r="G147" s="219" t="s">
        <v>429</v>
      </c>
      <c r="H147" s="220">
        <v>3.8599999999999999</v>
      </c>
      <c r="I147" s="221"/>
      <c r="J147" s="222">
        <f>ROUND(I147*H147,2)</f>
        <v>0</v>
      </c>
      <c r="K147" s="218" t="s">
        <v>3508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7155</v>
      </c>
      <c r="G148" s="246"/>
      <c r="H148" s="249">
        <v>3.8599999999999999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3.8599999999999999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529</v>
      </c>
      <c r="D150" s="216" t="s">
        <v>333</v>
      </c>
      <c r="E150" s="217" t="s">
        <v>3556</v>
      </c>
      <c r="F150" s="218" t="s">
        <v>6773</v>
      </c>
      <c r="G150" s="219" t="s">
        <v>429</v>
      </c>
      <c r="H150" s="220">
        <v>10.859999999999999</v>
      </c>
      <c r="I150" s="221"/>
      <c r="J150" s="222">
        <f>ROUND(I150*H150,2)</f>
        <v>0</v>
      </c>
      <c r="K150" s="218" t="s">
        <v>3508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650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7156</v>
      </c>
      <c r="G151" s="246"/>
      <c r="H151" s="249">
        <v>10.859999999999999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10.859999999999999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549</v>
      </c>
      <c r="F153" s="214" t="s">
        <v>3560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SUM(BK154:BK156)</f>
        <v>0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3561</v>
      </c>
      <c r="F154" s="218" t="s">
        <v>6786</v>
      </c>
      <c r="G154" s="219" t="s">
        <v>429</v>
      </c>
      <c r="H154" s="220">
        <v>16.93</v>
      </c>
      <c r="I154" s="221"/>
      <c r="J154" s="222">
        <f>ROUND(I154*H154,2)</f>
        <v>0</v>
      </c>
      <c r="K154" s="218" t="s">
        <v>3508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7152</v>
      </c>
      <c r="G155" s="246"/>
      <c r="H155" s="249">
        <v>16.93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16.93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546</v>
      </c>
      <c r="F157" s="214" t="s">
        <v>3563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SUM(P158:P166)</f>
        <v>0</v>
      </c>
      <c r="Q157" s="208"/>
      <c r="R157" s="209">
        <f>SUM(R158:R166)</f>
        <v>0</v>
      </c>
      <c r="S157" s="208"/>
      <c r="T157" s="210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SUM(BK158:BK166)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6790</v>
      </c>
      <c r="F158" s="218" t="s">
        <v>6791</v>
      </c>
      <c r="G158" s="219" t="s">
        <v>336</v>
      </c>
      <c r="H158" s="220">
        <v>0.20000000000000001</v>
      </c>
      <c r="I158" s="221"/>
      <c r="J158" s="222">
        <f>ROUND(I158*H158,2)</f>
        <v>0</v>
      </c>
      <c r="K158" s="218" t="s">
        <v>3508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7022</v>
      </c>
      <c r="G159" s="246"/>
      <c r="H159" s="249">
        <v>0.20000000000000001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0.20000000000000001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3564</v>
      </c>
      <c r="F161" s="218" t="s">
        <v>6795</v>
      </c>
      <c r="G161" s="219" t="s">
        <v>429</v>
      </c>
      <c r="H161" s="220">
        <v>0.60999999999999999</v>
      </c>
      <c r="I161" s="221"/>
      <c r="J161" s="222">
        <f>ROUND(I161*H161,2)</f>
        <v>0</v>
      </c>
      <c r="K161" s="218" t="s">
        <v>3508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7002</v>
      </c>
      <c r="G162" s="246"/>
      <c r="H162" s="249">
        <v>0.60999999999999999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0.60999999999999999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6799</v>
      </c>
      <c r="F164" s="218" t="s">
        <v>6800</v>
      </c>
      <c r="G164" s="219" t="s">
        <v>376</v>
      </c>
      <c r="H164" s="220">
        <v>6.2999999999999998</v>
      </c>
      <c r="I164" s="221"/>
      <c r="J164" s="222">
        <f>ROUND(I164*H164,2)</f>
        <v>0</v>
      </c>
      <c r="K164" s="218" t="s">
        <v>3508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7158</v>
      </c>
      <c r="G165" s="246"/>
      <c r="H165" s="249">
        <v>6.2999999999999998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6.2999999999999998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1406</v>
      </c>
      <c r="F167" s="214" t="s">
        <v>6825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SUM(P168:P170)</f>
        <v>0</v>
      </c>
      <c r="Q167" s="208"/>
      <c r="R167" s="209">
        <f>SUM(R168:R170)</f>
        <v>0</v>
      </c>
      <c r="S167" s="208"/>
      <c r="T167" s="210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75</v>
      </c>
      <c r="AU167" s="212" t="s">
        <v>83</v>
      </c>
      <c r="AY167" s="211" t="s">
        <v>331</v>
      </c>
      <c r="BK167" s="213">
        <f>SUM(BK168:BK170)</f>
        <v>0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7025</v>
      </c>
      <c r="F168" s="218" t="s">
        <v>7026</v>
      </c>
      <c r="G168" s="219" t="s">
        <v>376</v>
      </c>
      <c r="H168" s="220">
        <v>6.2999999999999998</v>
      </c>
      <c r="I168" s="221"/>
      <c r="J168" s="222">
        <f>ROUND(I168*H168,2)</f>
        <v>0</v>
      </c>
      <c r="K168" s="218" t="s">
        <v>3508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7158</v>
      </c>
      <c r="G169" s="246"/>
      <c r="H169" s="249">
        <v>6.2999999999999998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6.2999999999999998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1443</v>
      </c>
      <c r="F171" s="214" t="s">
        <v>3848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0</v>
      </c>
      <c r="S171" s="208"/>
      <c r="T171" s="210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SUM(BK172:BK189)</f>
        <v>0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7035</v>
      </c>
      <c r="F172" s="218" t="s">
        <v>7036</v>
      </c>
      <c r="G172" s="219" t="s">
        <v>376</v>
      </c>
      <c r="H172" s="220">
        <v>6.2999999999999998</v>
      </c>
      <c r="I172" s="221"/>
      <c r="J172" s="222">
        <f>ROUND(I172*H172,2)</f>
        <v>0</v>
      </c>
      <c r="K172" s="218" t="s">
        <v>3508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7158</v>
      </c>
      <c r="G173" s="246"/>
      <c r="H173" s="249">
        <v>6.2999999999999998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6.2999999999999998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7037</v>
      </c>
      <c r="F175" s="218" t="s">
        <v>7038</v>
      </c>
      <c r="G175" s="219" t="s">
        <v>6844</v>
      </c>
      <c r="H175" s="220">
        <v>2</v>
      </c>
      <c r="I175" s="221"/>
      <c r="J175" s="222">
        <f>ROUND(I175*H175,2)</f>
        <v>0</v>
      </c>
      <c r="K175" s="218" t="s">
        <v>3508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6850</v>
      </c>
      <c r="F178" s="218" t="s">
        <v>6851</v>
      </c>
      <c r="G178" s="219" t="s">
        <v>376</v>
      </c>
      <c r="H178" s="220">
        <v>6.2999999999999998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7158</v>
      </c>
      <c r="G179" s="246"/>
      <c r="H179" s="249">
        <v>6.2999999999999998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6.2999999999999998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6867</v>
      </c>
      <c r="F181" s="218" t="s">
        <v>6868</v>
      </c>
      <c r="G181" s="219" t="s">
        <v>429</v>
      </c>
      <c r="H181" s="220">
        <v>2.0299999999999998</v>
      </c>
      <c r="I181" s="221"/>
      <c r="J181" s="222">
        <f>ROUND(I181*H181,2)</f>
        <v>0</v>
      </c>
      <c r="K181" s="218" t="s">
        <v>3508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7159</v>
      </c>
      <c r="G182" s="246"/>
      <c r="H182" s="249">
        <v>2.0299999999999998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2.0299999999999998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7115</v>
      </c>
      <c r="F184" s="218" t="s">
        <v>7116</v>
      </c>
      <c r="G184" s="219" t="s">
        <v>425</v>
      </c>
      <c r="H184" s="220">
        <v>1</v>
      </c>
      <c r="I184" s="221"/>
      <c r="J184" s="222">
        <f>ROUND(I184*H184,2)</f>
        <v>0</v>
      </c>
      <c r="K184" s="218" t="s">
        <v>3508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83</v>
      </c>
      <c r="G185" s="246"/>
      <c r="H185" s="249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7117</v>
      </c>
      <c r="F187" s="218" t="s">
        <v>7118</v>
      </c>
      <c r="G187" s="219" t="s">
        <v>425</v>
      </c>
      <c r="H187" s="220">
        <v>1</v>
      </c>
      <c r="I187" s="221"/>
      <c r="J187" s="222">
        <f>ROUND(I187*H187,2)</f>
        <v>0</v>
      </c>
      <c r="K187" s="218" t="s">
        <v>3508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83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1460</v>
      </c>
      <c r="F190" s="214" t="s">
        <v>5242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SUM(BK191:BK193)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6878</v>
      </c>
      <c r="F191" s="218" t="s">
        <v>6879</v>
      </c>
      <c r="G191" s="219" t="s">
        <v>376</v>
      </c>
      <c r="H191" s="220">
        <v>1.256</v>
      </c>
      <c r="I191" s="221"/>
      <c r="J191" s="222">
        <f>ROUND(I191*H191,2)</f>
        <v>0</v>
      </c>
      <c r="K191" s="218" t="s">
        <v>3508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7119</v>
      </c>
      <c r="G192" s="246"/>
      <c r="H192" s="249">
        <v>1.256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1.256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6887</v>
      </c>
      <c r="F194" s="214" t="s">
        <v>6888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SUM(P195:P197)</f>
        <v>0</v>
      </c>
      <c r="Q194" s="208"/>
      <c r="R194" s="209">
        <f>SUM(R195:R197)</f>
        <v>0</v>
      </c>
      <c r="S194" s="208"/>
      <c r="T194" s="210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331</v>
      </c>
      <c r="BK194" s="213">
        <f>SUM(BK195:BK197)</f>
        <v>0</v>
      </c>
    </row>
    <row r="195" s="2" customFormat="1" ht="16.5" customHeight="1">
      <c r="A195" s="40"/>
      <c r="B195" s="41"/>
      <c r="C195" s="216" t="s">
        <v>644</v>
      </c>
      <c r="D195" s="216" t="s">
        <v>333</v>
      </c>
      <c r="E195" s="217" t="s">
        <v>6889</v>
      </c>
      <c r="F195" s="218" t="s">
        <v>6890</v>
      </c>
      <c r="G195" s="219" t="s">
        <v>384</v>
      </c>
      <c r="H195" s="220">
        <v>35.756</v>
      </c>
      <c r="I195" s="221"/>
      <c r="J195" s="222">
        <f>ROUND(I195*H195,2)</f>
        <v>0</v>
      </c>
      <c r="K195" s="218" t="s">
        <v>3508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1144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7160</v>
      </c>
      <c r="G196" s="246"/>
      <c r="H196" s="249">
        <v>35.756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35.756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3862</v>
      </c>
      <c r="F198" s="214" t="s">
        <v>3863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21.75" customHeight="1">
      <c r="A199" s="40"/>
      <c r="B199" s="41"/>
      <c r="C199" s="216" t="s">
        <v>650</v>
      </c>
      <c r="D199" s="216" t="s">
        <v>333</v>
      </c>
      <c r="E199" s="217" t="s">
        <v>6892</v>
      </c>
      <c r="F199" s="218" t="s">
        <v>6893</v>
      </c>
      <c r="G199" s="219" t="s">
        <v>376</v>
      </c>
      <c r="H199" s="220">
        <v>6.2999999999999998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7158</v>
      </c>
      <c r="G200" s="246"/>
      <c r="H200" s="249">
        <v>6.2999999999999998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6.2999999999999998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3870</v>
      </c>
      <c r="F202" s="214" t="s">
        <v>3871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SUM(P203:P239)</f>
        <v>0</v>
      </c>
      <c r="Q202" s="208"/>
      <c r="R202" s="209">
        <f>SUM(R203:R239)</f>
        <v>0</v>
      </c>
      <c r="S202" s="208"/>
      <c r="T202" s="210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SUM(BK203:BK239)</f>
        <v>0</v>
      </c>
    </row>
    <row r="203" s="2" customFormat="1" ht="16.5" customHeight="1">
      <c r="A203" s="40"/>
      <c r="B203" s="41"/>
      <c r="C203" s="216" t="s">
        <v>656</v>
      </c>
      <c r="D203" s="216" t="s">
        <v>333</v>
      </c>
      <c r="E203" s="217" t="s">
        <v>6913</v>
      </c>
      <c r="F203" s="218" t="s">
        <v>6914</v>
      </c>
      <c r="G203" s="219" t="s">
        <v>425</v>
      </c>
      <c r="H203" s="220">
        <v>2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1201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85</v>
      </c>
      <c r="G204" s="246"/>
      <c r="H204" s="249">
        <v>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631</v>
      </c>
      <c r="D206" s="216" t="s">
        <v>333</v>
      </c>
      <c r="E206" s="217" t="s">
        <v>6915</v>
      </c>
      <c r="F206" s="218" t="s">
        <v>6916</v>
      </c>
      <c r="G206" s="219" t="s">
        <v>429</v>
      </c>
      <c r="H206" s="220">
        <v>2.0550000000000002</v>
      </c>
      <c r="I206" s="221"/>
      <c r="J206" s="222">
        <f>ROUND(I206*H206,2)</f>
        <v>0</v>
      </c>
      <c r="K206" s="218" t="s">
        <v>3508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1039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7128</v>
      </c>
      <c r="G207" s="246"/>
      <c r="H207" s="249">
        <v>0.025000000000000001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7159</v>
      </c>
      <c r="G208" s="246"/>
      <c r="H208" s="249">
        <v>2.0299999999999998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2.0549999999999997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6920</v>
      </c>
      <c r="F210" s="218" t="s">
        <v>6921</v>
      </c>
      <c r="G210" s="219" t="s">
        <v>384</v>
      </c>
      <c r="H210" s="220">
        <v>0.019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7129</v>
      </c>
      <c r="G211" s="246"/>
      <c r="H211" s="249">
        <v>0.019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0.019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7051</v>
      </c>
      <c r="F213" s="218" t="s">
        <v>7052</v>
      </c>
      <c r="G213" s="219" t="s">
        <v>376</v>
      </c>
      <c r="H213" s="220">
        <v>6.2999999999999998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7158</v>
      </c>
      <c r="G214" s="246"/>
      <c r="H214" s="249">
        <v>6.2999999999999998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6.2999999999999998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612</v>
      </c>
      <c r="D216" s="216" t="s">
        <v>333</v>
      </c>
      <c r="E216" s="217" t="s">
        <v>6925</v>
      </c>
      <c r="F216" s="218" t="s">
        <v>6926</v>
      </c>
      <c r="G216" s="219" t="s">
        <v>425</v>
      </c>
      <c r="H216" s="220">
        <v>3.1499999999999999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1266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7161</v>
      </c>
      <c r="G217" s="246"/>
      <c r="H217" s="249">
        <v>3.1499999999999999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3.1499999999999999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638</v>
      </c>
      <c r="D219" s="216" t="s">
        <v>333</v>
      </c>
      <c r="E219" s="217" t="s">
        <v>7131</v>
      </c>
      <c r="F219" s="218" t="s">
        <v>7132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3508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1284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7133</v>
      </c>
      <c r="F222" s="218" t="s">
        <v>7134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1310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7135</v>
      </c>
      <c r="F225" s="218" t="s">
        <v>7136</v>
      </c>
      <c r="G225" s="219" t="s">
        <v>425</v>
      </c>
      <c r="H225" s="220">
        <v>1</v>
      </c>
      <c r="I225" s="221"/>
      <c r="J225" s="222">
        <f>ROUND(I225*H225,2)</f>
        <v>0</v>
      </c>
      <c r="K225" s="218" t="s">
        <v>3508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1333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675</v>
      </c>
      <c r="D228" s="216" t="s">
        <v>333</v>
      </c>
      <c r="E228" s="217" t="s">
        <v>7137</v>
      </c>
      <c r="F228" s="218" t="s">
        <v>7138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1348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683</v>
      </c>
      <c r="D231" s="216" t="s">
        <v>333</v>
      </c>
      <c r="E231" s="217" t="s">
        <v>7162</v>
      </c>
      <c r="F231" s="218" t="s">
        <v>7163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3508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1366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6988</v>
      </c>
      <c r="F234" s="218" t="s">
        <v>6989</v>
      </c>
      <c r="G234" s="219" t="s">
        <v>384</v>
      </c>
      <c r="H234" s="220">
        <v>6.4459999999999997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1380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7164</v>
      </c>
      <c r="G235" s="246"/>
      <c r="H235" s="249">
        <v>6.4459999999999997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6.4459999999999997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6990</v>
      </c>
      <c r="F237" s="218" t="s">
        <v>6991</v>
      </c>
      <c r="G237" s="219" t="s">
        <v>384</v>
      </c>
      <c r="H237" s="220">
        <v>18.135999999999999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7165</v>
      </c>
      <c r="G238" s="246"/>
      <c r="H238" s="249">
        <v>18.135999999999999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18.135999999999999</v>
      </c>
      <c r="I239" s="261"/>
      <c r="J239" s="257"/>
      <c r="K239" s="257"/>
      <c r="L239" s="262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iU/17bCoBlzUCoAlDcFFiiadphoQEm/nGvSWicYNBnEsdc7tVULCgfQc2zPEfBj92EWE2YE5ro1rNuB5FEBwzA==" hashValue="GpnDWfzrCYfSteGZpv6s3wSSmI2/MIPfLOqjIPbdDagvIMRFX32f5t1sZL5TJi1bi3ZDD2OeSnk13NqA9aQANg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101.17 - IO.01.17 - Prodloužení veřejné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5535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7167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101.17 - IO.01.17 - Prodloužení veřejné kanalizace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329</v>
      </c>
      <c r="F88" s="203" t="s">
        <v>329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83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7168</v>
      </c>
      <c r="F89" s="214" t="s">
        <v>7169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83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21.75" customHeight="1">
      <c r="A90" s="40"/>
      <c r="B90" s="41"/>
      <c r="C90" s="216" t="s">
        <v>83</v>
      </c>
      <c r="D90" s="216" t="s">
        <v>333</v>
      </c>
      <c r="E90" s="217" t="s">
        <v>7170</v>
      </c>
      <c r="F90" s="218" t="s">
        <v>7171</v>
      </c>
      <c r="G90" s="219" t="s">
        <v>425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126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126</v>
      </c>
      <c r="BM90" s="227" t="s">
        <v>7172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LsZBRkAdqxJ42jeHIW2mWTXx13eXZ5NVOezu5/DvujEpIfd3glK9R3xpBeo8xqwYbG7GM32SzLIFOfxvvUxS3w==" hashValue="5qZs9AVoT5XZMB1DQuHcQp3fwkctfrFZ583VHCajbd4seFNFV6lIm8dp/eRk6PNttjBzZo0IMfpsNtx86k3jX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7173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ROUND((SUM(BE103:BE294)),  2)</f>
        <v>0</v>
      </c>
      <c r="G35" s="40"/>
      <c r="H35" s="40"/>
      <c r="I35" s="160">
        <v>0.20999999999999999</v>
      </c>
      <c r="J35" s="159">
        <f>ROUND(((SUM(BE103:BE294))*I35),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ROUND((SUM(BF103:BF294)),  2)</f>
        <v>0</v>
      </c>
      <c r="G36" s="40"/>
      <c r="H36" s="40"/>
      <c r="I36" s="160">
        <v>0.14999999999999999</v>
      </c>
      <c r="J36" s="159">
        <f>ROUND(((SUM(BF103:BF294))*I36),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ROUND((SUM(BG103:BG294)),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ROUND((SUM(BH103:BH294)),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ROUND((SUM(BI103:BI294)),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101.18 - IO.01.18 - Přípojka splaškové kanalizace objekt p.č.1485/2 a 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7174</v>
      </c>
      <c r="E64" s="181"/>
      <c r="F64" s="181"/>
      <c r="G64" s="181"/>
      <c r="H64" s="181"/>
      <c r="I64" s="181"/>
      <c r="J64" s="182">
        <f>J104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J125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J138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J170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J174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6622</v>
      </c>
      <c r="E72" s="186"/>
      <c r="F72" s="186"/>
      <c r="G72" s="186"/>
      <c r="H72" s="186"/>
      <c r="I72" s="186"/>
      <c r="J72" s="187">
        <f>J184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6623</v>
      </c>
      <c r="E73" s="186"/>
      <c r="F73" s="186"/>
      <c r="G73" s="186"/>
      <c r="H73" s="186"/>
      <c r="I73" s="186"/>
      <c r="J73" s="187">
        <f>J191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5220</v>
      </c>
      <c r="E74" s="186"/>
      <c r="F74" s="186"/>
      <c r="G74" s="186"/>
      <c r="H74" s="186"/>
      <c r="I74" s="186"/>
      <c r="J74" s="187">
        <f>J195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6624</v>
      </c>
      <c r="E75" s="186"/>
      <c r="F75" s="186"/>
      <c r="G75" s="186"/>
      <c r="H75" s="186"/>
      <c r="I75" s="186"/>
      <c r="J75" s="187">
        <f>J199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6626</v>
      </c>
      <c r="E76" s="186"/>
      <c r="F76" s="186"/>
      <c r="G76" s="186"/>
      <c r="H76" s="186"/>
      <c r="I76" s="186"/>
      <c r="J76" s="187">
        <f>J203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5221</v>
      </c>
      <c r="E77" s="186"/>
      <c r="F77" s="186"/>
      <c r="G77" s="186"/>
      <c r="H77" s="186"/>
      <c r="I77" s="186"/>
      <c r="J77" s="187">
        <f>J222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6628</v>
      </c>
      <c r="E78" s="186"/>
      <c r="F78" s="186"/>
      <c r="G78" s="186"/>
      <c r="H78" s="186"/>
      <c r="I78" s="186"/>
      <c r="J78" s="187">
        <f>J229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6629</v>
      </c>
      <c r="E79" s="186"/>
      <c r="F79" s="186"/>
      <c r="G79" s="186"/>
      <c r="H79" s="186"/>
      <c r="I79" s="186"/>
      <c r="J79" s="187">
        <f>J233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5671</v>
      </c>
      <c r="E80" s="186"/>
      <c r="F80" s="186"/>
      <c r="G80" s="186"/>
      <c r="H80" s="186"/>
      <c r="I80" s="186"/>
      <c r="J80" s="187">
        <f>J237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5591</v>
      </c>
      <c r="E81" s="186"/>
      <c r="F81" s="186"/>
      <c r="G81" s="186"/>
      <c r="H81" s="186"/>
      <c r="I81" s="186"/>
      <c r="J81" s="187">
        <f>J257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Anthropos Sportovní a rekreační areál (I.etapa)-revize 5</v>
      </c>
      <c r="F91" s="34"/>
      <c r="G91" s="34"/>
      <c r="H91" s="34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303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304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101.18 - IO.01.18 - Přípojka splaškové kanalizace objekt p.č.1485/2 a 4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 xml:space="preserve"> </v>
      </c>
      <c r="G97" s="42"/>
      <c r="H97" s="42"/>
      <c r="I97" s="34" t="s">
        <v>23</v>
      </c>
      <c r="J97" s="74" t="str">
        <f>IF(J14="","",J14)</f>
        <v>14. 6. 2022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Statutární město Brno</v>
      </c>
      <c r="G99" s="42"/>
      <c r="H99" s="42"/>
      <c r="I99" s="34" t="s">
        <v>31</v>
      </c>
      <c r="J99" s="38" t="str">
        <f>E23</f>
        <v>Arch.Design, s.r.o.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36</v>
      </c>
      <c r="J100" s="38" t="str">
        <f>E26</f>
        <v>CKN Invest, spol. s 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317</v>
      </c>
      <c r="D102" s="192" t="s">
        <v>61</v>
      </c>
      <c r="E102" s="192" t="s">
        <v>57</v>
      </c>
      <c r="F102" s="192" t="s">
        <v>58</v>
      </c>
      <c r="G102" s="192" t="s">
        <v>318</v>
      </c>
      <c r="H102" s="192" t="s">
        <v>319</v>
      </c>
      <c r="I102" s="192" t="s">
        <v>320</v>
      </c>
      <c r="J102" s="192" t="s">
        <v>311</v>
      </c>
      <c r="K102" s="193" t="s">
        <v>321</v>
      </c>
      <c r="L102" s="194"/>
      <c r="M102" s="94" t="s">
        <v>19</v>
      </c>
      <c r="N102" s="95" t="s">
        <v>46</v>
      </c>
      <c r="O102" s="95" t="s">
        <v>322</v>
      </c>
      <c r="P102" s="95" t="s">
        <v>323</v>
      </c>
      <c r="Q102" s="95" t="s">
        <v>324</v>
      </c>
      <c r="R102" s="95" t="s">
        <v>325</v>
      </c>
      <c r="S102" s="95" t="s">
        <v>326</v>
      </c>
      <c r="T102" s="96" t="s">
        <v>327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328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</f>
        <v>0</v>
      </c>
      <c r="Q103" s="98"/>
      <c r="R103" s="197">
        <f>R104</f>
        <v>0</v>
      </c>
      <c r="S103" s="98"/>
      <c r="T103" s="198">
        <f>T104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75</v>
      </c>
      <c r="AU103" s="19" t="s">
        <v>312</v>
      </c>
      <c r="BK103" s="199">
        <f>BK104</f>
        <v>0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7175</v>
      </c>
      <c r="F104" s="203" t="s">
        <v>7176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P105+P125+P138+P145+P163+P170+P174+P184+P191+P195+P199+P203+P222+P229+P233+P237+P257</f>
        <v>0</v>
      </c>
      <c r="Q104" s="208"/>
      <c r="R104" s="209">
        <f>R105+R125+R138+R145+R163+R170+R174+R184+R191+R195+R199+R203+R222+R229+R233+R237+R257</f>
        <v>0</v>
      </c>
      <c r="S104" s="208"/>
      <c r="T104" s="210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BK105+BK125+BK138+BK145+BK163+BK170+BK174+BK184+BK191+BK195+BK199+BK203+BK222+BK229+BK233+BK237+BK257</f>
        <v>0</v>
      </c>
    </row>
    <row r="105" s="12" customFormat="1" ht="22.8" customHeight="1">
      <c r="A105" s="12"/>
      <c r="B105" s="200"/>
      <c r="C105" s="201"/>
      <c r="D105" s="202" t="s">
        <v>75</v>
      </c>
      <c r="E105" s="214" t="s">
        <v>182</v>
      </c>
      <c r="F105" s="214" t="s">
        <v>422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SUM(P106:P124)</f>
        <v>0</v>
      </c>
      <c r="Q105" s="208"/>
      <c r="R105" s="209">
        <f>SUM(R106:R124)</f>
        <v>0</v>
      </c>
      <c r="S105" s="208"/>
      <c r="T105" s="210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83</v>
      </c>
      <c r="AY105" s="211" t="s">
        <v>331</v>
      </c>
      <c r="BK105" s="213">
        <f>SUM(BK106:BK124)</f>
        <v>0</v>
      </c>
    </row>
    <row r="106" s="2" customFormat="1" ht="16.5" customHeight="1">
      <c r="A106" s="40"/>
      <c r="B106" s="41"/>
      <c r="C106" s="216" t="s">
        <v>83</v>
      </c>
      <c r="D106" s="216" t="s">
        <v>333</v>
      </c>
      <c r="E106" s="217" t="s">
        <v>3505</v>
      </c>
      <c r="F106" s="218" t="s">
        <v>6632</v>
      </c>
      <c r="G106" s="219" t="s">
        <v>3507</v>
      </c>
      <c r="H106" s="220">
        <v>96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85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7084</v>
      </c>
      <c r="G107" s="246"/>
      <c r="H107" s="249">
        <v>96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96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85</v>
      </c>
      <c r="D109" s="216" t="s">
        <v>333</v>
      </c>
      <c r="E109" s="217" t="s">
        <v>3510</v>
      </c>
      <c r="F109" s="218" t="s">
        <v>6634</v>
      </c>
      <c r="G109" s="219" t="s">
        <v>1081</v>
      </c>
      <c r="H109" s="220">
        <v>4</v>
      </c>
      <c r="I109" s="221"/>
      <c r="J109" s="222">
        <f>ROUND(I109*H109,2)</f>
        <v>0</v>
      </c>
      <c r="K109" s="218" t="s">
        <v>3508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126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126</v>
      </c>
      <c r="G110" s="246"/>
      <c r="H110" s="249">
        <v>4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4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7085</v>
      </c>
      <c r="F112" s="218" t="s">
        <v>7086</v>
      </c>
      <c r="G112" s="219" t="s">
        <v>336</v>
      </c>
      <c r="H112" s="220">
        <v>4.2000000000000002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7177</v>
      </c>
      <c r="G113" s="246"/>
      <c r="H113" s="249">
        <v>1.05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7178</v>
      </c>
      <c r="G114" s="246"/>
      <c r="H114" s="249">
        <v>3.1499999999999999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4.2000000000000002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7089</v>
      </c>
      <c r="F116" s="218" t="s">
        <v>7090</v>
      </c>
      <c r="G116" s="219" t="s">
        <v>336</v>
      </c>
      <c r="H116" s="220">
        <v>1.05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7177</v>
      </c>
      <c r="G117" s="246"/>
      <c r="H117" s="249">
        <v>1.05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1.05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7091</v>
      </c>
      <c r="F119" s="218" t="s">
        <v>7092</v>
      </c>
      <c r="G119" s="219" t="s">
        <v>336</v>
      </c>
      <c r="H119" s="220">
        <v>1.05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7177</v>
      </c>
      <c r="G120" s="246"/>
      <c r="H120" s="249">
        <v>1.05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1.05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7093</v>
      </c>
      <c r="F122" s="218" t="s">
        <v>7094</v>
      </c>
      <c r="G122" s="219" t="s">
        <v>336</v>
      </c>
      <c r="H122" s="220">
        <v>3.1499999999999999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7178</v>
      </c>
      <c r="G123" s="246"/>
      <c r="H123" s="249">
        <v>3.1499999999999999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3.1499999999999999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12" customFormat="1" ht="22.8" customHeight="1">
      <c r="A125" s="12"/>
      <c r="B125" s="200"/>
      <c r="C125" s="201"/>
      <c r="D125" s="202" t="s">
        <v>75</v>
      </c>
      <c r="E125" s="214" t="s">
        <v>524</v>
      </c>
      <c r="F125" s="214" t="s">
        <v>3512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83</v>
      </c>
      <c r="AT125" s="212" t="s">
        <v>75</v>
      </c>
      <c r="AU125" s="212" t="s">
        <v>83</v>
      </c>
      <c r="AY125" s="211" t="s">
        <v>331</v>
      </c>
      <c r="BK125" s="213">
        <f>SUM(BK126:BK137)</f>
        <v>0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3516</v>
      </c>
      <c r="F126" s="218" t="s">
        <v>6997</v>
      </c>
      <c r="G126" s="219" t="s">
        <v>429</v>
      </c>
      <c r="H126" s="220">
        <v>23.780000000000001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7179</v>
      </c>
      <c r="G127" s="246"/>
      <c r="H127" s="249">
        <v>23.780000000000001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23.780000000000001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3519</v>
      </c>
      <c r="F129" s="218" t="s">
        <v>6676</v>
      </c>
      <c r="G129" s="219" t="s">
        <v>429</v>
      </c>
      <c r="H129" s="220">
        <v>11.890000000000001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7180</v>
      </c>
      <c r="G130" s="246"/>
      <c r="H130" s="249">
        <v>11.890000000000001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11.890000000000001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3522</v>
      </c>
      <c r="F132" s="218" t="s">
        <v>7001</v>
      </c>
      <c r="G132" s="219" t="s">
        <v>429</v>
      </c>
      <c r="H132" s="220">
        <v>2.6400000000000001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7181</v>
      </c>
      <c r="G133" s="246"/>
      <c r="H133" s="249">
        <v>2.6400000000000001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2.6400000000000001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3524</v>
      </c>
      <c r="F135" s="218" t="s">
        <v>6681</v>
      </c>
      <c r="G135" s="219" t="s">
        <v>429</v>
      </c>
      <c r="H135" s="220">
        <v>1.3200000000000001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7182</v>
      </c>
      <c r="G136" s="246"/>
      <c r="H136" s="249">
        <v>1.3200000000000001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1.3200000000000001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8</v>
      </c>
      <c r="F138" s="214" t="s">
        <v>3527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SUM(P139:P144)</f>
        <v>0</v>
      </c>
      <c r="Q138" s="208"/>
      <c r="R138" s="209">
        <f>SUM(R139:R144)</f>
        <v>0</v>
      </c>
      <c r="S138" s="208"/>
      <c r="T138" s="21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SUM(BK139:BK144)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3534</v>
      </c>
      <c r="F139" s="218" t="s">
        <v>6713</v>
      </c>
      <c r="G139" s="219" t="s">
        <v>336</v>
      </c>
      <c r="H139" s="220">
        <v>17.870000000000001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7183</v>
      </c>
      <c r="G140" s="246"/>
      <c r="H140" s="249">
        <v>17.870000000000001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17.870000000000001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3537</v>
      </c>
      <c r="F142" s="218" t="s">
        <v>6715</v>
      </c>
      <c r="G142" s="219" t="s">
        <v>336</v>
      </c>
      <c r="H142" s="220">
        <v>17.870000000000001</v>
      </c>
      <c r="I142" s="221"/>
      <c r="J142" s="222">
        <f>ROUND(I142*H142,2)</f>
        <v>0</v>
      </c>
      <c r="K142" s="218" t="s">
        <v>3508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7183</v>
      </c>
      <c r="G143" s="246"/>
      <c r="H143" s="249">
        <v>17.870000000000001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17.870000000000001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SUM(P146:P162)</f>
        <v>0</v>
      </c>
      <c r="Q145" s="208"/>
      <c r="R145" s="209">
        <f>SUM(R146:R162)</f>
        <v>0</v>
      </c>
      <c r="S145" s="208"/>
      <c r="T145" s="210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SUM(BK146:BK162)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3541</v>
      </c>
      <c r="F146" s="218" t="s">
        <v>6732</v>
      </c>
      <c r="G146" s="219" t="s">
        <v>429</v>
      </c>
      <c r="H146" s="220">
        <v>26.41</v>
      </c>
      <c r="I146" s="221"/>
      <c r="J146" s="222">
        <f>ROUND(I146*H146,2)</f>
        <v>0</v>
      </c>
      <c r="K146" s="218" t="s">
        <v>3508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7184</v>
      </c>
      <c r="G147" s="246"/>
      <c r="H147" s="249">
        <v>26.41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26.41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3547</v>
      </c>
      <c r="F149" s="218" t="s">
        <v>5225</v>
      </c>
      <c r="G149" s="219" t="s">
        <v>429</v>
      </c>
      <c r="H149" s="220">
        <v>26.420000000000002</v>
      </c>
      <c r="I149" s="221"/>
      <c r="J149" s="222">
        <f>ROUND(I149*H149,2)</f>
        <v>0</v>
      </c>
      <c r="K149" s="218" t="s">
        <v>3508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3" customFormat="1">
      <c r="A150" s="13"/>
      <c r="B150" s="234"/>
      <c r="C150" s="235"/>
      <c r="D150" s="236" t="s">
        <v>341</v>
      </c>
      <c r="E150" s="237" t="s">
        <v>19</v>
      </c>
      <c r="F150" s="238" t="s">
        <v>6748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341</v>
      </c>
      <c r="AU150" s="244" t="s">
        <v>85</v>
      </c>
      <c r="AV150" s="13" t="s">
        <v>83</v>
      </c>
      <c r="AW150" s="13" t="s">
        <v>35</v>
      </c>
      <c r="AX150" s="13" t="s">
        <v>76</v>
      </c>
      <c r="AY150" s="244" t="s">
        <v>331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7185</v>
      </c>
      <c r="G151" s="246"/>
      <c r="H151" s="249">
        <v>0.35999999999999999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7149</v>
      </c>
      <c r="G152" s="246"/>
      <c r="H152" s="249">
        <v>1.69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7186</v>
      </c>
      <c r="G153" s="246"/>
      <c r="H153" s="249">
        <v>1.1699999999999999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7187</v>
      </c>
      <c r="G154" s="246"/>
      <c r="H154" s="249">
        <v>7.5499999999999998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7188</v>
      </c>
      <c r="G155" s="246"/>
      <c r="H155" s="249">
        <v>15.65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26.420000000000002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3891</v>
      </c>
      <c r="F157" s="218" t="s">
        <v>7014</v>
      </c>
      <c r="G157" s="219" t="s">
        <v>429</v>
      </c>
      <c r="H157" s="220">
        <v>26.420000000000002</v>
      </c>
      <c r="I157" s="221"/>
      <c r="J157" s="222">
        <f>ROUND(I157*H157,2)</f>
        <v>0</v>
      </c>
      <c r="K157" s="218" t="s">
        <v>3508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7189</v>
      </c>
      <c r="G158" s="246"/>
      <c r="H158" s="249">
        <v>26.420000000000002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26.420000000000002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3550</v>
      </c>
      <c r="F160" s="218" t="s">
        <v>6759</v>
      </c>
      <c r="G160" s="219" t="s">
        <v>429</v>
      </c>
      <c r="H160" s="220">
        <v>396.30000000000001</v>
      </c>
      <c r="I160" s="221"/>
      <c r="J160" s="222">
        <f>ROUND(I160*H160,2)</f>
        <v>0</v>
      </c>
      <c r="K160" s="218" t="s">
        <v>3508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7190</v>
      </c>
      <c r="G161" s="246"/>
      <c r="H161" s="249">
        <v>396.30000000000001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396.30000000000001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469</v>
      </c>
      <c r="F163" s="214" t="s">
        <v>3553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SUM(P164:P169)</f>
        <v>0</v>
      </c>
      <c r="Q163" s="208"/>
      <c r="R163" s="209">
        <f>SUM(R164:R169)</f>
        <v>0</v>
      </c>
      <c r="S163" s="208"/>
      <c r="T163" s="210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SUM(BK164:BK169)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3554</v>
      </c>
      <c r="F164" s="218" t="s">
        <v>6769</v>
      </c>
      <c r="G164" s="219" t="s">
        <v>429</v>
      </c>
      <c r="H164" s="220">
        <v>7.5499999999999998</v>
      </c>
      <c r="I164" s="221"/>
      <c r="J164" s="222">
        <f>ROUND(I164*H164,2)</f>
        <v>0</v>
      </c>
      <c r="K164" s="218" t="s">
        <v>3508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7187</v>
      </c>
      <c r="G165" s="246"/>
      <c r="H165" s="249">
        <v>7.5499999999999998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7.5499999999999998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3556</v>
      </c>
      <c r="F167" s="218" t="s">
        <v>6773</v>
      </c>
      <c r="G167" s="219" t="s">
        <v>429</v>
      </c>
      <c r="H167" s="220">
        <v>15.65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7188</v>
      </c>
      <c r="G168" s="246"/>
      <c r="H168" s="249">
        <v>15.65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15.65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549</v>
      </c>
      <c r="F170" s="214" t="s">
        <v>3560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SUM(P171:P173)</f>
        <v>0</v>
      </c>
      <c r="Q170" s="208"/>
      <c r="R170" s="209">
        <f>SUM(R171:R173)</f>
        <v>0</v>
      </c>
      <c r="S170" s="208"/>
      <c r="T170" s="21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83</v>
      </c>
      <c r="AT170" s="212" t="s">
        <v>75</v>
      </c>
      <c r="AU170" s="212" t="s">
        <v>83</v>
      </c>
      <c r="AY170" s="211" t="s">
        <v>331</v>
      </c>
      <c r="BK170" s="213">
        <f>SUM(BK171:BK173)</f>
        <v>0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3561</v>
      </c>
      <c r="F171" s="218" t="s">
        <v>6786</v>
      </c>
      <c r="G171" s="219" t="s">
        <v>429</v>
      </c>
      <c r="H171" s="220">
        <v>26.420000000000002</v>
      </c>
      <c r="I171" s="221"/>
      <c r="J171" s="222">
        <f>ROUND(I171*H171,2)</f>
        <v>0</v>
      </c>
      <c r="K171" s="218" t="s">
        <v>3508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7189</v>
      </c>
      <c r="G172" s="246"/>
      <c r="H172" s="249">
        <v>26.420000000000002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26.420000000000002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546</v>
      </c>
      <c r="F174" s="214" t="s">
        <v>3563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SUM(P175:P183)</f>
        <v>0</v>
      </c>
      <c r="Q174" s="208"/>
      <c r="R174" s="209">
        <f>SUM(R175:R183)</f>
        <v>0</v>
      </c>
      <c r="S174" s="208"/>
      <c r="T174" s="21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SUM(BK175:BK183)</f>
        <v>0</v>
      </c>
    </row>
    <row r="175" s="2" customFormat="1" ht="16.5" customHeight="1">
      <c r="A175" s="40"/>
      <c r="B175" s="41"/>
      <c r="C175" s="216" t="s">
        <v>558</v>
      </c>
      <c r="D175" s="216" t="s">
        <v>333</v>
      </c>
      <c r="E175" s="217" t="s">
        <v>6790</v>
      </c>
      <c r="F175" s="218" t="s">
        <v>6791</v>
      </c>
      <c r="G175" s="219" t="s">
        <v>336</v>
      </c>
      <c r="H175" s="220">
        <v>0.20000000000000001</v>
      </c>
      <c r="I175" s="221"/>
      <c r="J175" s="222">
        <f>ROUND(I175*H175,2)</f>
        <v>0</v>
      </c>
      <c r="K175" s="218" t="s">
        <v>3508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1048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7022</v>
      </c>
      <c r="G176" s="246"/>
      <c r="H176" s="249">
        <v>0.20000000000000001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0.20000000000000001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3564</v>
      </c>
      <c r="F178" s="218" t="s">
        <v>6795</v>
      </c>
      <c r="G178" s="219" t="s">
        <v>429</v>
      </c>
      <c r="H178" s="220">
        <v>1.1699999999999999</v>
      </c>
      <c r="I178" s="221"/>
      <c r="J178" s="222">
        <f>ROUND(I178*H178,2)</f>
        <v>0</v>
      </c>
      <c r="K178" s="218" t="s">
        <v>3508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7186</v>
      </c>
      <c r="G179" s="246"/>
      <c r="H179" s="249">
        <v>1.1699999999999999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1.1699999999999999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6799</v>
      </c>
      <c r="F181" s="218" t="s">
        <v>6800</v>
      </c>
      <c r="G181" s="219" t="s">
        <v>376</v>
      </c>
      <c r="H181" s="220">
        <v>11.800000000000001</v>
      </c>
      <c r="I181" s="221"/>
      <c r="J181" s="222">
        <f>ROUND(I181*H181,2)</f>
        <v>0</v>
      </c>
      <c r="K181" s="218" t="s">
        <v>3508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7191</v>
      </c>
      <c r="G182" s="246"/>
      <c r="H182" s="249">
        <v>11.800000000000001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11.800000000000001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1189</v>
      </c>
      <c r="F184" s="214" t="s">
        <v>6814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SUM(P185:P190)</f>
        <v>0</v>
      </c>
      <c r="Q184" s="208"/>
      <c r="R184" s="209">
        <f>SUM(R185:R190)</f>
        <v>0</v>
      </c>
      <c r="S184" s="208"/>
      <c r="T184" s="210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SUM(BK185:BK190)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6815</v>
      </c>
      <c r="F185" s="218" t="s">
        <v>6816</v>
      </c>
      <c r="G185" s="219" t="s">
        <v>429</v>
      </c>
      <c r="H185" s="220">
        <v>0.83999999999999997</v>
      </c>
      <c r="I185" s="221"/>
      <c r="J185" s="222">
        <f>ROUND(I185*H185,2)</f>
        <v>0</v>
      </c>
      <c r="K185" s="218" t="s">
        <v>3508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7192</v>
      </c>
      <c r="G186" s="246"/>
      <c r="H186" s="249">
        <v>0.83999999999999997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0.83999999999999997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6818</v>
      </c>
      <c r="F188" s="218" t="s">
        <v>6819</v>
      </c>
      <c r="G188" s="219" t="s">
        <v>384</v>
      </c>
      <c r="H188" s="220">
        <v>0.438</v>
      </c>
      <c r="I188" s="221"/>
      <c r="J188" s="222">
        <f>ROUND(I188*H188,2)</f>
        <v>0</v>
      </c>
      <c r="K188" s="218" t="s">
        <v>3508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7193</v>
      </c>
      <c r="G189" s="246"/>
      <c r="H189" s="249">
        <v>0.438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0.438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12" customFormat="1" ht="22.8" customHeight="1">
      <c r="A191" s="12"/>
      <c r="B191" s="200"/>
      <c r="C191" s="201"/>
      <c r="D191" s="202" t="s">
        <v>75</v>
      </c>
      <c r="E191" s="214" t="s">
        <v>1196</v>
      </c>
      <c r="F191" s="214" t="s">
        <v>6821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SUM(P192:P194)</f>
        <v>0</v>
      </c>
      <c r="Q191" s="208"/>
      <c r="R191" s="209">
        <f>SUM(R192:R194)</f>
        <v>0</v>
      </c>
      <c r="S191" s="208"/>
      <c r="T191" s="210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83</v>
      </c>
      <c r="AT191" s="212" t="s">
        <v>75</v>
      </c>
      <c r="AU191" s="212" t="s">
        <v>83</v>
      </c>
      <c r="AY191" s="211" t="s">
        <v>331</v>
      </c>
      <c r="BK191" s="213">
        <f>SUM(BK192:BK194)</f>
        <v>0</v>
      </c>
    </row>
    <row r="192" s="2" customFormat="1" ht="16.5" customHeight="1">
      <c r="A192" s="40"/>
      <c r="B192" s="41"/>
      <c r="C192" s="216" t="s">
        <v>599</v>
      </c>
      <c r="D192" s="216" t="s">
        <v>333</v>
      </c>
      <c r="E192" s="217" t="s">
        <v>6822</v>
      </c>
      <c r="F192" s="218" t="s">
        <v>6823</v>
      </c>
      <c r="G192" s="219" t="s">
        <v>336</v>
      </c>
      <c r="H192" s="220">
        <v>1.05</v>
      </c>
      <c r="I192" s="221"/>
      <c r="J192" s="222">
        <f>ROUND(I192*H192,2)</f>
        <v>0</v>
      </c>
      <c r="K192" s="218" t="s">
        <v>3508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495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7194</v>
      </c>
      <c r="G193" s="246"/>
      <c r="H193" s="249">
        <v>1.05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1.05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1207</v>
      </c>
      <c r="F195" s="214" t="s">
        <v>5237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83</v>
      </c>
      <c r="AT195" s="212" t="s">
        <v>75</v>
      </c>
      <c r="AU195" s="212" t="s">
        <v>83</v>
      </c>
      <c r="AY195" s="211" t="s">
        <v>331</v>
      </c>
      <c r="BK195" s="213">
        <f>SUM(BK196:BK198)</f>
        <v>0</v>
      </c>
    </row>
    <row r="196" s="2" customFormat="1" ht="16.5" customHeight="1">
      <c r="A196" s="40"/>
      <c r="B196" s="41"/>
      <c r="C196" s="216" t="s">
        <v>587</v>
      </c>
      <c r="D196" s="216" t="s">
        <v>333</v>
      </c>
      <c r="E196" s="217" t="s">
        <v>7111</v>
      </c>
      <c r="F196" s="218" t="s">
        <v>7112</v>
      </c>
      <c r="G196" s="219" t="s">
        <v>336</v>
      </c>
      <c r="H196" s="220">
        <v>3.1499999999999999</v>
      </c>
      <c r="I196" s="221"/>
      <c r="J196" s="222">
        <f>ROUND(I196*H196,2)</f>
        <v>0</v>
      </c>
      <c r="K196" s="218" t="s">
        <v>3508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1132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7178</v>
      </c>
      <c r="G197" s="246"/>
      <c r="H197" s="249">
        <v>3.1499999999999999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3.1499999999999999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12" customFormat="1" ht="22.8" customHeight="1">
      <c r="A199" s="12"/>
      <c r="B199" s="200"/>
      <c r="C199" s="201"/>
      <c r="D199" s="202" t="s">
        <v>75</v>
      </c>
      <c r="E199" s="214" t="s">
        <v>1406</v>
      </c>
      <c r="F199" s="214" t="s">
        <v>6825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SUM(P200:P202)</f>
        <v>0</v>
      </c>
      <c r="Q199" s="208"/>
      <c r="R199" s="209">
        <f>SUM(R200:R202)</f>
        <v>0</v>
      </c>
      <c r="S199" s="208"/>
      <c r="T199" s="210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83</v>
      </c>
      <c r="AT199" s="212" t="s">
        <v>75</v>
      </c>
      <c r="AU199" s="212" t="s">
        <v>83</v>
      </c>
      <c r="AY199" s="211" t="s">
        <v>331</v>
      </c>
      <c r="BK199" s="213">
        <f>SUM(BK200:BK202)</f>
        <v>0</v>
      </c>
    </row>
    <row r="200" s="2" customFormat="1" ht="16.5" customHeight="1">
      <c r="A200" s="40"/>
      <c r="B200" s="41"/>
      <c r="C200" s="216" t="s">
        <v>644</v>
      </c>
      <c r="D200" s="216" t="s">
        <v>333</v>
      </c>
      <c r="E200" s="217" t="s">
        <v>7025</v>
      </c>
      <c r="F200" s="218" t="s">
        <v>7026</v>
      </c>
      <c r="G200" s="219" t="s">
        <v>376</v>
      </c>
      <c r="H200" s="220">
        <v>11.800000000000001</v>
      </c>
      <c r="I200" s="221"/>
      <c r="J200" s="222">
        <f>ROUND(I200*H200,2)</f>
        <v>0</v>
      </c>
      <c r="K200" s="218" t="s">
        <v>3508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1144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7191</v>
      </c>
      <c r="G201" s="246"/>
      <c r="H201" s="249">
        <v>11.800000000000001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11.800000000000001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2.8" customHeight="1">
      <c r="A203" s="12"/>
      <c r="B203" s="200"/>
      <c r="C203" s="201"/>
      <c r="D203" s="202" t="s">
        <v>75</v>
      </c>
      <c r="E203" s="214" t="s">
        <v>1443</v>
      </c>
      <c r="F203" s="214" t="s">
        <v>3848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0</v>
      </c>
      <c r="S203" s="208"/>
      <c r="T203" s="210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83</v>
      </c>
      <c r="AT203" s="212" t="s">
        <v>75</v>
      </c>
      <c r="AU203" s="212" t="s">
        <v>83</v>
      </c>
      <c r="AY203" s="211" t="s">
        <v>331</v>
      </c>
      <c r="BK203" s="213">
        <f>SUM(BK204:BK221)</f>
        <v>0</v>
      </c>
    </row>
    <row r="204" s="2" customFormat="1" ht="16.5" customHeight="1">
      <c r="A204" s="40"/>
      <c r="B204" s="41"/>
      <c r="C204" s="216" t="s">
        <v>650</v>
      </c>
      <c r="D204" s="216" t="s">
        <v>333</v>
      </c>
      <c r="E204" s="217" t="s">
        <v>7035</v>
      </c>
      <c r="F204" s="218" t="s">
        <v>7036</v>
      </c>
      <c r="G204" s="219" t="s">
        <v>376</v>
      </c>
      <c r="H204" s="220">
        <v>11.800000000000001</v>
      </c>
      <c r="I204" s="221"/>
      <c r="J204" s="222">
        <f>ROUND(I204*H204,2)</f>
        <v>0</v>
      </c>
      <c r="K204" s="218" t="s">
        <v>3508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1189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7191</v>
      </c>
      <c r="G205" s="246"/>
      <c r="H205" s="249">
        <v>11.800000000000001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11.800000000000001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656</v>
      </c>
      <c r="D207" s="216" t="s">
        <v>333</v>
      </c>
      <c r="E207" s="217" t="s">
        <v>7037</v>
      </c>
      <c r="F207" s="218" t="s">
        <v>7038</v>
      </c>
      <c r="G207" s="219" t="s">
        <v>6844</v>
      </c>
      <c r="H207" s="220">
        <v>2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1201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6850</v>
      </c>
      <c r="F210" s="218" t="s">
        <v>6851</v>
      </c>
      <c r="G210" s="219" t="s">
        <v>376</v>
      </c>
      <c r="H210" s="220">
        <v>11.800000000000001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7191</v>
      </c>
      <c r="G211" s="246"/>
      <c r="H211" s="249">
        <v>11.800000000000001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11.800000000000001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6867</v>
      </c>
      <c r="F213" s="218" t="s">
        <v>6868</v>
      </c>
      <c r="G213" s="219" t="s">
        <v>429</v>
      </c>
      <c r="H213" s="220">
        <v>11.800000000000001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7191</v>
      </c>
      <c r="G214" s="246"/>
      <c r="H214" s="249">
        <v>11.800000000000001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11.800000000000001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7115</v>
      </c>
      <c r="F216" s="218" t="s">
        <v>7116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7117</v>
      </c>
      <c r="F219" s="218" t="s">
        <v>7118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3508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1266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1460</v>
      </c>
      <c r="F222" s="214" t="s">
        <v>5242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SUM(P223:P228)</f>
        <v>0</v>
      </c>
      <c r="Q222" s="208"/>
      <c r="R222" s="209">
        <f>SUM(R223:R228)</f>
        <v>0</v>
      </c>
      <c r="S222" s="208"/>
      <c r="T222" s="21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SUM(BK223:BK228)</f>
        <v>0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6878</v>
      </c>
      <c r="F223" s="218" t="s">
        <v>6879</v>
      </c>
      <c r="G223" s="219" t="s">
        <v>376</v>
      </c>
      <c r="H223" s="220">
        <v>1.256</v>
      </c>
      <c r="I223" s="221"/>
      <c r="J223" s="222">
        <f>ROUND(I223*H223,2)</f>
        <v>0</v>
      </c>
      <c r="K223" s="218" t="s">
        <v>3508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1284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7119</v>
      </c>
      <c r="G224" s="246"/>
      <c r="H224" s="249">
        <v>1.256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1.256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6881</v>
      </c>
      <c r="F226" s="218" t="s">
        <v>6882</v>
      </c>
      <c r="G226" s="219" t="s">
        <v>376</v>
      </c>
      <c r="H226" s="220">
        <v>1.3999999999999999</v>
      </c>
      <c r="I226" s="221"/>
      <c r="J226" s="222">
        <f>ROUND(I226*H226,2)</f>
        <v>0</v>
      </c>
      <c r="K226" s="218" t="s">
        <v>3508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1310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7195</v>
      </c>
      <c r="G227" s="246"/>
      <c r="H227" s="249">
        <v>1.3999999999999999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1.3999999999999999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12" customFormat="1" ht="22.8" customHeight="1">
      <c r="A229" s="12"/>
      <c r="B229" s="200"/>
      <c r="C229" s="201"/>
      <c r="D229" s="202" t="s">
        <v>75</v>
      </c>
      <c r="E229" s="214" t="s">
        <v>6887</v>
      </c>
      <c r="F229" s="214" t="s">
        <v>6888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SUM(P230:P232)</f>
        <v>0</v>
      </c>
      <c r="Q229" s="208"/>
      <c r="R229" s="209">
        <f>SUM(R230:R232)</f>
        <v>0</v>
      </c>
      <c r="S229" s="208"/>
      <c r="T229" s="210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83</v>
      </c>
      <c r="AT229" s="212" t="s">
        <v>75</v>
      </c>
      <c r="AU229" s="212" t="s">
        <v>83</v>
      </c>
      <c r="AY229" s="211" t="s">
        <v>331</v>
      </c>
      <c r="BK229" s="213">
        <f>SUM(BK230:BK232)</f>
        <v>0</v>
      </c>
    </row>
    <row r="230" s="2" customFormat="1" ht="16.5" customHeight="1">
      <c r="A230" s="40"/>
      <c r="B230" s="41"/>
      <c r="C230" s="216" t="s">
        <v>666</v>
      </c>
      <c r="D230" s="216" t="s">
        <v>333</v>
      </c>
      <c r="E230" s="217" t="s">
        <v>6889</v>
      </c>
      <c r="F230" s="218" t="s">
        <v>6890</v>
      </c>
      <c r="G230" s="219" t="s">
        <v>384</v>
      </c>
      <c r="H230" s="220">
        <v>79.096000000000004</v>
      </c>
      <c r="I230" s="221"/>
      <c r="J230" s="222">
        <f>ROUND(I230*H230,2)</f>
        <v>0</v>
      </c>
      <c r="K230" s="218" t="s">
        <v>3508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1333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7196</v>
      </c>
      <c r="G231" s="246"/>
      <c r="H231" s="249">
        <v>79.096000000000004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79.096000000000004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3862</v>
      </c>
      <c r="F233" s="214" t="s">
        <v>3863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SUM(P234:P236)</f>
        <v>0</v>
      </c>
      <c r="Q233" s="208"/>
      <c r="R233" s="209">
        <f>SUM(R234:R236)</f>
        <v>0</v>
      </c>
      <c r="S233" s="208"/>
      <c r="T233" s="21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SUM(BK234:BK236)</f>
        <v>0</v>
      </c>
    </row>
    <row r="234" s="2" customFormat="1" ht="21.75" customHeight="1">
      <c r="A234" s="40"/>
      <c r="B234" s="41"/>
      <c r="C234" s="216" t="s">
        <v>675</v>
      </c>
      <c r="D234" s="216" t="s">
        <v>333</v>
      </c>
      <c r="E234" s="217" t="s">
        <v>6892</v>
      </c>
      <c r="F234" s="218" t="s">
        <v>6893</v>
      </c>
      <c r="G234" s="219" t="s">
        <v>376</v>
      </c>
      <c r="H234" s="220">
        <v>11.800000000000001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1348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7191</v>
      </c>
      <c r="G235" s="246"/>
      <c r="H235" s="249">
        <v>11.800000000000001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11.800000000000001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12" customFormat="1" ht="22.8" customHeight="1">
      <c r="A237" s="12"/>
      <c r="B237" s="200"/>
      <c r="C237" s="201"/>
      <c r="D237" s="202" t="s">
        <v>75</v>
      </c>
      <c r="E237" s="214" t="s">
        <v>5679</v>
      </c>
      <c r="F237" s="214" t="s">
        <v>5680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0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83</v>
      </c>
      <c r="AT237" s="212" t="s">
        <v>75</v>
      </c>
      <c r="AU237" s="212" t="s">
        <v>83</v>
      </c>
      <c r="AY237" s="211" t="s">
        <v>331</v>
      </c>
      <c r="BK237" s="213">
        <f>SUM(BK238:BK256)</f>
        <v>0</v>
      </c>
    </row>
    <row r="238" s="2" customFormat="1" ht="16.5" customHeight="1">
      <c r="A238" s="40"/>
      <c r="B238" s="41"/>
      <c r="C238" s="216" t="s">
        <v>683</v>
      </c>
      <c r="D238" s="216" t="s">
        <v>333</v>
      </c>
      <c r="E238" s="217" t="s">
        <v>6895</v>
      </c>
      <c r="F238" s="218" t="s">
        <v>6896</v>
      </c>
      <c r="G238" s="219" t="s">
        <v>384</v>
      </c>
      <c r="H238" s="220">
        <v>1.5309999999999999</v>
      </c>
      <c r="I238" s="221"/>
      <c r="J238" s="222">
        <f>ROUND(I238*H238,2)</f>
        <v>0</v>
      </c>
      <c r="K238" s="218" t="s">
        <v>3508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1366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7197</v>
      </c>
      <c r="G239" s="246"/>
      <c r="H239" s="249">
        <v>0.77500000000000002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7198</v>
      </c>
      <c r="G240" s="246"/>
      <c r="H240" s="249">
        <v>0.75600000000000001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1.5310000000000001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1044</v>
      </c>
      <c r="D242" s="216" t="s">
        <v>333</v>
      </c>
      <c r="E242" s="217" t="s">
        <v>6900</v>
      </c>
      <c r="F242" s="218" t="s">
        <v>6901</v>
      </c>
      <c r="G242" s="219" t="s">
        <v>384</v>
      </c>
      <c r="H242" s="220">
        <v>1.5309999999999999</v>
      </c>
      <c r="I242" s="221"/>
      <c r="J242" s="222">
        <f>ROUND(I242*H242,2)</f>
        <v>0</v>
      </c>
      <c r="K242" s="218" t="s">
        <v>3508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1380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7199</v>
      </c>
      <c r="G243" s="246"/>
      <c r="H243" s="249">
        <v>1.5309999999999999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1.5309999999999999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1048</v>
      </c>
      <c r="D245" s="216" t="s">
        <v>333</v>
      </c>
      <c r="E245" s="217" t="s">
        <v>6903</v>
      </c>
      <c r="F245" s="218" t="s">
        <v>6904</v>
      </c>
      <c r="G245" s="219" t="s">
        <v>384</v>
      </c>
      <c r="H245" s="220">
        <v>1.5309999999999999</v>
      </c>
      <c r="I245" s="221"/>
      <c r="J245" s="222">
        <f>ROUND(I245*H245,2)</f>
        <v>0</v>
      </c>
      <c r="K245" s="218" t="s">
        <v>3508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1391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7199</v>
      </c>
      <c r="G246" s="246"/>
      <c r="H246" s="249">
        <v>1.5309999999999999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1.5309999999999999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1053</v>
      </c>
      <c r="D248" s="216" t="s">
        <v>333</v>
      </c>
      <c r="E248" s="217" t="s">
        <v>6905</v>
      </c>
      <c r="F248" s="218" t="s">
        <v>6906</v>
      </c>
      <c r="G248" s="219" t="s">
        <v>384</v>
      </c>
      <c r="H248" s="220">
        <v>29.087</v>
      </c>
      <c r="I248" s="221"/>
      <c r="J248" s="222">
        <f>ROUND(I248*H248,2)</f>
        <v>0</v>
      </c>
      <c r="K248" s="218" t="s">
        <v>3508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1401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7200</v>
      </c>
      <c r="G249" s="246"/>
      <c r="H249" s="249">
        <v>29.087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29.087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2" customFormat="1" ht="16.5" customHeight="1">
      <c r="A251" s="40"/>
      <c r="B251" s="41"/>
      <c r="C251" s="216" t="s">
        <v>1058</v>
      </c>
      <c r="D251" s="216" t="s">
        <v>333</v>
      </c>
      <c r="E251" s="217" t="s">
        <v>6908</v>
      </c>
      <c r="F251" s="218" t="s">
        <v>6909</v>
      </c>
      <c r="G251" s="219" t="s">
        <v>384</v>
      </c>
      <c r="H251" s="220">
        <v>0.10299999999999999</v>
      </c>
      <c r="I251" s="221"/>
      <c r="J251" s="222">
        <f>ROUND(I251*H251,2)</f>
        <v>0</v>
      </c>
      <c r="K251" s="218" t="s">
        <v>3508</v>
      </c>
      <c r="L251" s="46"/>
      <c r="M251" s="223" t="s">
        <v>19</v>
      </c>
      <c r="N251" s="224" t="s">
        <v>47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126</v>
      </c>
      <c r="AT251" s="227" t="s">
        <v>333</v>
      </c>
      <c r="AU251" s="227" t="s">
        <v>85</v>
      </c>
      <c r="AY251" s="19" t="s">
        <v>331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83</v>
      </c>
      <c r="BK251" s="228">
        <f>ROUND(I251*H251,2)</f>
        <v>0</v>
      </c>
      <c r="BL251" s="19" t="s">
        <v>126</v>
      </c>
      <c r="BM251" s="227" t="s">
        <v>1415</v>
      </c>
    </row>
    <row r="252" s="14" customFormat="1">
      <c r="A252" s="14"/>
      <c r="B252" s="245"/>
      <c r="C252" s="246"/>
      <c r="D252" s="236" t="s">
        <v>341</v>
      </c>
      <c r="E252" s="247" t="s">
        <v>19</v>
      </c>
      <c r="F252" s="248" t="s">
        <v>7201</v>
      </c>
      <c r="G252" s="246"/>
      <c r="H252" s="249">
        <v>0.10299999999999999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341</v>
      </c>
      <c r="AU252" s="255" t="s">
        <v>85</v>
      </c>
      <c r="AV252" s="14" t="s">
        <v>85</v>
      </c>
      <c r="AW252" s="14" t="s">
        <v>35</v>
      </c>
      <c r="AX252" s="14" t="s">
        <v>76</v>
      </c>
      <c r="AY252" s="255" t="s">
        <v>331</v>
      </c>
    </row>
    <row r="253" s="15" customFormat="1">
      <c r="A253" s="15"/>
      <c r="B253" s="256"/>
      <c r="C253" s="257"/>
      <c r="D253" s="236" t="s">
        <v>341</v>
      </c>
      <c r="E253" s="258" t="s">
        <v>19</v>
      </c>
      <c r="F253" s="259" t="s">
        <v>353</v>
      </c>
      <c r="G253" s="257"/>
      <c r="H253" s="260">
        <v>0.10299999999999999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341</v>
      </c>
      <c r="AU253" s="266" t="s">
        <v>85</v>
      </c>
      <c r="AV253" s="15" t="s">
        <v>126</v>
      </c>
      <c r="AW253" s="15" t="s">
        <v>35</v>
      </c>
      <c r="AX253" s="15" t="s">
        <v>83</v>
      </c>
      <c r="AY253" s="266" t="s">
        <v>331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5685</v>
      </c>
      <c r="F254" s="218" t="s">
        <v>5686</v>
      </c>
      <c r="G254" s="219" t="s">
        <v>384</v>
      </c>
      <c r="H254" s="220">
        <v>2.6880000000000002</v>
      </c>
      <c r="I254" s="221"/>
      <c r="J254" s="222">
        <f>ROUND(I254*H254,2)</f>
        <v>0</v>
      </c>
      <c r="K254" s="218" t="s">
        <v>3508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7202</v>
      </c>
      <c r="G255" s="246"/>
      <c r="H255" s="249">
        <v>2.6880000000000002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2.6880000000000002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12" customFormat="1" ht="22.8" customHeight="1">
      <c r="A257" s="12"/>
      <c r="B257" s="200"/>
      <c r="C257" s="201"/>
      <c r="D257" s="202" t="s">
        <v>75</v>
      </c>
      <c r="E257" s="214" t="s">
        <v>3870</v>
      </c>
      <c r="F257" s="214" t="s">
        <v>3871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SUM(P258:P294)</f>
        <v>0</v>
      </c>
      <c r="Q257" s="208"/>
      <c r="R257" s="209">
        <f>SUM(R258:R294)</f>
        <v>0</v>
      </c>
      <c r="S257" s="208"/>
      <c r="T257" s="210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83</v>
      </c>
      <c r="AT257" s="212" t="s">
        <v>75</v>
      </c>
      <c r="AU257" s="212" t="s">
        <v>83</v>
      </c>
      <c r="AY257" s="211" t="s">
        <v>331</v>
      </c>
      <c r="BK257" s="213">
        <f>SUM(BK258:BK294)</f>
        <v>0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6913</v>
      </c>
      <c r="F258" s="218" t="s">
        <v>6914</v>
      </c>
      <c r="G258" s="219" t="s">
        <v>425</v>
      </c>
      <c r="H258" s="220">
        <v>2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1435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85</v>
      </c>
      <c r="G259" s="246"/>
      <c r="H259" s="249">
        <v>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2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6915</v>
      </c>
      <c r="F261" s="218" t="s">
        <v>6916</v>
      </c>
      <c r="G261" s="219" t="s">
        <v>429</v>
      </c>
      <c r="H261" s="220">
        <v>3.835</v>
      </c>
      <c r="I261" s="221"/>
      <c r="J261" s="222">
        <f>ROUND(I261*H261,2)</f>
        <v>0</v>
      </c>
      <c r="K261" s="218" t="s">
        <v>3508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1450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7128</v>
      </c>
      <c r="G262" s="246"/>
      <c r="H262" s="249">
        <v>0.025000000000000001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7203</v>
      </c>
      <c r="G263" s="246"/>
      <c r="H263" s="249">
        <v>3.8100000000000001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3.835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1078</v>
      </c>
      <c r="D265" s="216" t="s">
        <v>333</v>
      </c>
      <c r="E265" s="217" t="s">
        <v>6920</v>
      </c>
      <c r="F265" s="218" t="s">
        <v>6921</v>
      </c>
      <c r="G265" s="219" t="s">
        <v>384</v>
      </c>
      <c r="H265" s="220">
        <v>0.019</v>
      </c>
      <c r="I265" s="221"/>
      <c r="J265" s="222">
        <f>ROUND(I265*H265,2)</f>
        <v>0</v>
      </c>
      <c r="K265" s="218" t="s">
        <v>3508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1463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7129</v>
      </c>
      <c r="G266" s="246"/>
      <c r="H266" s="249">
        <v>0.019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0.019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7051</v>
      </c>
      <c r="F268" s="218" t="s">
        <v>7052</v>
      </c>
      <c r="G268" s="219" t="s">
        <v>376</v>
      </c>
      <c r="H268" s="220">
        <v>11.800000000000001</v>
      </c>
      <c r="I268" s="221"/>
      <c r="J268" s="222">
        <f>ROUND(I268*H268,2)</f>
        <v>0</v>
      </c>
      <c r="K268" s="218" t="s">
        <v>3508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1472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7191</v>
      </c>
      <c r="G269" s="246"/>
      <c r="H269" s="249">
        <v>11.800000000000001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11.800000000000001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6925</v>
      </c>
      <c r="F271" s="218" t="s">
        <v>6926</v>
      </c>
      <c r="G271" s="219" t="s">
        <v>425</v>
      </c>
      <c r="H271" s="220">
        <v>5.9000000000000004</v>
      </c>
      <c r="I271" s="221"/>
      <c r="J271" s="222">
        <f>ROUND(I271*H271,2)</f>
        <v>0</v>
      </c>
      <c r="K271" s="218" t="s">
        <v>3508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7204</v>
      </c>
      <c r="G272" s="246"/>
      <c r="H272" s="249">
        <v>5.9000000000000004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5.9000000000000004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7131</v>
      </c>
      <c r="F274" s="218" t="s">
        <v>7132</v>
      </c>
      <c r="G274" s="219" t="s">
        <v>425</v>
      </c>
      <c r="H274" s="220">
        <v>1</v>
      </c>
      <c r="I274" s="221"/>
      <c r="J274" s="222">
        <f>ROUND(I274*H274,2)</f>
        <v>0</v>
      </c>
      <c r="K274" s="218" t="s">
        <v>3508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83</v>
      </c>
      <c r="G275" s="246"/>
      <c r="H275" s="249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495</v>
      </c>
      <c r="D277" s="216" t="s">
        <v>333</v>
      </c>
      <c r="E277" s="217" t="s">
        <v>7133</v>
      </c>
      <c r="F277" s="218" t="s">
        <v>7134</v>
      </c>
      <c r="G277" s="219" t="s">
        <v>425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1512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83</v>
      </c>
      <c r="G278" s="246"/>
      <c r="H278" s="249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5" customFormat="1">
      <c r="A279" s="15"/>
      <c r="B279" s="256"/>
      <c r="C279" s="257"/>
      <c r="D279" s="236" t="s">
        <v>341</v>
      </c>
      <c r="E279" s="258" t="s">
        <v>19</v>
      </c>
      <c r="F279" s="259" t="s">
        <v>353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6" t="s">
        <v>341</v>
      </c>
      <c r="AU279" s="266" t="s">
        <v>85</v>
      </c>
      <c r="AV279" s="15" t="s">
        <v>126</v>
      </c>
      <c r="AW279" s="15" t="s">
        <v>35</v>
      </c>
      <c r="AX279" s="15" t="s">
        <v>83</v>
      </c>
      <c r="AY279" s="266" t="s">
        <v>331</v>
      </c>
    </row>
    <row r="280" s="2" customFormat="1" ht="16.5" customHeight="1">
      <c r="A280" s="40"/>
      <c r="B280" s="41"/>
      <c r="C280" s="216" t="s">
        <v>1127</v>
      </c>
      <c r="D280" s="216" t="s">
        <v>333</v>
      </c>
      <c r="E280" s="217" t="s">
        <v>7135</v>
      </c>
      <c r="F280" s="218" t="s">
        <v>7136</v>
      </c>
      <c r="G280" s="219" t="s">
        <v>425</v>
      </c>
      <c r="H280" s="220">
        <v>1</v>
      </c>
      <c r="I280" s="221"/>
      <c r="J280" s="222">
        <f>ROUND(I280*H280,2)</f>
        <v>0</v>
      </c>
      <c r="K280" s="218" t="s">
        <v>3508</v>
      </c>
      <c r="L280" s="46"/>
      <c r="M280" s="223" t="s">
        <v>19</v>
      </c>
      <c r="N280" s="224" t="s">
        <v>47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126</v>
      </c>
      <c r="AT280" s="227" t="s">
        <v>333</v>
      </c>
      <c r="AU280" s="227" t="s">
        <v>85</v>
      </c>
      <c r="AY280" s="19" t="s">
        <v>331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83</v>
      </c>
      <c r="BK280" s="228">
        <f>ROUND(I280*H280,2)</f>
        <v>0</v>
      </c>
      <c r="BL280" s="19" t="s">
        <v>126</v>
      </c>
      <c r="BM280" s="227" t="s">
        <v>1523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83</v>
      </c>
      <c r="G281" s="246"/>
      <c r="H281" s="249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1132</v>
      </c>
      <c r="D283" s="216" t="s">
        <v>333</v>
      </c>
      <c r="E283" s="217" t="s">
        <v>7137</v>
      </c>
      <c r="F283" s="218" t="s">
        <v>7138</v>
      </c>
      <c r="G283" s="219" t="s">
        <v>425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1538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83</v>
      </c>
      <c r="G284" s="246"/>
      <c r="H284" s="249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5" customFormat="1">
      <c r="A285" s="15"/>
      <c r="B285" s="256"/>
      <c r="C285" s="257"/>
      <c r="D285" s="236" t="s">
        <v>341</v>
      </c>
      <c r="E285" s="258" t="s">
        <v>19</v>
      </c>
      <c r="F285" s="259" t="s">
        <v>353</v>
      </c>
      <c r="G285" s="257"/>
      <c r="H285" s="260">
        <v>1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341</v>
      </c>
      <c r="AU285" s="266" t="s">
        <v>85</v>
      </c>
      <c r="AV285" s="15" t="s">
        <v>126</v>
      </c>
      <c r="AW285" s="15" t="s">
        <v>35</v>
      </c>
      <c r="AX285" s="15" t="s">
        <v>83</v>
      </c>
      <c r="AY285" s="266" t="s">
        <v>331</v>
      </c>
    </row>
    <row r="286" s="2" customFormat="1" ht="16.5" customHeight="1">
      <c r="A286" s="40"/>
      <c r="B286" s="41"/>
      <c r="C286" s="216" t="s">
        <v>1139</v>
      </c>
      <c r="D286" s="216" t="s">
        <v>333</v>
      </c>
      <c r="E286" s="217" t="s">
        <v>7162</v>
      </c>
      <c r="F286" s="218" t="s">
        <v>7163</v>
      </c>
      <c r="G286" s="219" t="s">
        <v>425</v>
      </c>
      <c r="H286" s="220">
        <v>1</v>
      </c>
      <c r="I286" s="221"/>
      <c r="J286" s="222">
        <f>ROUND(I286*H286,2)</f>
        <v>0</v>
      </c>
      <c r="K286" s="218" t="s">
        <v>3508</v>
      </c>
      <c r="L286" s="46"/>
      <c r="M286" s="223" t="s">
        <v>19</v>
      </c>
      <c r="N286" s="224" t="s">
        <v>47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126</v>
      </c>
      <c r="AT286" s="227" t="s">
        <v>333</v>
      </c>
      <c r="AU286" s="227" t="s">
        <v>85</v>
      </c>
      <c r="AY286" s="19" t="s">
        <v>331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83</v>
      </c>
      <c r="BK286" s="228">
        <f>ROUND(I286*H286,2)</f>
        <v>0</v>
      </c>
      <c r="BL286" s="19" t="s">
        <v>126</v>
      </c>
      <c r="BM286" s="227" t="s">
        <v>1550</v>
      </c>
    </row>
    <row r="287" s="14" customFormat="1">
      <c r="A287" s="14"/>
      <c r="B287" s="245"/>
      <c r="C287" s="246"/>
      <c r="D287" s="236" t="s">
        <v>341</v>
      </c>
      <c r="E287" s="247" t="s">
        <v>19</v>
      </c>
      <c r="F287" s="248" t="s">
        <v>83</v>
      </c>
      <c r="G287" s="246"/>
      <c r="H287" s="249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341</v>
      </c>
      <c r="AU287" s="255" t="s">
        <v>85</v>
      </c>
      <c r="AV287" s="14" t="s">
        <v>85</v>
      </c>
      <c r="AW287" s="14" t="s">
        <v>35</v>
      </c>
      <c r="AX287" s="14" t="s">
        <v>76</v>
      </c>
      <c r="AY287" s="255" t="s">
        <v>331</v>
      </c>
    </row>
    <row r="288" s="15" customFormat="1">
      <c r="A288" s="15"/>
      <c r="B288" s="256"/>
      <c r="C288" s="257"/>
      <c r="D288" s="236" t="s">
        <v>341</v>
      </c>
      <c r="E288" s="258" t="s">
        <v>19</v>
      </c>
      <c r="F288" s="259" t="s">
        <v>353</v>
      </c>
      <c r="G288" s="257"/>
      <c r="H288" s="260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341</v>
      </c>
      <c r="AU288" s="266" t="s">
        <v>85</v>
      </c>
      <c r="AV288" s="15" t="s">
        <v>126</v>
      </c>
      <c r="AW288" s="15" t="s">
        <v>35</v>
      </c>
      <c r="AX288" s="15" t="s">
        <v>83</v>
      </c>
      <c r="AY288" s="266" t="s">
        <v>331</v>
      </c>
    </row>
    <row r="289" s="2" customFormat="1" ht="16.5" customHeight="1">
      <c r="A289" s="40"/>
      <c r="B289" s="41"/>
      <c r="C289" s="216" t="s">
        <v>1144</v>
      </c>
      <c r="D289" s="216" t="s">
        <v>333</v>
      </c>
      <c r="E289" s="217" t="s">
        <v>6988</v>
      </c>
      <c r="F289" s="218" t="s">
        <v>6989</v>
      </c>
      <c r="G289" s="219" t="s">
        <v>384</v>
      </c>
      <c r="H289" s="220">
        <v>12.609</v>
      </c>
      <c r="I289" s="221"/>
      <c r="J289" s="222">
        <f>ROUND(I289*H289,2)</f>
        <v>0</v>
      </c>
      <c r="K289" s="218" t="s">
        <v>19</v>
      </c>
      <c r="L289" s="46"/>
      <c r="M289" s="223" t="s">
        <v>19</v>
      </c>
      <c r="N289" s="224" t="s">
        <v>47</v>
      </c>
      <c r="O289" s="86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126</v>
      </c>
      <c r="AT289" s="227" t="s">
        <v>333</v>
      </c>
      <c r="AU289" s="227" t="s">
        <v>85</v>
      </c>
      <c r="AY289" s="19" t="s">
        <v>331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83</v>
      </c>
      <c r="BK289" s="228">
        <f>ROUND(I289*H289,2)</f>
        <v>0</v>
      </c>
      <c r="BL289" s="19" t="s">
        <v>126</v>
      </c>
      <c r="BM289" s="227" t="s">
        <v>1558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7205</v>
      </c>
      <c r="G290" s="246"/>
      <c r="H290" s="249">
        <v>12.609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12.609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1154</v>
      </c>
      <c r="D292" s="216" t="s">
        <v>333</v>
      </c>
      <c r="E292" s="217" t="s">
        <v>6990</v>
      </c>
      <c r="F292" s="218" t="s">
        <v>6991</v>
      </c>
      <c r="G292" s="219" t="s">
        <v>384</v>
      </c>
      <c r="H292" s="220">
        <v>26.135999999999999</v>
      </c>
      <c r="I292" s="221"/>
      <c r="J292" s="222">
        <f>ROUND(I292*H292,2)</f>
        <v>0</v>
      </c>
      <c r="K292" s="218" t="s">
        <v>19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1572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7206</v>
      </c>
      <c r="G293" s="246"/>
      <c r="H293" s="249">
        <v>26.135999999999999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26.135999999999999</v>
      </c>
      <c r="I294" s="261"/>
      <c r="J294" s="257"/>
      <c r="K294" s="257"/>
      <c r="L294" s="262"/>
      <c r="M294" s="270"/>
      <c r="N294" s="271"/>
      <c r="O294" s="271"/>
      <c r="P294" s="271"/>
      <c r="Q294" s="271"/>
      <c r="R294" s="271"/>
      <c r="S294" s="271"/>
      <c r="T294" s="27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1xIwxtIhV7jtTHNzxiJ97DpY/Zvdr9AZ1+8kuGHjkb1rQ5FafhcqVKV9UnXaE2fl5+xNZyT9SIYmVkTTWrC/7A==" hashValue="l1CD/cI6WjELEjnVh6rSg3OzytcJU7nSTq9LwPjp5ciFOXer4xyOk9prGdR/RKDS80rq4oAQhMO9nrVUsI2mUg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7207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ROUND((SUM(BE104:BE543)),  2)</f>
        <v>0</v>
      </c>
      <c r="G35" s="40"/>
      <c r="H35" s="40"/>
      <c r="I35" s="160">
        <v>0.20999999999999999</v>
      </c>
      <c r="J35" s="159">
        <f>ROUND(((SUM(BE104:BE543))*I35),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ROUND((SUM(BF104:BF543)),  2)</f>
        <v>0</v>
      </c>
      <c r="G36" s="40"/>
      <c r="H36" s="40"/>
      <c r="I36" s="160">
        <v>0.14999999999999999</v>
      </c>
      <c r="J36" s="159">
        <f>ROUND(((SUM(BF104:BF543))*I36),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ROUND((SUM(BG104:BG543)),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ROUND((SUM(BH104:BH543)),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ROUND((SUM(BI104:BI543)),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101.21 - IO.01.21 - Dešťová kanalizace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7208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5215</v>
      </c>
      <c r="E66" s="186"/>
      <c r="F66" s="186"/>
      <c r="G66" s="186"/>
      <c r="H66" s="186"/>
      <c r="I66" s="186"/>
      <c r="J66" s="187">
        <f>J138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J144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J166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J216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5218</v>
      </c>
      <c r="E71" s="186"/>
      <c r="F71" s="186"/>
      <c r="G71" s="186"/>
      <c r="H71" s="186"/>
      <c r="I71" s="186"/>
      <c r="J71" s="187">
        <f>J223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6620</v>
      </c>
      <c r="E72" s="186"/>
      <c r="F72" s="186"/>
      <c r="G72" s="186"/>
      <c r="H72" s="186"/>
      <c r="I72" s="186"/>
      <c r="J72" s="187">
        <f>J230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6622</v>
      </c>
      <c r="E73" s="186"/>
      <c r="F73" s="186"/>
      <c r="G73" s="186"/>
      <c r="H73" s="186"/>
      <c r="I73" s="186"/>
      <c r="J73" s="187">
        <f>J238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6623</v>
      </c>
      <c r="E74" s="186"/>
      <c r="F74" s="186"/>
      <c r="G74" s="186"/>
      <c r="H74" s="186"/>
      <c r="I74" s="186"/>
      <c r="J74" s="187">
        <f>J245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5220</v>
      </c>
      <c r="E75" s="186"/>
      <c r="F75" s="186"/>
      <c r="G75" s="186"/>
      <c r="H75" s="186"/>
      <c r="I75" s="186"/>
      <c r="J75" s="187">
        <f>J249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6994</v>
      </c>
      <c r="E76" s="186"/>
      <c r="F76" s="186"/>
      <c r="G76" s="186"/>
      <c r="H76" s="186"/>
      <c r="I76" s="186"/>
      <c r="J76" s="187">
        <f>J253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6626</v>
      </c>
      <c r="E77" s="186"/>
      <c r="F77" s="186"/>
      <c r="G77" s="186"/>
      <c r="H77" s="186"/>
      <c r="I77" s="186"/>
      <c r="J77" s="187">
        <f>J295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5221</v>
      </c>
      <c r="E78" s="186"/>
      <c r="F78" s="186"/>
      <c r="G78" s="186"/>
      <c r="H78" s="186"/>
      <c r="I78" s="186"/>
      <c r="J78" s="187">
        <f>J344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6628</v>
      </c>
      <c r="E79" s="186"/>
      <c r="F79" s="186"/>
      <c r="G79" s="186"/>
      <c r="H79" s="186"/>
      <c r="I79" s="186"/>
      <c r="J79" s="187">
        <f>J352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6629</v>
      </c>
      <c r="E80" s="186"/>
      <c r="F80" s="186"/>
      <c r="G80" s="186"/>
      <c r="H80" s="186"/>
      <c r="I80" s="186"/>
      <c r="J80" s="187">
        <f>J356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5671</v>
      </c>
      <c r="E81" s="186"/>
      <c r="F81" s="186"/>
      <c r="G81" s="186"/>
      <c r="H81" s="186"/>
      <c r="I81" s="186"/>
      <c r="J81" s="187">
        <f>J360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5591</v>
      </c>
      <c r="E82" s="186"/>
      <c r="F82" s="186"/>
      <c r="G82" s="186"/>
      <c r="H82" s="186"/>
      <c r="I82" s="186"/>
      <c r="J82" s="187">
        <f>J385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5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101.21 - IO.01.21 - Dešťová kanalizace (část)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7209</v>
      </c>
      <c r="F105" s="203" t="s">
        <v>7210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P106+P138+P144+P166+P179+P216+P223+P230+P238+P245+P249+P253+P295+P344+P352+P356+P360+P385</f>
        <v>0</v>
      </c>
      <c r="Q105" s="208"/>
      <c r="R105" s="209">
        <f>R106+R138+R144+R166+R179+R216+R223+R230+R238+R245+R249+R253+R295+R344+R352+R356+R360+R385</f>
        <v>0</v>
      </c>
      <c r="S105" s="208"/>
      <c r="T105" s="210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BK106+BK138+BK144+BK166+BK179+BK216+BK223+BK230+BK238+BK245+BK249+BK253+BK295+BK344+BK352+BK356+BK360+BK385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SUM(P107:P137)</f>
        <v>0</v>
      </c>
      <c r="Q106" s="208"/>
      <c r="R106" s="209">
        <f>SUM(R107:R137)</f>
        <v>0</v>
      </c>
      <c r="S106" s="208"/>
      <c r="T106" s="210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SUM(BK107:BK137)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3505</v>
      </c>
      <c r="F107" s="218" t="s">
        <v>6632</v>
      </c>
      <c r="G107" s="219" t="s">
        <v>3507</v>
      </c>
      <c r="H107" s="220">
        <v>2880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7211</v>
      </c>
      <c r="G108" s="246"/>
      <c r="H108" s="249">
        <v>2880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2880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3510</v>
      </c>
      <c r="F110" s="218" t="s">
        <v>6634</v>
      </c>
      <c r="G110" s="219" t="s">
        <v>1081</v>
      </c>
      <c r="H110" s="220">
        <v>120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534</v>
      </c>
      <c r="G111" s="246"/>
      <c r="H111" s="249">
        <v>120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6640</v>
      </c>
      <c r="F113" s="218" t="s">
        <v>6641</v>
      </c>
      <c r="G113" s="219" t="s">
        <v>376</v>
      </c>
      <c r="H113" s="220">
        <v>1.5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1260</v>
      </c>
      <c r="G114" s="246"/>
      <c r="H114" s="249">
        <v>1.5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1.5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7212</v>
      </c>
      <c r="F116" s="218" t="s">
        <v>7213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7214</v>
      </c>
      <c r="G117" s="246"/>
      <c r="H117" s="249">
        <v>4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4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6643</v>
      </c>
      <c r="F119" s="218" t="s">
        <v>6644</v>
      </c>
      <c r="G119" s="219" t="s">
        <v>376</v>
      </c>
      <c r="H119" s="220">
        <v>1.5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1260</v>
      </c>
      <c r="G120" s="246"/>
      <c r="H120" s="249">
        <v>1.5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1.5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366</v>
      </c>
      <c r="D122" s="216" t="s">
        <v>333</v>
      </c>
      <c r="E122" s="217" t="s">
        <v>6649</v>
      </c>
      <c r="F122" s="218" t="s">
        <v>6650</v>
      </c>
      <c r="G122" s="219" t="s">
        <v>376</v>
      </c>
      <c r="H122" s="220">
        <v>1.5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185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1260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1.5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6652</v>
      </c>
      <c r="F125" s="218" t="s">
        <v>6653</v>
      </c>
      <c r="G125" s="219" t="s">
        <v>336</v>
      </c>
      <c r="H125" s="220">
        <v>198</v>
      </c>
      <c r="I125" s="221"/>
      <c r="J125" s="222">
        <f>ROUND(I125*H125,2)</f>
        <v>0</v>
      </c>
      <c r="K125" s="218" t="s">
        <v>3508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7215</v>
      </c>
      <c r="G126" s="246"/>
      <c r="H126" s="249">
        <v>186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7216</v>
      </c>
      <c r="G127" s="246"/>
      <c r="H127" s="249">
        <v>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381</v>
      </c>
      <c r="D129" s="216" t="s">
        <v>333</v>
      </c>
      <c r="E129" s="217" t="s">
        <v>6656</v>
      </c>
      <c r="F129" s="218" t="s">
        <v>6657</v>
      </c>
      <c r="G129" s="219" t="s">
        <v>336</v>
      </c>
      <c r="H129" s="220">
        <v>186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541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7215</v>
      </c>
      <c r="G130" s="246"/>
      <c r="H130" s="249">
        <v>186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186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5672</v>
      </c>
      <c r="F132" s="218" t="s">
        <v>5673</v>
      </c>
      <c r="G132" s="219" t="s">
        <v>336</v>
      </c>
      <c r="H132" s="220">
        <v>186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7215</v>
      </c>
      <c r="G133" s="246"/>
      <c r="H133" s="249">
        <v>186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186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7093</v>
      </c>
      <c r="F135" s="218" t="s">
        <v>7094</v>
      </c>
      <c r="G135" s="219" t="s">
        <v>336</v>
      </c>
      <c r="H135" s="220">
        <v>12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7216</v>
      </c>
      <c r="G136" s="246"/>
      <c r="H136" s="249">
        <v>12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12" customFormat="1" ht="22.8" customHeight="1">
      <c r="A138" s="12"/>
      <c r="B138" s="200"/>
      <c r="C138" s="201"/>
      <c r="D138" s="202" t="s">
        <v>75</v>
      </c>
      <c r="E138" s="214" t="s">
        <v>185</v>
      </c>
      <c r="F138" s="214" t="s">
        <v>5222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83</v>
      </c>
      <c r="AT138" s="212" t="s">
        <v>75</v>
      </c>
      <c r="AU138" s="212" t="s">
        <v>83</v>
      </c>
      <c r="AY138" s="211" t="s">
        <v>331</v>
      </c>
      <c r="BK138" s="213">
        <f>SUM(BK139:BK143)</f>
        <v>0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6661</v>
      </c>
      <c r="F139" s="218" t="s">
        <v>6662</v>
      </c>
      <c r="G139" s="219" t="s">
        <v>429</v>
      </c>
      <c r="H139" s="220">
        <v>3.7799999999999998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3" customFormat="1">
      <c r="A140" s="13"/>
      <c r="B140" s="234"/>
      <c r="C140" s="235"/>
      <c r="D140" s="236" t="s">
        <v>341</v>
      </c>
      <c r="E140" s="237" t="s">
        <v>19</v>
      </c>
      <c r="F140" s="238" t="s">
        <v>7217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341</v>
      </c>
      <c r="AU140" s="244" t="s">
        <v>85</v>
      </c>
      <c r="AV140" s="13" t="s">
        <v>83</v>
      </c>
      <c r="AW140" s="13" t="s">
        <v>35</v>
      </c>
      <c r="AX140" s="13" t="s">
        <v>76</v>
      </c>
      <c r="AY140" s="244" t="s">
        <v>331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7218</v>
      </c>
      <c r="G141" s="246"/>
      <c r="H141" s="249">
        <v>3.2400000000000002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7219</v>
      </c>
      <c r="G142" s="246"/>
      <c r="H142" s="249">
        <v>0.54000000000000004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3.7800000000000002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524</v>
      </c>
      <c r="F144" s="214" t="s">
        <v>3512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SUM(P145:P165)</f>
        <v>0</v>
      </c>
      <c r="Q144" s="208"/>
      <c r="R144" s="209">
        <f>SUM(R145:R165)</f>
        <v>0</v>
      </c>
      <c r="S144" s="208"/>
      <c r="T144" s="210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SUM(BK145:BK165)</f>
        <v>0</v>
      </c>
    </row>
    <row r="145" s="2" customFormat="1" ht="16.5" customHeight="1">
      <c r="A145" s="40"/>
      <c r="B145" s="41"/>
      <c r="C145" s="216" t="s">
        <v>185</v>
      </c>
      <c r="D145" s="216" t="s">
        <v>333</v>
      </c>
      <c r="E145" s="217" t="s">
        <v>6670</v>
      </c>
      <c r="F145" s="218" t="s">
        <v>6671</v>
      </c>
      <c r="G145" s="219" t="s">
        <v>429</v>
      </c>
      <c r="H145" s="220">
        <v>3.7799999999999998</v>
      </c>
      <c r="I145" s="221"/>
      <c r="J145" s="222">
        <f>ROUND(I145*H145,2)</f>
        <v>0</v>
      </c>
      <c r="K145" s="218" t="s">
        <v>3508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199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7220</v>
      </c>
      <c r="G146" s="246"/>
      <c r="H146" s="249">
        <v>3.7799999999999998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3.7799999999999998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524</v>
      </c>
      <c r="D148" s="216" t="s">
        <v>333</v>
      </c>
      <c r="E148" s="217" t="s">
        <v>6673</v>
      </c>
      <c r="F148" s="218" t="s">
        <v>6674</v>
      </c>
      <c r="G148" s="219" t="s">
        <v>429</v>
      </c>
      <c r="H148" s="220">
        <v>1636</v>
      </c>
      <c r="I148" s="221"/>
      <c r="J148" s="222">
        <f>ROUND(I148*H148,2)</f>
        <v>0</v>
      </c>
      <c r="K148" s="218" t="s">
        <v>3508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587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7221</v>
      </c>
      <c r="G149" s="246"/>
      <c r="H149" s="249">
        <v>1636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1636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3519</v>
      </c>
      <c r="F151" s="218" t="s">
        <v>6676</v>
      </c>
      <c r="G151" s="219" t="s">
        <v>429</v>
      </c>
      <c r="H151" s="220">
        <v>818</v>
      </c>
      <c r="I151" s="221"/>
      <c r="J151" s="222">
        <f>ROUND(I151*H151,2)</f>
        <v>0</v>
      </c>
      <c r="K151" s="218" t="s">
        <v>3508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7222</v>
      </c>
      <c r="G152" s="246"/>
      <c r="H152" s="249">
        <v>818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818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6678</v>
      </c>
      <c r="F154" s="218" t="s">
        <v>6679</v>
      </c>
      <c r="G154" s="219" t="s">
        <v>429</v>
      </c>
      <c r="H154" s="220">
        <v>192.5</v>
      </c>
      <c r="I154" s="221"/>
      <c r="J154" s="222">
        <f>ROUND(I154*H154,2)</f>
        <v>0</v>
      </c>
      <c r="K154" s="218" t="s">
        <v>3508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7223</v>
      </c>
      <c r="G155" s="246"/>
      <c r="H155" s="249">
        <v>192.5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3524</v>
      </c>
      <c r="F157" s="218" t="s">
        <v>6681</v>
      </c>
      <c r="G157" s="219" t="s">
        <v>429</v>
      </c>
      <c r="H157" s="220">
        <v>96.25</v>
      </c>
      <c r="I157" s="221"/>
      <c r="J157" s="222">
        <f>ROUND(I157*H157,2)</f>
        <v>0</v>
      </c>
      <c r="K157" s="218" t="s">
        <v>3508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7224</v>
      </c>
      <c r="G158" s="246"/>
      <c r="H158" s="249">
        <v>96.25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96.25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6683</v>
      </c>
      <c r="F160" s="218" t="s">
        <v>6684</v>
      </c>
      <c r="G160" s="219" t="s">
        <v>429</v>
      </c>
      <c r="H160" s="220">
        <v>96.200000000000003</v>
      </c>
      <c r="I160" s="221"/>
      <c r="J160" s="222">
        <f>ROUND(I160*H160,2)</f>
        <v>0</v>
      </c>
      <c r="K160" s="218" t="s">
        <v>3508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7225</v>
      </c>
      <c r="G161" s="246"/>
      <c r="H161" s="249">
        <v>96.200000000000003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96.200000000000003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6704</v>
      </c>
      <c r="F163" s="218" t="s">
        <v>6705</v>
      </c>
      <c r="G163" s="219" t="s">
        <v>429</v>
      </c>
      <c r="H163" s="220">
        <v>0.59799999999999998</v>
      </c>
      <c r="I163" s="221"/>
      <c r="J163" s="222">
        <f>ROUND(I163*H163,2)</f>
        <v>0</v>
      </c>
      <c r="K163" s="218" t="s">
        <v>3508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7226</v>
      </c>
      <c r="G164" s="246"/>
      <c r="H164" s="249">
        <v>0.59799999999999998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0.59799999999999998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8</v>
      </c>
      <c r="F166" s="214" t="s">
        <v>3527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SUM(P167:P178)</f>
        <v>0</v>
      </c>
      <c r="Q166" s="208"/>
      <c r="R166" s="209">
        <f>SUM(R167:R178)</f>
        <v>0</v>
      </c>
      <c r="S166" s="208"/>
      <c r="T166" s="21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SUM(BK167:BK178)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3528</v>
      </c>
      <c r="F167" s="218" t="s">
        <v>6710</v>
      </c>
      <c r="G167" s="219" t="s">
        <v>336</v>
      </c>
      <c r="H167" s="220">
        <v>705.29999999999995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7227</v>
      </c>
      <c r="G168" s="246"/>
      <c r="H168" s="249">
        <v>705.29999999999995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705.29999999999995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3531</v>
      </c>
      <c r="F170" s="218" t="s">
        <v>6712</v>
      </c>
      <c r="G170" s="219" t="s">
        <v>336</v>
      </c>
      <c r="H170" s="220">
        <v>705.29999999999995</v>
      </c>
      <c r="I170" s="221"/>
      <c r="J170" s="222">
        <f>ROUND(I170*H170,2)</f>
        <v>0</v>
      </c>
      <c r="K170" s="218" t="s">
        <v>3508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7227</v>
      </c>
      <c r="G171" s="246"/>
      <c r="H171" s="249">
        <v>705.29999999999995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705.29999999999995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2" customFormat="1" ht="16.5" customHeight="1">
      <c r="A173" s="40"/>
      <c r="B173" s="41"/>
      <c r="C173" s="216" t="s">
        <v>7</v>
      </c>
      <c r="D173" s="216" t="s">
        <v>333</v>
      </c>
      <c r="E173" s="217" t="s">
        <v>3534</v>
      </c>
      <c r="F173" s="218" t="s">
        <v>6713</v>
      </c>
      <c r="G173" s="219" t="s">
        <v>336</v>
      </c>
      <c r="H173" s="220">
        <v>587.48000000000002</v>
      </c>
      <c r="I173" s="221"/>
      <c r="J173" s="222">
        <f>ROUND(I173*H173,2)</f>
        <v>0</v>
      </c>
      <c r="K173" s="218" t="s">
        <v>3508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1058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7228</v>
      </c>
      <c r="G174" s="246"/>
      <c r="H174" s="249">
        <v>587.48000000000002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587.48000000000002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3537</v>
      </c>
      <c r="F176" s="218" t="s">
        <v>6715</v>
      </c>
      <c r="G176" s="219" t="s">
        <v>336</v>
      </c>
      <c r="H176" s="220">
        <v>587.79999999999995</v>
      </c>
      <c r="I176" s="221"/>
      <c r="J176" s="222">
        <f>ROUND(I176*H176,2)</f>
        <v>0</v>
      </c>
      <c r="K176" s="218" t="s">
        <v>3508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7229</v>
      </c>
      <c r="G177" s="246"/>
      <c r="H177" s="249">
        <v>587.79999999999995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587.79999999999995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541</v>
      </c>
      <c r="F179" s="214" t="s">
        <v>3540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SUM(P180:P215)</f>
        <v>0</v>
      </c>
      <c r="Q179" s="208"/>
      <c r="R179" s="209">
        <f>SUM(R180:R215)</f>
        <v>0</v>
      </c>
      <c r="S179" s="208"/>
      <c r="T179" s="210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SUM(BK180:BK215)</f>
        <v>0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3541</v>
      </c>
      <c r="F180" s="218" t="s">
        <v>6732</v>
      </c>
      <c r="G180" s="219" t="s">
        <v>429</v>
      </c>
      <c r="H180" s="220">
        <v>1502.9000000000001</v>
      </c>
      <c r="I180" s="221"/>
      <c r="J180" s="222">
        <f>ROUND(I180*H180,2)</f>
        <v>0</v>
      </c>
      <c r="K180" s="218" t="s">
        <v>3508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7230</v>
      </c>
      <c r="G181" s="246"/>
      <c r="H181" s="249">
        <v>1502.9000000000001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1502.9000000000001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6734</v>
      </c>
      <c r="F183" s="218" t="s">
        <v>6735</v>
      </c>
      <c r="G183" s="219" t="s">
        <v>429</v>
      </c>
      <c r="H183" s="220">
        <v>325.60000000000002</v>
      </c>
      <c r="I183" s="221"/>
      <c r="J183" s="222">
        <f>ROUND(I183*H183,2)</f>
        <v>0</v>
      </c>
      <c r="K183" s="218" t="s">
        <v>3508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7231</v>
      </c>
      <c r="G184" s="246"/>
      <c r="H184" s="249">
        <v>325.60000000000002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325.60000000000002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6740</v>
      </c>
      <c r="F186" s="218" t="s">
        <v>6741</v>
      </c>
      <c r="G186" s="219" t="s">
        <v>429</v>
      </c>
      <c r="H186" s="220">
        <v>79.099999999999994</v>
      </c>
      <c r="I186" s="221"/>
      <c r="J186" s="222">
        <f>ROUND(I186*H186,2)</f>
        <v>0</v>
      </c>
      <c r="K186" s="218" t="s">
        <v>3508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7232</v>
      </c>
      <c r="G187" s="246"/>
      <c r="H187" s="249">
        <v>79.099999999999994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79.099999999999994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6743</v>
      </c>
      <c r="F189" s="218" t="s">
        <v>6744</v>
      </c>
      <c r="G189" s="219" t="s">
        <v>429</v>
      </c>
      <c r="H189" s="220">
        <v>17.100000000000001</v>
      </c>
      <c r="I189" s="221"/>
      <c r="J189" s="222">
        <f>ROUND(I189*H189,2)</f>
        <v>0</v>
      </c>
      <c r="K189" s="218" t="s">
        <v>3508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7233</v>
      </c>
      <c r="G190" s="246"/>
      <c r="H190" s="249">
        <v>17.100000000000001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3547</v>
      </c>
      <c r="F192" s="218" t="s">
        <v>5225</v>
      </c>
      <c r="G192" s="219" t="s">
        <v>429</v>
      </c>
      <c r="H192" s="220">
        <v>1759.25</v>
      </c>
      <c r="I192" s="221"/>
      <c r="J192" s="222">
        <f>ROUND(I192*H192,2)</f>
        <v>0</v>
      </c>
      <c r="K192" s="218" t="s">
        <v>3508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3" customFormat="1">
      <c r="A193" s="13"/>
      <c r="B193" s="234"/>
      <c r="C193" s="235"/>
      <c r="D193" s="236" t="s">
        <v>341</v>
      </c>
      <c r="E193" s="237" t="s">
        <v>19</v>
      </c>
      <c r="F193" s="238" t="s">
        <v>6748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341</v>
      </c>
      <c r="AU193" s="244" t="s">
        <v>85</v>
      </c>
      <c r="AV193" s="13" t="s">
        <v>83</v>
      </c>
      <c r="AW193" s="13" t="s">
        <v>35</v>
      </c>
      <c r="AX193" s="13" t="s">
        <v>76</v>
      </c>
      <c r="AY193" s="244" t="s">
        <v>331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7234</v>
      </c>
      <c r="G194" s="246"/>
      <c r="H194" s="249">
        <v>71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7235</v>
      </c>
      <c r="G195" s="246"/>
      <c r="H195" s="249">
        <v>45.399999999999999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6752</v>
      </c>
      <c r="G196" s="246"/>
      <c r="H196" s="249">
        <v>57.149999999999999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7236</v>
      </c>
      <c r="G197" s="246"/>
      <c r="H197" s="249">
        <v>773.60000000000002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7237</v>
      </c>
      <c r="G198" s="246"/>
      <c r="H198" s="249">
        <v>908.29999999999995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7238</v>
      </c>
      <c r="G199" s="246"/>
      <c r="H199" s="249">
        <v>-96.200000000000003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1759.25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3544</v>
      </c>
      <c r="F201" s="218" t="s">
        <v>6757</v>
      </c>
      <c r="G201" s="219" t="s">
        <v>429</v>
      </c>
      <c r="H201" s="220">
        <v>1759.25</v>
      </c>
      <c r="I201" s="221"/>
      <c r="J201" s="222">
        <f>ROUND(I201*H201,2)</f>
        <v>0</v>
      </c>
      <c r="K201" s="218" t="s">
        <v>3508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7239</v>
      </c>
      <c r="G202" s="246"/>
      <c r="H202" s="249">
        <v>1759.25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1759.25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656</v>
      </c>
      <c r="D204" s="216" t="s">
        <v>333</v>
      </c>
      <c r="E204" s="217" t="s">
        <v>3550</v>
      </c>
      <c r="F204" s="218" t="s">
        <v>6759</v>
      </c>
      <c r="G204" s="219" t="s">
        <v>429</v>
      </c>
      <c r="H204" s="220">
        <v>26388.75</v>
      </c>
      <c r="I204" s="221"/>
      <c r="J204" s="222">
        <f>ROUND(I204*H204,2)</f>
        <v>0</v>
      </c>
      <c r="K204" s="218" t="s">
        <v>3508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1201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7240</v>
      </c>
      <c r="G205" s="246"/>
      <c r="H205" s="249">
        <v>26388.75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26388.75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631</v>
      </c>
      <c r="D207" s="216" t="s">
        <v>333</v>
      </c>
      <c r="E207" s="217" t="s">
        <v>6761</v>
      </c>
      <c r="F207" s="218" t="s">
        <v>6762</v>
      </c>
      <c r="G207" s="219" t="s">
        <v>429</v>
      </c>
      <c r="H207" s="220">
        <v>96.200000000000003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1039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7241</v>
      </c>
      <c r="G208" s="246"/>
      <c r="H208" s="249">
        <v>96.200000000000003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96.200000000000003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618</v>
      </c>
      <c r="D210" s="216" t="s">
        <v>333</v>
      </c>
      <c r="E210" s="217" t="s">
        <v>6764</v>
      </c>
      <c r="F210" s="218" t="s">
        <v>6765</v>
      </c>
      <c r="G210" s="219" t="s">
        <v>429</v>
      </c>
      <c r="H210" s="220">
        <v>96.200000000000003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1243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7225</v>
      </c>
      <c r="G211" s="246"/>
      <c r="H211" s="249">
        <v>96.200000000000003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96.200000000000003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624</v>
      </c>
      <c r="D213" s="216" t="s">
        <v>333</v>
      </c>
      <c r="E213" s="217" t="s">
        <v>6766</v>
      </c>
      <c r="F213" s="218" t="s">
        <v>6767</v>
      </c>
      <c r="G213" s="219" t="s">
        <v>429</v>
      </c>
      <c r="H213" s="220">
        <v>1443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1253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7242</v>
      </c>
      <c r="G214" s="246"/>
      <c r="H214" s="249">
        <v>1443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1443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469</v>
      </c>
      <c r="F216" s="214" t="s">
        <v>3553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612</v>
      </c>
      <c r="D217" s="216" t="s">
        <v>333</v>
      </c>
      <c r="E217" s="217" t="s">
        <v>3554</v>
      </c>
      <c r="F217" s="218" t="s">
        <v>6769</v>
      </c>
      <c r="G217" s="219" t="s">
        <v>429</v>
      </c>
      <c r="H217" s="220">
        <v>773.60000000000002</v>
      </c>
      <c r="I217" s="221"/>
      <c r="J217" s="222">
        <f>ROUND(I217*H217,2)</f>
        <v>0</v>
      </c>
      <c r="K217" s="218" t="s">
        <v>3508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1266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7236</v>
      </c>
      <c r="G218" s="246"/>
      <c r="H218" s="249">
        <v>773.60000000000002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773.60000000000002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638</v>
      </c>
      <c r="D220" s="216" t="s">
        <v>333</v>
      </c>
      <c r="E220" s="217" t="s">
        <v>3556</v>
      </c>
      <c r="F220" s="218" t="s">
        <v>6773</v>
      </c>
      <c r="G220" s="219" t="s">
        <v>429</v>
      </c>
      <c r="H220" s="220">
        <v>900.38</v>
      </c>
      <c r="I220" s="221"/>
      <c r="J220" s="222">
        <f>ROUND(I220*H220,2)</f>
        <v>0</v>
      </c>
      <c r="K220" s="218" t="s">
        <v>3508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1284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7243</v>
      </c>
      <c r="G221" s="246"/>
      <c r="H221" s="249">
        <v>900.38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900.38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549</v>
      </c>
      <c r="F223" s="214" t="s">
        <v>3560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SUM(P224:P229)</f>
        <v>0</v>
      </c>
      <c r="Q223" s="208"/>
      <c r="R223" s="209">
        <f>SUM(R224:R229)</f>
        <v>0</v>
      </c>
      <c r="S223" s="208"/>
      <c r="T223" s="210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SUM(BK224:BK229)</f>
        <v>0</v>
      </c>
    </row>
    <row r="224" s="2" customFormat="1" ht="16.5" customHeight="1">
      <c r="A224" s="40"/>
      <c r="B224" s="41"/>
      <c r="C224" s="216" t="s">
        <v>605</v>
      </c>
      <c r="D224" s="216" t="s">
        <v>333</v>
      </c>
      <c r="E224" s="217" t="s">
        <v>3561</v>
      </c>
      <c r="F224" s="218" t="s">
        <v>6786</v>
      </c>
      <c r="G224" s="219" t="s">
        <v>429</v>
      </c>
      <c r="H224" s="220">
        <v>1759.25</v>
      </c>
      <c r="I224" s="221"/>
      <c r="J224" s="222">
        <f>ROUND(I224*H224,2)</f>
        <v>0</v>
      </c>
      <c r="K224" s="218" t="s">
        <v>3508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1310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7239</v>
      </c>
      <c r="G225" s="246"/>
      <c r="H225" s="249">
        <v>1759.25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1759.25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666</v>
      </c>
      <c r="D227" s="216" t="s">
        <v>333</v>
      </c>
      <c r="E227" s="217" t="s">
        <v>6787</v>
      </c>
      <c r="F227" s="218" t="s">
        <v>6788</v>
      </c>
      <c r="G227" s="219" t="s">
        <v>429</v>
      </c>
      <c r="H227" s="220">
        <v>96.200000000000003</v>
      </c>
      <c r="I227" s="221"/>
      <c r="J227" s="222">
        <f>ROUND(I227*H227,2)</f>
        <v>0</v>
      </c>
      <c r="K227" s="218" t="s">
        <v>3508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1333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7225</v>
      </c>
      <c r="G228" s="246"/>
      <c r="H228" s="249">
        <v>96.200000000000003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96.200000000000003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546</v>
      </c>
      <c r="F230" s="214" t="s">
        <v>3563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75</v>
      </c>
      <c r="AU230" s="212" t="s">
        <v>83</v>
      </c>
      <c r="AY230" s="211" t="s">
        <v>331</v>
      </c>
      <c r="BK230" s="213">
        <f>SUM(BK231:BK237)</f>
        <v>0</v>
      </c>
    </row>
    <row r="231" s="2" customFormat="1" ht="16.5" customHeight="1">
      <c r="A231" s="40"/>
      <c r="B231" s="41"/>
      <c r="C231" s="216" t="s">
        <v>675</v>
      </c>
      <c r="D231" s="216" t="s">
        <v>333</v>
      </c>
      <c r="E231" s="217" t="s">
        <v>6790</v>
      </c>
      <c r="F231" s="218" t="s">
        <v>6791</v>
      </c>
      <c r="G231" s="219" t="s">
        <v>336</v>
      </c>
      <c r="H231" s="220">
        <v>18.600000000000001</v>
      </c>
      <c r="I231" s="221"/>
      <c r="J231" s="222">
        <f>ROUND(I231*H231,2)</f>
        <v>0</v>
      </c>
      <c r="K231" s="218" t="s">
        <v>3508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1348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7244</v>
      </c>
      <c r="G232" s="246"/>
      <c r="H232" s="249">
        <v>17.399999999999999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7245</v>
      </c>
      <c r="G233" s="246"/>
      <c r="H233" s="249">
        <v>1.2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18.599999999999998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683</v>
      </c>
      <c r="D235" s="216" t="s">
        <v>333</v>
      </c>
      <c r="E235" s="217" t="s">
        <v>3564</v>
      </c>
      <c r="F235" s="218" t="s">
        <v>6795</v>
      </c>
      <c r="G235" s="219" t="s">
        <v>429</v>
      </c>
      <c r="H235" s="220">
        <v>126.5</v>
      </c>
      <c r="I235" s="221"/>
      <c r="J235" s="222">
        <f>ROUND(I235*H235,2)</f>
        <v>0</v>
      </c>
      <c r="K235" s="218" t="s">
        <v>3508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1366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7246</v>
      </c>
      <c r="G236" s="246"/>
      <c r="H236" s="249">
        <v>126.5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126.5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1189</v>
      </c>
      <c r="F238" s="214" t="s">
        <v>6814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SUM(P239:P244)</f>
        <v>0</v>
      </c>
      <c r="Q238" s="208"/>
      <c r="R238" s="209">
        <f>SUM(R239:R244)</f>
        <v>0</v>
      </c>
      <c r="S238" s="208"/>
      <c r="T238" s="210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83</v>
      </c>
      <c r="AT238" s="212" t="s">
        <v>75</v>
      </c>
      <c r="AU238" s="212" t="s">
        <v>83</v>
      </c>
      <c r="AY238" s="211" t="s">
        <v>331</v>
      </c>
      <c r="BK238" s="213">
        <f>SUM(BK239:BK244)</f>
        <v>0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6815</v>
      </c>
      <c r="F239" s="218" t="s">
        <v>6816</v>
      </c>
      <c r="G239" s="219" t="s">
        <v>429</v>
      </c>
      <c r="H239" s="220">
        <v>39.600000000000001</v>
      </c>
      <c r="I239" s="221"/>
      <c r="J239" s="222">
        <f>ROUND(I239*H239,2)</f>
        <v>0</v>
      </c>
      <c r="K239" s="218" t="s">
        <v>3508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1380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7247</v>
      </c>
      <c r="G240" s="246"/>
      <c r="H240" s="249">
        <v>39.600000000000001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39.600000000000001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1048</v>
      </c>
      <c r="D242" s="216" t="s">
        <v>333</v>
      </c>
      <c r="E242" s="217" t="s">
        <v>6818</v>
      </c>
      <c r="F242" s="218" t="s">
        <v>6819</v>
      </c>
      <c r="G242" s="219" t="s">
        <v>384</v>
      </c>
      <c r="H242" s="220">
        <v>77.655000000000001</v>
      </c>
      <c r="I242" s="221"/>
      <c r="J242" s="222">
        <f>ROUND(I242*H242,2)</f>
        <v>0</v>
      </c>
      <c r="K242" s="218" t="s">
        <v>3508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1391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7248</v>
      </c>
      <c r="G243" s="246"/>
      <c r="H243" s="249">
        <v>77.655000000000001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77.655000000000001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1196</v>
      </c>
      <c r="F245" s="214" t="s">
        <v>6821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SUM(P246:P248)</f>
        <v>0</v>
      </c>
      <c r="Q245" s="208"/>
      <c r="R245" s="209">
        <f>SUM(R246:R248)</f>
        <v>0</v>
      </c>
      <c r="S245" s="208"/>
      <c r="T245" s="210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83</v>
      </c>
      <c r="AT245" s="212" t="s">
        <v>75</v>
      </c>
      <c r="AU245" s="212" t="s">
        <v>83</v>
      </c>
      <c r="AY245" s="211" t="s">
        <v>331</v>
      </c>
      <c r="BK245" s="213">
        <f>SUM(BK246:BK248)</f>
        <v>0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6822</v>
      </c>
      <c r="F246" s="218" t="s">
        <v>6823</v>
      </c>
      <c r="G246" s="219" t="s">
        <v>336</v>
      </c>
      <c r="H246" s="220">
        <v>186</v>
      </c>
      <c r="I246" s="221"/>
      <c r="J246" s="222">
        <f>ROUND(I246*H246,2)</f>
        <v>0</v>
      </c>
      <c r="K246" s="218" t="s">
        <v>3508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7249</v>
      </c>
      <c r="G247" s="246"/>
      <c r="H247" s="249">
        <v>186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186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1207</v>
      </c>
      <c r="F249" s="214" t="s">
        <v>5237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SUM(P250:P252)</f>
        <v>0</v>
      </c>
      <c r="Q249" s="208"/>
      <c r="R249" s="209">
        <f>SUM(R250:R252)</f>
        <v>0</v>
      </c>
      <c r="S249" s="208"/>
      <c r="T249" s="210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83</v>
      </c>
      <c r="AT249" s="212" t="s">
        <v>75</v>
      </c>
      <c r="AU249" s="212" t="s">
        <v>83</v>
      </c>
      <c r="AY249" s="211" t="s">
        <v>331</v>
      </c>
      <c r="BK249" s="213">
        <f>SUM(BK250:BK252)</f>
        <v>0</v>
      </c>
    </row>
    <row r="250" s="2" customFormat="1" ht="16.5" customHeight="1">
      <c r="A250" s="40"/>
      <c r="B250" s="41"/>
      <c r="C250" s="216" t="s">
        <v>1058</v>
      </c>
      <c r="D250" s="216" t="s">
        <v>333</v>
      </c>
      <c r="E250" s="217" t="s">
        <v>7111</v>
      </c>
      <c r="F250" s="218" t="s">
        <v>7112</v>
      </c>
      <c r="G250" s="219" t="s">
        <v>336</v>
      </c>
      <c r="H250" s="220">
        <v>12</v>
      </c>
      <c r="I250" s="221"/>
      <c r="J250" s="222">
        <f>ROUND(I250*H250,2)</f>
        <v>0</v>
      </c>
      <c r="K250" s="218" t="s">
        <v>3508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1415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7250</v>
      </c>
      <c r="G251" s="246"/>
      <c r="H251" s="249">
        <v>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12" customFormat="1" ht="22.8" customHeight="1">
      <c r="A253" s="12"/>
      <c r="B253" s="200"/>
      <c r="C253" s="201"/>
      <c r="D253" s="202" t="s">
        <v>75</v>
      </c>
      <c r="E253" s="214" t="s">
        <v>1428</v>
      </c>
      <c r="F253" s="214" t="s">
        <v>7027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SUM(P254:P294)</f>
        <v>0</v>
      </c>
      <c r="Q253" s="208"/>
      <c r="R253" s="209">
        <f>SUM(R254:R294)</f>
        <v>0</v>
      </c>
      <c r="S253" s="208"/>
      <c r="T253" s="210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83</v>
      </c>
      <c r="AT253" s="212" t="s">
        <v>75</v>
      </c>
      <c r="AU253" s="212" t="s">
        <v>83</v>
      </c>
      <c r="AY253" s="211" t="s">
        <v>331</v>
      </c>
      <c r="BK253" s="213">
        <f>SUM(BK254:BK294)</f>
        <v>0</v>
      </c>
    </row>
    <row r="254" s="2" customFormat="1" ht="16.5" customHeight="1">
      <c r="A254" s="40"/>
      <c r="B254" s="41"/>
      <c r="C254" s="216" t="s">
        <v>1066</v>
      </c>
      <c r="D254" s="216" t="s">
        <v>333</v>
      </c>
      <c r="E254" s="217" t="s">
        <v>7028</v>
      </c>
      <c r="F254" s="218" t="s">
        <v>7251</v>
      </c>
      <c r="G254" s="219" t="s">
        <v>376</v>
      </c>
      <c r="H254" s="220">
        <v>98.700000000000003</v>
      </c>
      <c r="I254" s="221"/>
      <c r="J254" s="222">
        <f>ROUND(I254*H254,2)</f>
        <v>0</v>
      </c>
      <c r="K254" s="218" t="s">
        <v>3508</v>
      </c>
      <c r="L254" s="46"/>
      <c r="M254" s="223" t="s">
        <v>19</v>
      </c>
      <c r="N254" s="224" t="s">
        <v>47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126</v>
      </c>
      <c r="AT254" s="227" t="s">
        <v>333</v>
      </c>
      <c r="AU254" s="227" t="s">
        <v>85</v>
      </c>
      <c r="AY254" s="19" t="s">
        <v>331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83</v>
      </c>
      <c r="BK254" s="228">
        <f>ROUND(I254*H254,2)</f>
        <v>0</v>
      </c>
      <c r="BL254" s="19" t="s">
        <v>126</v>
      </c>
      <c r="BM254" s="227" t="s">
        <v>1424</v>
      </c>
    </row>
    <row r="255" s="14" customFormat="1">
      <c r="A255" s="14"/>
      <c r="B255" s="245"/>
      <c r="C255" s="246"/>
      <c r="D255" s="236" t="s">
        <v>341</v>
      </c>
      <c r="E255" s="247" t="s">
        <v>19</v>
      </c>
      <c r="F255" s="248" t="s">
        <v>7252</v>
      </c>
      <c r="G255" s="246"/>
      <c r="H255" s="249">
        <v>98.700000000000003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341</v>
      </c>
      <c r="AU255" s="255" t="s">
        <v>85</v>
      </c>
      <c r="AV255" s="14" t="s">
        <v>85</v>
      </c>
      <c r="AW255" s="14" t="s">
        <v>35</v>
      </c>
      <c r="AX255" s="14" t="s">
        <v>76</v>
      </c>
      <c r="AY255" s="255" t="s">
        <v>331</v>
      </c>
    </row>
    <row r="256" s="15" customFormat="1">
      <c r="A256" s="15"/>
      <c r="B256" s="256"/>
      <c r="C256" s="257"/>
      <c r="D256" s="236" t="s">
        <v>341</v>
      </c>
      <c r="E256" s="258" t="s">
        <v>19</v>
      </c>
      <c r="F256" s="259" t="s">
        <v>353</v>
      </c>
      <c r="G256" s="257"/>
      <c r="H256" s="260">
        <v>98.700000000000003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341</v>
      </c>
      <c r="AU256" s="266" t="s">
        <v>85</v>
      </c>
      <c r="AV256" s="15" t="s">
        <v>126</v>
      </c>
      <c r="AW256" s="15" t="s">
        <v>35</v>
      </c>
      <c r="AX256" s="15" t="s">
        <v>83</v>
      </c>
      <c r="AY256" s="266" t="s">
        <v>331</v>
      </c>
    </row>
    <row r="257" s="2" customFormat="1" ht="16.5" customHeight="1">
      <c r="A257" s="40"/>
      <c r="B257" s="41"/>
      <c r="C257" s="216" t="s">
        <v>1070</v>
      </c>
      <c r="D257" s="216" t="s">
        <v>333</v>
      </c>
      <c r="E257" s="217" t="s">
        <v>7253</v>
      </c>
      <c r="F257" s="218" t="s">
        <v>7254</v>
      </c>
      <c r="G257" s="219" t="s">
        <v>376</v>
      </c>
      <c r="H257" s="220">
        <v>192.80000000000001</v>
      </c>
      <c r="I257" s="221"/>
      <c r="J257" s="222">
        <f>ROUND(I257*H257,2)</f>
        <v>0</v>
      </c>
      <c r="K257" s="218" t="s">
        <v>3508</v>
      </c>
      <c r="L257" s="46"/>
      <c r="M257" s="223" t="s">
        <v>19</v>
      </c>
      <c r="N257" s="224" t="s">
        <v>47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126</v>
      </c>
      <c r="AT257" s="227" t="s">
        <v>333</v>
      </c>
      <c r="AU257" s="227" t="s">
        <v>85</v>
      </c>
      <c r="AY257" s="19" t="s">
        <v>331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83</v>
      </c>
      <c r="BK257" s="228">
        <f>ROUND(I257*H257,2)</f>
        <v>0</v>
      </c>
      <c r="BL257" s="19" t="s">
        <v>126</v>
      </c>
      <c r="BM257" s="227" t="s">
        <v>1435</v>
      </c>
    </row>
    <row r="258" s="14" customFormat="1">
      <c r="A258" s="14"/>
      <c r="B258" s="245"/>
      <c r="C258" s="246"/>
      <c r="D258" s="236" t="s">
        <v>341</v>
      </c>
      <c r="E258" s="247" t="s">
        <v>19</v>
      </c>
      <c r="F258" s="248" t="s">
        <v>7255</v>
      </c>
      <c r="G258" s="246"/>
      <c r="H258" s="249">
        <v>192.80000000000001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341</v>
      </c>
      <c r="AU258" s="255" t="s">
        <v>85</v>
      </c>
      <c r="AV258" s="14" t="s">
        <v>85</v>
      </c>
      <c r="AW258" s="14" t="s">
        <v>35</v>
      </c>
      <c r="AX258" s="14" t="s">
        <v>76</v>
      </c>
      <c r="AY258" s="255" t="s">
        <v>331</v>
      </c>
    </row>
    <row r="259" s="15" customFormat="1">
      <c r="A259" s="15"/>
      <c r="B259" s="256"/>
      <c r="C259" s="257"/>
      <c r="D259" s="236" t="s">
        <v>341</v>
      </c>
      <c r="E259" s="258" t="s">
        <v>19</v>
      </c>
      <c r="F259" s="259" t="s">
        <v>353</v>
      </c>
      <c r="G259" s="257"/>
      <c r="H259" s="260">
        <v>192.80000000000001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341</v>
      </c>
      <c r="AU259" s="266" t="s">
        <v>85</v>
      </c>
      <c r="AV259" s="15" t="s">
        <v>126</v>
      </c>
      <c r="AW259" s="15" t="s">
        <v>35</v>
      </c>
      <c r="AX259" s="15" t="s">
        <v>83</v>
      </c>
      <c r="AY259" s="266" t="s">
        <v>331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7256</v>
      </c>
      <c r="F260" s="218" t="s">
        <v>7257</v>
      </c>
      <c r="G260" s="219" t="s">
        <v>376</v>
      </c>
      <c r="H260" s="220">
        <v>484.10000000000002</v>
      </c>
      <c r="I260" s="221"/>
      <c r="J260" s="222">
        <f>ROUND(I260*H260,2)</f>
        <v>0</v>
      </c>
      <c r="K260" s="218" t="s">
        <v>3508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1450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7258</v>
      </c>
      <c r="G261" s="246"/>
      <c r="H261" s="249">
        <v>484.10000000000002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484.10000000000002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2" customFormat="1" ht="16.5" customHeight="1">
      <c r="A263" s="40"/>
      <c r="B263" s="41"/>
      <c r="C263" s="216" t="s">
        <v>1078</v>
      </c>
      <c r="D263" s="216" t="s">
        <v>333</v>
      </c>
      <c r="E263" s="217" t="s">
        <v>7259</v>
      </c>
      <c r="F263" s="218" t="s">
        <v>7260</v>
      </c>
      <c r="G263" s="219" t="s">
        <v>376</v>
      </c>
      <c r="H263" s="220">
        <v>153</v>
      </c>
      <c r="I263" s="221"/>
      <c r="J263" s="222">
        <f>ROUND(I263*H263,2)</f>
        <v>0</v>
      </c>
      <c r="K263" s="218" t="s">
        <v>3508</v>
      </c>
      <c r="L263" s="46"/>
      <c r="M263" s="223" t="s">
        <v>19</v>
      </c>
      <c r="N263" s="224" t="s">
        <v>47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126</v>
      </c>
      <c r="AT263" s="227" t="s">
        <v>333</v>
      </c>
      <c r="AU263" s="227" t="s">
        <v>85</v>
      </c>
      <c r="AY263" s="19" t="s">
        <v>331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83</v>
      </c>
      <c r="BK263" s="228">
        <f>ROUND(I263*H263,2)</f>
        <v>0</v>
      </c>
      <c r="BL263" s="19" t="s">
        <v>126</v>
      </c>
      <c r="BM263" s="227" t="s">
        <v>1463</v>
      </c>
    </row>
    <row r="264" s="14" customFormat="1">
      <c r="A264" s="14"/>
      <c r="B264" s="245"/>
      <c r="C264" s="246"/>
      <c r="D264" s="236" t="s">
        <v>341</v>
      </c>
      <c r="E264" s="247" t="s">
        <v>19</v>
      </c>
      <c r="F264" s="248" t="s">
        <v>1804</v>
      </c>
      <c r="G264" s="246"/>
      <c r="H264" s="249">
        <v>153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341</v>
      </c>
      <c r="AU264" s="255" t="s">
        <v>85</v>
      </c>
      <c r="AV264" s="14" t="s">
        <v>85</v>
      </c>
      <c r="AW264" s="14" t="s">
        <v>35</v>
      </c>
      <c r="AX264" s="14" t="s">
        <v>76</v>
      </c>
      <c r="AY264" s="255" t="s">
        <v>331</v>
      </c>
    </row>
    <row r="265" s="15" customFormat="1">
      <c r="A265" s="15"/>
      <c r="B265" s="256"/>
      <c r="C265" s="257"/>
      <c r="D265" s="236" t="s">
        <v>341</v>
      </c>
      <c r="E265" s="258" t="s">
        <v>19</v>
      </c>
      <c r="F265" s="259" t="s">
        <v>353</v>
      </c>
      <c r="G265" s="257"/>
      <c r="H265" s="260">
        <v>153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341</v>
      </c>
      <c r="AU265" s="266" t="s">
        <v>85</v>
      </c>
      <c r="AV265" s="15" t="s">
        <v>126</v>
      </c>
      <c r="AW265" s="15" t="s">
        <v>35</v>
      </c>
      <c r="AX265" s="15" t="s">
        <v>83</v>
      </c>
      <c r="AY265" s="266" t="s">
        <v>331</v>
      </c>
    </row>
    <row r="266" s="2" customFormat="1" ht="16.5" customHeight="1">
      <c r="A266" s="40"/>
      <c r="B266" s="41"/>
      <c r="C266" s="216" t="s">
        <v>1083</v>
      </c>
      <c r="D266" s="216" t="s">
        <v>333</v>
      </c>
      <c r="E266" s="217" t="s">
        <v>7261</v>
      </c>
      <c r="F266" s="218" t="s">
        <v>7262</v>
      </c>
      <c r="G266" s="219" t="s">
        <v>376</v>
      </c>
      <c r="H266" s="220">
        <v>77.700000000000003</v>
      </c>
      <c r="I266" s="221"/>
      <c r="J266" s="222">
        <f>ROUND(I266*H266,2)</f>
        <v>0</v>
      </c>
      <c r="K266" s="218" t="s">
        <v>3508</v>
      </c>
      <c r="L266" s="46"/>
      <c r="M266" s="223" t="s">
        <v>19</v>
      </c>
      <c r="N266" s="224" t="s">
        <v>47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126</v>
      </c>
      <c r="AT266" s="227" t="s">
        <v>333</v>
      </c>
      <c r="AU266" s="227" t="s">
        <v>85</v>
      </c>
      <c r="AY266" s="19" t="s">
        <v>331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83</v>
      </c>
      <c r="BK266" s="228">
        <f>ROUND(I266*H266,2)</f>
        <v>0</v>
      </c>
      <c r="BL266" s="19" t="s">
        <v>126</v>
      </c>
      <c r="BM266" s="227" t="s">
        <v>1472</v>
      </c>
    </row>
    <row r="267" s="14" customFormat="1">
      <c r="A267" s="14"/>
      <c r="B267" s="245"/>
      <c r="C267" s="246"/>
      <c r="D267" s="236" t="s">
        <v>341</v>
      </c>
      <c r="E267" s="247" t="s">
        <v>19</v>
      </c>
      <c r="F267" s="248" t="s">
        <v>7263</v>
      </c>
      <c r="G267" s="246"/>
      <c r="H267" s="249">
        <v>77.700000000000003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341</v>
      </c>
      <c r="AU267" s="255" t="s">
        <v>85</v>
      </c>
      <c r="AV267" s="14" t="s">
        <v>85</v>
      </c>
      <c r="AW267" s="14" t="s">
        <v>35</v>
      </c>
      <c r="AX267" s="14" t="s">
        <v>76</v>
      </c>
      <c r="AY267" s="255" t="s">
        <v>331</v>
      </c>
    </row>
    <row r="268" s="15" customFormat="1">
      <c r="A268" s="15"/>
      <c r="B268" s="256"/>
      <c r="C268" s="257"/>
      <c r="D268" s="236" t="s">
        <v>341</v>
      </c>
      <c r="E268" s="258" t="s">
        <v>19</v>
      </c>
      <c r="F268" s="259" t="s">
        <v>353</v>
      </c>
      <c r="G268" s="257"/>
      <c r="H268" s="260">
        <v>77.700000000000003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341</v>
      </c>
      <c r="AU268" s="266" t="s">
        <v>85</v>
      </c>
      <c r="AV268" s="15" t="s">
        <v>126</v>
      </c>
      <c r="AW268" s="15" t="s">
        <v>35</v>
      </c>
      <c r="AX268" s="15" t="s">
        <v>83</v>
      </c>
      <c r="AY268" s="266" t="s">
        <v>331</v>
      </c>
    </row>
    <row r="269" s="2" customFormat="1" ht="16.5" customHeight="1">
      <c r="A269" s="40"/>
      <c r="B269" s="41"/>
      <c r="C269" s="216" t="s">
        <v>1106</v>
      </c>
      <c r="D269" s="216" t="s">
        <v>333</v>
      </c>
      <c r="E269" s="217" t="s">
        <v>7031</v>
      </c>
      <c r="F269" s="218" t="s">
        <v>7032</v>
      </c>
      <c r="G269" s="219" t="s">
        <v>425</v>
      </c>
      <c r="H269" s="220">
        <v>40</v>
      </c>
      <c r="I269" s="221"/>
      <c r="J269" s="222">
        <f>ROUND(I269*H269,2)</f>
        <v>0</v>
      </c>
      <c r="K269" s="218" t="s">
        <v>3508</v>
      </c>
      <c r="L269" s="46"/>
      <c r="M269" s="223" t="s">
        <v>19</v>
      </c>
      <c r="N269" s="224" t="s">
        <v>47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126</v>
      </c>
      <c r="AT269" s="227" t="s">
        <v>333</v>
      </c>
      <c r="AU269" s="227" t="s">
        <v>85</v>
      </c>
      <c r="AY269" s="19" t="s">
        <v>331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83</v>
      </c>
      <c r="BK269" s="228">
        <f>ROUND(I269*H269,2)</f>
        <v>0</v>
      </c>
      <c r="BL269" s="19" t="s">
        <v>126</v>
      </c>
      <c r="BM269" s="227" t="s">
        <v>467</v>
      </c>
    </row>
    <row r="270" s="14" customFormat="1">
      <c r="A270" s="14"/>
      <c r="B270" s="245"/>
      <c r="C270" s="246"/>
      <c r="D270" s="236" t="s">
        <v>341</v>
      </c>
      <c r="E270" s="247" t="s">
        <v>19</v>
      </c>
      <c r="F270" s="248" t="s">
        <v>631</v>
      </c>
      <c r="G270" s="246"/>
      <c r="H270" s="249">
        <v>30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341</v>
      </c>
      <c r="AU270" s="255" t="s">
        <v>85</v>
      </c>
      <c r="AV270" s="14" t="s">
        <v>85</v>
      </c>
      <c r="AW270" s="14" t="s">
        <v>35</v>
      </c>
      <c r="AX270" s="14" t="s">
        <v>76</v>
      </c>
      <c r="AY270" s="255" t="s">
        <v>331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361</v>
      </c>
      <c r="G271" s="246"/>
      <c r="H271" s="249">
        <v>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361</v>
      </c>
      <c r="G272" s="246"/>
      <c r="H272" s="249">
        <v>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40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7264</v>
      </c>
      <c r="F274" s="218" t="s">
        <v>7265</v>
      </c>
      <c r="G274" s="219" t="s">
        <v>425</v>
      </c>
      <c r="H274" s="220">
        <v>27</v>
      </c>
      <c r="I274" s="221"/>
      <c r="J274" s="222">
        <f>ROUND(I274*H274,2)</f>
        <v>0</v>
      </c>
      <c r="K274" s="218" t="s">
        <v>3508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469</v>
      </c>
      <c r="G275" s="246"/>
      <c r="H275" s="249">
        <v>17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361</v>
      </c>
      <c r="G276" s="246"/>
      <c r="H276" s="249">
        <v>5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361</v>
      </c>
      <c r="G277" s="246"/>
      <c r="H277" s="249">
        <v>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27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7033</v>
      </c>
      <c r="F279" s="218" t="s">
        <v>7266</v>
      </c>
      <c r="G279" s="219" t="s">
        <v>425</v>
      </c>
      <c r="H279" s="220">
        <v>6</v>
      </c>
      <c r="I279" s="221"/>
      <c r="J279" s="222">
        <f>ROUND(I279*H279,2)</f>
        <v>0</v>
      </c>
      <c r="K279" s="218" t="s">
        <v>3508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1512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126</v>
      </c>
      <c r="G280" s="246"/>
      <c r="H280" s="249">
        <v>4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4" customFormat="1">
      <c r="A281" s="14"/>
      <c r="B281" s="245"/>
      <c r="C281" s="246"/>
      <c r="D281" s="236" t="s">
        <v>341</v>
      </c>
      <c r="E281" s="247" t="s">
        <v>19</v>
      </c>
      <c r="F281" s="248" t="s">
        <v>85</v>
      </c>
      <c r="G281" s="246"/>
      <c r="H281" s="249">
        <v>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341</v>
      </c>
      <c r="AU281" s="255" t="s">
        <v>85</v>
      </c>
      <c r="AV281" s="14" t="s">
        <v>85</v>
      </c>
      <c r="AW281" s="14" t="s">
        <v>35</v>
      </c>
      <c r="AX281" s="14" t="s">
        <v>76</v>
      </c>
      <c r="AY281" s="255" t="s">
        <v>331</v>
      </c>
    </row>
    <row r="282" s="15" customFormat="1">
      <c r="A282" s="15"/>
      <c r="B282" s="256"/>
      <c r="C282" s="257"/>
      <c r="D282" s="236" t="s">
        <v>341</v>
      </c>
      <c r="E282" s="258" t="s">
        <v>19</v>
      </c>
      <c r="F282" s="259" t="s">
        <v>353</v>
      </c>
      <c r="G282" s="257"/>
      <c r="H282" s="260">
        <v>6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341</v>
      </c>
      <c r="AU282" s="266" t="s">
        <v>85</v>
      </c>
      <c r="AV282" s="15" t="s">
        <v>126</v>
      </c>
      <c r="AW282" s="15" t="s">
        <v>35</v>
      </c>
      <c r="AX282" s="15" t="s">
        <v>83</v>
      </c>
      <c r="AY282" s="266" t="s">
        <v>331</v>
      </c>
    </row>
    <row r="283" s="2" customFormat="1" ht="16.5" customHeight="1">
      <c r="A283" s="40"/>
      <c r="B283" s="41"/>
      <c r="C283" s="216" t="s">
        <v>1127</v>
      </c>
      <c r="D283" s="216" t="s">
        <v>333</v>
      </c>
      <c r="E283" s="217" t="s">
        <v>7267</v>
      </c>
      <c r="F283" s="218" t="s">
        <v>7268</v>
      </c>
      <c r="G283" s="219" t="s">
        <v>425</v>
      </c>
      <c r="H283" s="220">
        <v>16</v>
      </c>
      <c r="I283" s="221"/>
      <c r="J283" s="222">
        <f>ROUND(I283*H283,2)</f>
        <v>0</v>
      </c>
      <c r="K283" s="218" t="s">
        <v>3508</v>
      </c>
      <c r="L283" s="46"/>
      <c r="M283" s="223" t="s">
        <v>19</v>
      </c>
      <c r="N283" s="224" t="s">
        <v>47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126</v>
      </c>
      <c r="AT283" s="227" t="s">
        <v>333</v>
      </c>
      <c r="AU283" s="227" t="s">
        <v>85</v>
      </c>
      <c r="AY283" s="19" t="s">
        <v>331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83</v>
      </c>
      <c r="BK283" s="228">
        <f>ROUND(I283*H283,2)</f>
        <v>0</v>
      </c>
      <c r="BL283" s="19" t="s">
        <v>126</v>
      </c>
      <c r="BM283" s="227" t="s">
        <v>1523</v>
      </c>
    </row>
    <row r="284" s="14" customFormat="1">
      <c r="A284" s="14"/>
      <c r="B284" s="245"/>
      <c r="C284" s="246"/>
      <c r="D284" s="236" t="s">
        <v>341</v>
      </c>
      <c r="E284" s="247" t="s">
        <v>19</v>
      </c>
      <c r="F284" s="248" t="s">
        <v>366</v>
      </c>
      <c r="G284" s="246"/>
      <c r="H284" s="249">
        <v>6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341</v>
      </c>
      <c r="AU284" s="255" t="s">
        <v>85</v>
      </c>
      <c r="AV284" s="14" t="s">
        <v>85</v>
      </c>
      <c r="AW284" s="14" t="s">
        <v>35</v>
      </c>
      <c r="AX284" s="14" t="s">
        <v>76</v>
      </c>
      <c r="AY284" s="255" t="s">
        <v>331</v>
      </c>
    </row>
    <row r="285" s="14" customFormat="1">
      <c r="A285" s="14"/>
      <c r="B285" s="245"/>
      <c r="C285" s="246"/>
      <c r="D285" s="236" t="s">
        <v>341</v>
      </c>
      <c r="E285" s="247" t="s">
        <v>19</v>
      </c>
      <c r="F285" s="248" t="s">
        <v>387</v>
      </c>
      <c r="G285" s="246"/>
      <c r="H285" s="249">
        <v>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341</v>
      </c>
      <c r="AU285" s="255" t="s">
        <v>85</v>
      </c>
      <c r="AV285" s="14" t="s">
        <v>85</v>
      </c>
      <c r="AW285" s="14" t="s">
        <v>35</v>
      </c>
      <c r="AX285" s="14" t="s">
        <v>76</v>
      </c>
      <c r="AY285" s="255" t="s">
        <v>331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83</v>
      </c>
      <c r="G286" s="246"/>
      <c r="H286" s="249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16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7269</v>
      </c>
      <c r="F288" s="218" t="s">
        <v>7270</v>
      </c>
      <c r="G288" s="219" t="s">
        <v>425</v>
      </c>
      <c r="H288" s="220">
        <v>6</v>
      </c>
      <c r="I288" s="221"/>
      <c r="J288" s="222">
        <f>ROUND(I288*H288,2)</f>
        <v>0</v>
      </c>
      <c r="K288" s="218" t="s">
        <v>3508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4" customFormat="1">
      <c r="A290" s="14"/>
      <c r="B290" s="245"/>
      <c r="C290" s="246"/>
      <c r="D290" s="236" t="s">
        <v>341</v>
      </c>
      <c r="E290" s="247" t="s">
        <v>19</v>
      </c>
      <c r="F290" s="248" t="s">
        <v>83</v>
      </c>
      <c r="G290" s="246"/>
      <c r="H290" s="249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341</v>
      </c>
      <c r="AU290" s="255" t="s">
        <v>85</v>
      </c>
      <c r="AV290" s="14" t="s">
        <v>85</v>
      </c>
      <c r="AW290" s="14" t="s">
        <v>35</v>
      </c>
      <c r="AX290" s="14" t="s">
        <v>76</v>
      </c>
      <c r="AY290" s="255" t="s">
        <v>331</v>
      </c>
    </row>
    <row r="291" s="15" customFormat="1">
      <c r="A291" s="15"/>
      <c r="B291" s="256"/>
      <c r="C291" s="257"/>
      <c r="D291" s="236" t="s">
        <v>341</v>
      </c>
      <c r="E291" s="258" t="s">
        <v>19</v>
      </c>
      <c r="F291" s="259" t="s">
        <v>353</v>
      </c>
      <c r="G291" s="257"/>
      <c r="H291" s="260">
        <v>6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6" t="s">
        <v>341</v>
      </c>
      <c r="AU291" s="266" t="s">
        <v>85</v>
      </c>
      <c r="AV291" s="15" t="s">
        <v>126</v>
      </c>
      <c r="AW291" s="15" t="s">
        <v>35</v>
      </c>
      <c r="AX291" s="15" t="s">
        <v>83</v>
      </c>
      <c r="AY291" s="266" t="s">
        <v>331</v>
      </c>
    </row>
    <row r="292" s="2" customFormat="1" ht="16.5" customHeight="1">
      <c r="A292" s="40"/>
      <c r="B292" s="41"/>
      <c r="C292" s="216" t="s">
        <v>1139</v>
      </c>
      <c r="D292" s="216" t="s">
        <v>333</v>
      </c>
      <c r="E292" s="217" t="s">
        <v>7271</v>
      </c>
      <c r="F292" s="218" t="s">
        <v>7272</v>
      </c>
      <c r="G292" s="219" t="s">
        <v>425</v>
      </c>
      <c r="H292" s="220">
        <v>1</v>
      </c>
      <c r="I292" s="221"/>
      <c r="J292" s="222">
        <f>ROUND(I292*H292,2)</f>
        <v>0</v>
      </c>
      <c r="K292" s="218" t="s">
        <v>3508</v>
      </c>
      <c r="L292" s="46"/>
      <c r="M292" s="223" t="s">
        <v>19</v>
      </c>
      <c r="N292" s="224" t="s">
        <v>47</v>
      </c>
      <c r="O292" s="86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126</v>
      </c>
      <c r="AT292" s="227" t="s">
        <v>333</v>
      </c>
      <c r="AU292" s="227" t="s">
        <v>85</v>
      </c>
      <c r="AY292" s="19" t="s">
        <v>331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83</v>
      </c>
      <c r="BK292" s="228">
        <f>ROUND(I292*H292,2)</f>
        <v>0</v>
      </c>
      <c r="BL292" s="19" t="s">
        <v>126</v>
      </c>
      <c r="BM292" s="227" t="s">
        <v>1550</v>
      </c>
    </row>
    <row r="293" s="14" customFormat="1">
      <c r="A293" s="14"/>
      <c r="B293" s="245"/>
      <c r="C293" s="246"/>
      <c r="D293" s="236" t="s">
        <v>341</v>
      </c>
      <c r="E293" s="247" t="s">
        <v>19</v>
      </c>
      <c r="F293" s="248" t="s">
        <v>83</v>
      </c>
      <c r="G293" s="246"/>
      <c r="H293" s="249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341</v>
      </c>
      <c r="AU293" s="255" t="s">
        <v>85</v>
      </c>
      <c r="AV293" s="14" t="s">
        <v>85</v>
      </c>
      <c r="AW293" s="14" t="s">
        <v>35</v>
      </c>
      <c r="AX293" s="14" t="s">
        <v>76</v>
      </c>
      <c r="AY293" s="255" t="s">
        <v>331</v>
      </c>
    </row>
    <row r="294" s="15" customFormat="1">
      <c r="A294" s="15"/>
      <c r="B294" s="256"/>
      <c r="C294" s="257"/>
      <c r="D294" s="236" t="s">
        <v>341</v>
      </c>
      <c r="E294" s="258" t="s">
        <v>19</v>
      </c>
      <c r="F294" s="259" t="s">
        <v>353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341</v>
      </c>
      <c r="AU294" s="266" t="s">
        <v>85</v>
      </c>
      <c r="AV294" s="15" t="s">
        <v>126</v>
      </c>
      <c r="AW294" s="15" t="s">
        <v>35</v>
      </c>
      <c r="AX294" s="15" t="s">
        <v>83</v>
      </c>
      <c r="AY294" s="266" t="s">
        <v>331</v>
      </c>
    </row>
    <row r="295" s="12" customFormat="1" ht="22.8" customHeight="1">
      <c r="A295" s="12"/>
      <c r="B295" s="200"/>
      <c r="C295" s="201"/>
      <c r="D295" s="202" t="s">
        <v>75</v>
      </c>
      <c r="E295" s="214" t="s">
        <v>1443</v>
      </c>
      <c r="F295" s="214" t="s">
        <v>3848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SUM(P296:P343)</f>
        <v>0</v>
      </c>
      <c r="Q295" s="208"/>
      <c r="R295" s="209">
        <f>SUM(R296:R343)</f>
        <v>0</v>
      </c>
      <c r="S295" s="208"/>
      <c r="T295" s="210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83</v>
      </c>
      <c r="AT295" s="212" t="s">
        <v>75</v>
      </c>
      <c r="AU295" s="212" t="s">
        <v>83</v>
      </c>
      <c r="AY295" s="211" t="s">
        <v>331</v>
      </c>
      <c r="BK295" s="213">
        <f>SUM(BK296:BK343)</f>
        <v>0</v>
      </c>
    </row>
    <row r="296" s="2" customFormat="1" ht="16.5" customHeight="1">
      <c r="A296" s="40"/>
      <c r="B296" s="41"/>
      <c r="C296" s="216" t="s">
        <v>1144</v>
      </c>
      <c r="D296" s="216" t="s">
        <v>333</v>
      </c>
      <c r="E296" s="217" t="s">
        <v>6840</v>
      </c>
      <c r="F296" s="218" t="s">
        <v>6841</v>
      </c>
      <c r="G296" s="219" t="s">
        <v>376</v>
      </c>
      <c r="H296" s="220">
        <v>775.60000000000002</v>
      </c>
      <c r="I296" s="221"/>
      <c r="J296" s="222">
        <f>ROUND(I296*H296,2)</f>
        <v>0</v>
      </c>
      <c r="K296" s="218" t="s">
        <v>3508</v>
      </c>
      <c r="L296" s="46"/>
      <c r="M296" s="223" t="s">
        <v>19</v>
      </c>
      <c r="N296" s="224" t="s">
        <v>47</v>
      </c>
      <c r="O296" s="86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126</v>
      </c>
      <c r="AT296" s="227" t="s">
        <v>333</v>
      </c>
      <c r="AU296" s="227" t="s">
        <v>85</v>
      </c>
      <c r="AY296" s="19" t="s">
        <v>331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83</v>
      </c>
      <c r="BK296" s="228">
        <f>ROUND(I296*H296,2)</f>
        <v>0</v>
      </c>
      <c r="BL296" s="19" t="s">
        <v>126</v>
      </c>
      <c r="BM296" s="227" t="s">
        <v>1558</v>
      </c>
    </row>
    <row r="297" s="14" customFormat="1">
      <c r="A297" s="14"/>
      <c r="B297" s="245"/>
      <c r="C297" s="246"/>
      <c r="D297" s="236" t="s">
        <v>341</v>
      </c>
      <c r="E297" s="247" t="s">
        <v>19</v>
      </c>
      <c r="F297" s="248" t="s">
        <v>7252</v>
      </c>
      <c r="G297" s="246"/>
      <c r="H297" s="249">
        <v>98.700000000000003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341</v>
      </c>
      <c r="AU297" s="255" t="s">
        <v>85</v>
      </c>
      <c r="AV297" s="14" t="s">
        <v>85</v>
      </c>
      <c r="AW297" s="14" t="s">
        <v>35</v>
      </c>
      <c r="AX297" s="14" t="s">
        <v>76</v>
      </c>
      <c r="AY297" s="255" t="s">
        <v>331</v>
      </c>
    </row>
    <row r="298" s="14" customFormat="1">
      <c r="A298" s="14"/>
      <c r="B298" s="245"/>
      <c r="C298" s="246"/>
      <c r="D298" s="236" t="s">
        <v>341</v>
      </c>
      <c r="E298" s="247" t="s">
        <v>19</v>
      </c>
      <c r="F298" s="248" t="s">
        <v>7255</v>
      </c>
      <c r="G298" s="246"/>
      <c r="H298" s="249">
        <v>192.80000000000001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341</v>
      </c>
      <c r="AU298" s="255" t="s">
        <v>85</v>
      </c>
      <c r="AV298" s="14" t="s">
        <v>85</v>
      </c>
      <c r="AW298" s="14" t="s">
        <v>35</v>
      </c>
      <c r="AX298" s="14" t="s">
        <v>76</v>
      </c>
      <c r="AY298" s="255" t="s">
        <v>331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7258</v>
      </c>
      <c r="G299" s="246"/>
      <c r="H299" s="249">
        <v>484.10000000000002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775.60000000000002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1154</v>
      </c>
      <c r="D301" s="216" t="s">
        <v>333</v>
      </c>
      <c r="E301" s="217" t="s">
        <v>6842</v>
      </c>
      <c r="F301" s="218" t="s">
        <v>6843</v>
      </c>
      <c r="G301" s="219" t="s">
        <v>6844</v>
      </c>
      <c r="H301" s="220">
        <v>25</v>
      </c>
      <c r="I301" s="221"/>
      <c r="J301" s="222">
        <f>ROUND(I301*H301,2)</f>
        <v>0</v>
      </c>
      <c r="K301" s="218" t="s">
        <v>3508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1572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599</v>
      </c>
      <c r="G302" s="246"/>
      <c r="H302" s="249">
        <v>25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1189</v>
      </c>
      <c r="D304" s="216" t="s">
        <v>333</v>
      </c>
      <c r="E304" s="217" t="s">
        <v>7273</v>
      </c>
      <c r="F304" s="218" t="s">
        <v>7274</v>
      </c>
      <c r="G304" s="219" t="s">
        <v>376</v>
      </c>
      <c r="H304" s="220">
        <v>153</v>
      </c>
      <c r="I304" s="221"/>
      <c r="J304" s="222">
        <f>ROUND(I304*H304,2)</f>
        <v>0</v>
      </c>
      <c r="K304" s="218" t="s">
        <v>3508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1592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1804</v>
      </c>
      <c r="G305" s="246"/>
      <c r="H305" s="249">
        <v>153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153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1196</v>
      </c>
      <c r="D307" s="216" t="s">
        <v>333</v>
      </c>
      <c r="E307" s="217" t="s">
        <v>7275</v>
      </c>
      <c r="F307" s="218" t="s">
        <v>7276</v>
      </c>
      <c r="G307" s="219" t="s">
        <v>6844</v>
      </c>
      <c r="H307" s="220">
        <v>8</v>
      </c>
      <c r="I307" s="221"/>
      <c r="J307" s="222">
        <f>ROUND(I307*H307,2)</f>
        <v>0</v>
      </c>
      <c r="K307" s="218" t="s">
        <v>3508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1607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381</v>
      </c>
      <c r="G308" s="246"/>
      <c r="H308" s="249">
        <v>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8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7277</v>
      </c>
      <c r="F310" s="218" t="s">
        <v>7278</v>
      </c>
      <c r="G310" s="219" t="s">
        <v>376</v>
      </c>
      <c r="H310" s="220">
        <v>77.700000000000003</v>
      </c>
      <c r="I310" s="221"/>
      <c r="J310" s="222">
        <f>ROUND(I310*H310,2)</f>
        <v>0</v>
      </c>
      <c r="K310" s="218" t="s">
        <v>3508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1619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7263</v>
      </c>
      <c r="G311" s="246"/>
      <c r="H311" s="249">
        <v>77.700000000000003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77.700000000000003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7279</v>
      </c>
      <c r="F313" s="218" t="s">
        <v>7280</v>
      </c>
      <c r="G313" s="219" t="s">
        <v>6844</v>
      </c>
      <c r="H313" s="220">
        <v>3</v>
      </c>
      <c r="I313" s="221"/>
      <c r="J313" s="222">
        <f>ROUND(I313*H313,2)</f>
        <v>0</v>
      </c>
      <c r="K313" s="218" t="s">
        <v>3508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1647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92</v>
      </c>
      <c r="G314" s="246"/>
      <c r="H314" s="249">
        <v>3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1039</v>
      </c>
      <c r="D316" s="216" t="s">
        <v>333</v>
      </c>
      <c r="E316" s="217" t="s">
        <v>6853</v>
      </c>
      <c r="F316" s="218" t="s">
        <v>6854</v>
      </c>
      <c r="G316" s="219" t="s">
        <v>425</v>
      </c>
      <c r="H316" s="220">
        <v>5</v>
      </c>
      <c r="I316" s="221"/>
      <c r="J316" s="222">
        <f>ROUND(I316*H316,2)</f>
        <v>0</v>
      </c>
      <c r="K316" s="218" t="s">
        <v>3508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534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92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85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5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7281</v>
      </c>
      <c r="F320" s="218" t="s">
        <v>7282</v>
      </c>
      <c r="G320" s="219" t="s">
        <v>425</v>
      </c>
      <c r="H320" s="220">
        <v>18</v>
      </c>
      <c r="I320" s="221"/>
      <c r="J320" s="222">
        <f>ROUND(I320*H320,2)</f>
        <v>0</v>
      </c>
      <c r="K320" s="218" t="s">
        <v>3508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1672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475</v>
      </c>
      <c r="G321" s="246"/>
      <c r="H321" s="249">
        <v>18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18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7283</v>
      </c>
      <c r="F323" s="218" t="s">
        <v>7284</v>
      </c>
      <c r="G323" s="219" t="s">
        <v>425</v>
      </c>
      <c r="H323" s="220">
        <v>3</v>
      </c>
      <c r="I323" s="221"/>
      <c r="J323" s="222">
        <f>ROUND(I323*H323,2)</f>
        <v>0</v>
      </c>
      <c r="K323" s="218" t="s">
        <v>3508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1688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92</v>
      </c>
      <c r="G324" s="246"/>
      <c r="H324" s="249">
        <v>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3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7285</v>
      </c>
      <c r="F326" s="218" t="s">
        <v>7286</v>
      </c>
      <c r="G326" s="219" t="s">
        <v>425</v>
      </c>
      <c r="H326" s="220">
        <v>3</v>
      </c>
      <c r="I326" s="221"/>
      <c r="J326" s="222">
        <f>ROUND(I326*H326,2)</f>
        <v>0</v>
      </c>
      <c r="K326" s="218" t="s">
        <v>3508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1698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92</v>
      </c>
      <c r="G327" s="246"/>
      <c r="H327" s="249">
        <v>3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3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6855</v>
      </c>
      <c r="F329" s="218" t="s">
        <v>6856</v>
      </c>
      <c r="G329" s="219" t="s">
        <v>425</v>
      </c>
      <c r="H329" s="220">
        <v>30</v>
      </c>
      <c r="I329" s="221"/>
      <c r="J329" s="222">
        <f>ROUND(I329*H329,2)</f>
        <v>0</v>
      </c>
      <c r="K329" s="218" t="s">
        <v>3508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1705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631</v>
      </c>
      <c r="G330" s="246"/>
      <c r="H330" s="249">
        <v>30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30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6858</v>
      </c>
      <c r="F332" s="218" t="s">
        <v>6859</v>
      </c>
      <c r="G332" s="219" t="s">
        <v>425</v>
      </c>
      <c r="H332" s="220">
        <v>29</v>
      </c>
      <c r="I332" s="221"/>
      <c r="J332" s="222">
        <f>ROUND(I332*H332,2)</f>
        <v>0</v>
      </c>
      <c r="K332" s="218" t="s">
        <v>3508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1713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656</v>
      </c>
      <c r="G333" s="246"/>
      <c r="H333" s="249">
        <v>29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29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2" customFormat="1" ht="16.5" customHeight="1">
      <c r="A335" s="40"/>
      <c r="B335" s="41"/>
      <c r="C335" s="216" t="s">
        <v>1266</v>
      </c>
      <c r="D335" s="216" t="s">
        <v>333</v>
      </c>
      <c r="E335" s="217" t="s">
        <v>7115</v>
      </c>
      <c r="F335" s="218" t="s">
        <v>7116</v>
      </c>
      <c r="G335" s="219" t="s">
        <v>425</v>
      </c>
      <c r="H335" s="220">
        <v>2</v>
      </c>
      <c r="I335" s="221"/>
      <c r="J335" s="222">
        <f>ROUND(I335*H335,2)</f>
        <v>0</v>
      </c>
      <c r="K335" s="218" t="s">
        <v>3508</v>
      </c>
      <c r="L335" s="46"/>
      <c r="M335" s="223" t="s">
        <v>19</v>
      </c>
      <c r="N335" s="224" t="s">
        <v>47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126</v>
      </c>
      <c r="AT335" s="227" t="s">
        <v>333</v>
      </c>
      <c r="AU335" s="227" t="s">
        <v>85</v>
      </c>
      <c r="AY335" s="19" t="s">
        <v>331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83</v>
      </c>
      <c r="BK335" s="228">
        <f>ROUND(I335*H335,2)</f>
        <v>0</v>
      </c>
      <c r="BL335" s="19" t="s">
        <v>126</v>
      </c>
      <c r="BM335" s="227" t="s">
        <v>1721</v>
      </c>
    </row>
    <row r="336" s="14" customFormat="1">
      <c r="A336" s="14"/>
      <c r="B336" s="245"/>
      <c r="C336" s="246"/>
      <c r="D336" s="236" t="s">
        <v>341</v>
      </c>
      <c r="E336" s="247" t="s">
        <v>19</v>
      </c>
      <c r="F336" s="248" t="s">
        <v>85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341</v>
      </c>
      <c r="AU336" s="255" t="s">
        <v>85</v>
      </c>
      <c r="AV336" s="14" t="s">
        <v>85</v>
      </c>
      <c r="AW336" s="14" t="s">
        <v>35</v>
      </c>
      <c r="AX336" s="14" t="s">
        <v>76</v>
      </c>
      <c r="AY336" s="255" t="s">
        <v>331</v>
      </c>
    </row>
    <row r="337" s="15" customFormat="1">
      <c r="A337" s="15"/>
      <c r="B337" s="256"/>
      <c r="C337" s="257"/>
      <c r="D337" s="236" t="s">
        <v>341</v>
      </c>
      <c r="E337" s="258" t="s">
        <v>19</v>
      </c>
      <c r="F337" s="259" t="s">
        <v>353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341</v>
      </c>
      <c r="AU337" s="266" t="s">
        <v>85</v>
      </c>
      <c r="AV337" s="15" t="s">
        <v>126</v>
      </c>
      <c r="AW337" s="15" t="s">
        <v>35</v>
      </c>
      <c r="AX337" s="15" t="s">
        <v>83</v>
      </c>
      <c r="AY337" s="266" t="s">
        <v>331</v>
      </c>
    </row>
    <row r="338" s="2" customFormat="1" ht="16.5" customHeight="1">
      <c r="A338" s="40"/>
      <c r="B338" s="41"/>
      <c r="C338" s="216" t="s">
        <v>1271</v>
      </c>
      <c r="D338" s="216" t="s">
        <v>333</v>
      </c>
      <c r="E338" s="217" t="s">
        <v>7117</v>
      </c>
      <c r="F338" s="218" t="s">
        <v>7118</v>
      </c>
      <c r="G338" s="219" t="s">
        <v>425</v>
      </c>
      <c r="H338" s="220">
        <v>3</v>
      </c>
      <c r="I338" s="221"/>
      <c r="J338" s="222">
        <f>ROUND(I338*H338,2)</f>
        <v>0</v>
      </c>
      <c r="K338" s="218" t="s">
        <v>3508</v>
      </c>
      <c r="L338" s="46"/>
      <c r="M338" s="223" t="s">
        <v>19</v>
      </c>
      <c r="N338" s="224" t="s">
        <v>47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126</v>
      </c>
      <c r="AT338" s="227" t="s">
        <v>333</v>
      </c>
      <c r="AU338" s="227" t="s">
        <v>85</v>
      </c>
      <c r="AY338" s="19" t="s">
        <v>331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83</v>
      </c>
      <c r="BK338" s="228">
        <f>ROUND(I338*H338,2)</f>
        <v>0</v>
      </c>
      <c r="BL338" s="19" t="s">
        <v>126</v>
      </c>
      <c r="BM338" s="227" t="s">
        <v>1729</v>
      </c>
    </row>
    <row r="339" s="14" customFormat="1">
      <c r="A339" s="14"/>
      <c r="B339" s="245"/>
      <c r="C339" s="246"/>
      <c r="D339" s="236" t="s">
        <v>341</v>
      </c>
      <c r="E339" s="247" t="s">
        <v>19</v>
      </c>
      <c r="F339" s="248" t="s">
        <v>92</v>
      </c>
      <c r="G339" s="246"/>
      <c r="H339" s="249">
        <v>3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341</v>
      </c>
      <c r="AU339" s="255" t="s">
        <v>85</v>
      </c>
      <c r="AV339" s="14" t="s">
        <v>85</v>
      </c>
      <c r="AW339" s="14" t="s">
        <v>35</v>
      </c>
      <c r="AX339" s="14" t="s">
        <v>76</v>
      </c>
      <c r="AY339" s="255" t="s">
        <v>331</v>
      </c>
    </row>
    <row r="340" s="15" customFormat="1">
      <c r="A340" s="15"/>
      <c r="B340" s="256"/>
      <c r="C340" s="257"/>
      <c r="D340" s="236" t="s">
        <v>341</v>
      </c>
      <c r="E340" s="258" t="s">
        <v>19</v>
      </c>
      <c r="F340" s="259" t="s">
        <v>353</v>
      </c>
      <c r="G340" s="257"/>
      <c r="H340" s="260">
        <v>3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341</v>
      </c>
      <c r="AU340" s="266" t="s">
        <v>85</v>
      </c>
      <c r="AV340" s="15" t="s">
        <v>126</v>
      </c>
      <c r="AW340" s="15" t="s">
        <v>35</v>
      </c>
      <c r="AX340" s="15" t="s">
        <v>83</v>
      </c>
      <c r="AY340" s="266" t="s">
        <v>331</v>
      </c>
    </row>
    <row r="341" s="2" customFormat="1" ht="16.5" customHeight="1">
      <c r="A341" s="40"/>
      <c r="B341" s="41"/>
      <c r="C341" s="216" t="s">
        <v>1284</v>
      </c>
      <c r="D341" s="216" t="s">
        <v>333</v>
      </c>
      <c r="E341" s="217" t="s">
        <v>6850</v>
      </c>
      <c r="F341" s="218" t="s">
        <v>6851</v>
      </c>
      <c r="G341" s="219" t="s">
        <v>376</v>
      </c>
      <c r="H341" s="220">
        <v>1006.3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47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126</v>
      </c>
      <c r="AT341" s="227" t="s">
        <v>333</v>
      </c>
      <c r="AU341" s="227" t="s">
        <v>85</v>
      </c>
      <c r="AY341" s="19" t="s">
        <v>331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83</v>
      </c>
      <c r="BK341" s="228">
        <f>ROUND(I341*H341,2)</f>
        <v>0</v>
      </c>
      <c r="BL341" s="19" t="s">
        <v>126</v>
      </c>
      <c r="BM341" s="227" t="s">
        <v>1737</v>
      </c>
    </row>
    <row r="342" s="14" customFormat="1">
      <c r="A342" s="14"/>
      <c r="B342" s="245"/>
      <c r="C342" s="246"/>
      <c r="D342" s="236" t="s">
        <v>341</v>
      </c>
      <c r="E342" s="247" t="s">
        <v>19</v>
      </c>
      <c r="F342" s="248" t="s">
        <v>7287</v>
      </c>
      <c r="G342" s="246"/>
      <c r="H342" s="249">
        <v>1006.3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341</v>
      </c>
      <c r="AU342" s="255" t="s">
        <v>85</v>
      </c>
      <c r="AV342" s="14" t="s">
        <v>85</v>
      </c>
      <c r="AW342" s="14" t="s">
        <v>35</v>
      </c>
      <c r="AX342" s="14" t="s">
        <v>76</v>
      </c>
      <c r="AY342" s="255" t="s">
        <v>331</v>
      </c>
    </row>
    <row r="343" s="15" customFormat="1">
      <c r="A343" s="15"/>
      <c r="B343" s="256"/>
      <c r="C343" s="257"/>
      <c r="D343" s="236" t="s">
        <v>341</v>
      </c>
      <c r="E343" s="258" t="s">
        <v>19</v>
      </c>
      <c r="F343" s="259" t="s">
        <v>353</v>
      </c>
      <c r="G343" s="257"/>
      <c r="H343" s="260">
        <v>1006.3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341</v>
      </c>
      <c r="AU343" s="266" t="s">
        <v>85</v>
      </c>
      <c r="AV343" s="15" t="s">
        <v>126</v>
      </c>
      <c r="AW343" s="15" t="s">
        <v>35</v>
      </c>
      <c r="AX343" s="15" t="s">
        <v>83</v>
      </c>
      <c r="AY343" s="266" t="s">
        <v>331</v>
      </c>
    </row>
    <row r="344" s="12" customFormat="1" ht="22.8" customHeight="1">
      <c r="A344" s="12"/>
      <c r="B344" s="200"/>
      <c r="C344" s="201"/>
      <c r="D344" s="202" t="s">
        <v>75</v>
      </c>
      <c r="E344" s="214" t="s">
        <v>1460</v>
      </c>
      <c r="F344" s="214" t="s">
        <v>5242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SUM(P345:P351)</f>
        <v>0</v>
      </c>
      <c r="Q344" s="208"/>
      <c r="R344" s="209">
        <f>SUM(R345:R351)</f>
        <v>0</v>
      </c>
      <c r="S344" s="208"/>
      <c r="T344" s="210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83</v>
      </c>
      <c r="AT344" s="212" t="s">
        <v>75</v>
      </c>
      <c r="AU344" s="212" t="s">
        <v>83</v>
      </c>
      <c r="AY344" s="211" t="s">
        <v>331</v>
      </c>
      <c r="BK344" s="213">
        <f>SUM(BK345:BK351)</f>
        <v>0</v>
      </c>
    </row>
    <row r="345" s="2" customFormat="1" ht="16.5" customHeight="1">
      <c r="A345" s="40"/>
      <c r="B345" s="41"/>
      <c r="C345" s="216" t="s">
        <v>1305</v>
      </c>
      <c r="D345" s="216" t="s">
        <v>333</v>
      </c>
      <c r="E345" s="217" t="s">
        <v>6878</v>
      </c>
      <c r="F345" s="218" t="s">
        <v>6879</v>
      </c>
      <c r="G345" s="219" t="s">
        <v>376</v>
      </c>
      <c r="H345" s="220">
        <v>117.15300000000001</v>
      </c>
      <c r="I345" s="221"/>
      <c r="J345" s="222">
        <f>ROUND(I345*H345,2)</f>
        <v>0</v>
      </c>
      <c r="K345" s="218" t="s">
        <v>3508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1745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7288</v>
      </c>
      <c r="G346" s="246"/>
      <c r="H346" s="249">
        <v>112.914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4" customFormat="1">
      <c r="A347" s="14"/>
      <c r="B347" s="245"/>
      <c r="C347" s="246"/>
      <c r="D347" s="236" t="s">
        <v>341</v>
      </c>
      <c r="E347" s="247" t="s">
        <v>19</v>
      </c>
      <c r="F347" s="248" t="s">
        <v>7289</v>
      </c>
      <c r="G347" s="246"/>
      <c r="H347" s="249">
        <v>4.2389999999999999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341</v>
      </c>
      <c r="AU347" s="255" t="s">
        <v>85</v>
      </c>
      <c r="AV347" s="14" t="s">
        <v>85</v>
      </c>
      <c r="AW347" s="14" t="s">
        <v>35</v>
      </c>
      <c r="AX347" s="14" t="s">
        <v>76</v>
      </c>
      <c r="AY347" s="255" t="s">
        <v>331</v>
      </c>
    </row>
    <row r="348" s="15" customFormat="1">
      <c r="A348" s="15"/>
      <c r="B348" s="256"/>
      <c r="C348" s="257"/>
      <c r="D348" s="236" t="s">
        <v>341</v>
      </c>
      <c r="E348" s="258" t="s">
        <v>19</v>
      </c>
      <c r="F348" s="259" t="s">
        <v>353</v>
      </c>
      <c r="G348" s="257"/>
      <c r="H348" s="260">
        <v>117.15300000000001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341</v>
      </c>
      <c r="AU348" s="266" t="s">
        <v>85</v>
      </c>
      <c r="AV348" s="15" t="s">
        <v>126</v>
      </c>
      <c r="AW348" s="15" t="s">
        <v>35</v>
      </c>
      <c r="AX348" s="15" t="s">
        <v>83</v>
      </c>
      <c r="AY348" s="266" t="s">
        <v>331</v>
      </c>
    </row>
    <row r="349" s="2" customFormat="1" ht="16.5" customHeight="1">
      <c r="A349" s="40"/>
      <c r="B349" s="41"/>
      <c r="C349" s="216" t="s">
        <v>1310</v>
      </c>
      <c r="D349" s="216" t="s">
        <v>333</v>
      </c>
      <c r="E349" s="217" t="s">
        <v>6881</v>
      </c>
      <c r="F349" s="218" t="s">
        <v>6882</v>
      </c>
      <c r="G349" s="219" t="s">
        <v>376</v>
      </c>
      <c r="H349" s="220">
        <v>248</v>
      </c>
      <c r="I349" s="221"/>
      <c r="J349" s="222">
        <f>ROUND(I349*H349,2)</f>
        <v>0</v>
      </c>
      <c r="K349" s="218" t="s">
        <v>3508</v>
      </c>
      <c r="L349" s="46"/>
      <c r="M349" s="223" t="s">
        <v>19</v>
      </c>
      <c r="N349" s="224" t="s">
        <v>47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126</v>
      </c>
      <c r="AT349" s="227" t="s">
        <v>333</v>
      </c>
      <c r="AU349" s="227" t="s">
        <v>85</v>
      </c>
      <c r="AY349" s="19" t="s">
        <v>331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83</v>
      </c>
      <c r="BK349" s="228">
        <f>ROUND(I349*H349,2)</f>
        <v>0</v>
      </c>
      <c r="BL349" s="19" t="s">
        <v>126</v>
      </c>
      <c r="BM349" s="227" t="s">
        <v>343</v>
      </c>
    </row>
    <row r="350" s="14" customFormat="1">
      <c r="A350" s="14"/>
      <c r="B350" s="245"/>
      <c r="C350" s="246"/>
      <c r="D350" s="236" t="s">
        <v>341</v>
      </c>
      <c r="E350" s="247" t="s">
        <v>19</v>
      </c>
      <c r="F350" s="248" t="s">
        <v>7290</v>
      </c>
      <c r="G350" s="246"/>
      <c r="H350" s="249">
        <v>248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341</v>
      </c>
      <c r="AU350" s="255" t="s">
        <v>85</v>
      </c>
      <c r="AV350" s="14" t="s">
        <v>85</v>
      </c>
      <c r="AW350" s="14" t="s">
        <v>35</v>
      </c>
      <c r="AX350" s="14" t="s">
        <v>76</v>
      </c>
      <c r="AY350" s="255" t="s">
        <v>331</v>
      </c>
    </row>
    <row r="351" s="15" customFormat="1">
      <c r="A351" s="15"/>
      <c r="B351" s="256"/>
      <c r="C351" s="257"/>
      <c r="D351" s="236" t="s">
        <v>341</v>
      </c>
      <c r="E351" s="258" t="s">
        <v>19</v>
      </c>
      <c r="F351" s="259" t="s">
        <v>353</v>
      </c>
      <c r="G351" s="257"/>
      <c r="H351" s="260">
        <v>248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341</v>
      </c>
      <c r="AU351" s="266" t="s">
        <v>85</v>
      </c>
      <c r="AV351" s="15" t="s">
        <v>126</v>
      </c>
      <c r="AW351" s="15" t="s">
        <v>35</v>
      </c>
      <c r="AX351" s="15" t="s">
        <v>83</v>
      </c>
      <c r="AY351" s="266" t="s">
        <v>331</v>
      </c>
    </row>
    <row r="352" s="12" customFormat="1" ht="22.8" customHeight="1">
      <c r="A352" s="12"/>
      <c r="B352" s="200"/>
      <c r="C352" s="201"/>
      <c r="D352" s="202" t="s">
        <v>75</v>
      </c>
      <c r="E352" s="214" t="s">
        <v>6887</v>
      </c>
      <c r="F352" s="214" t="s">
        <v>6888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SUM(P353:P355)</f>
        <v>0</v>
      </c>
      <c r="Q352" s="208"/>
      <c r="R352" s="209">
        <f>SUM(R353:R355)</f>
        <v>0</v>
      </c>
      <c r="S352" s="208"/>
      <c r="T352" s="210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83</v>
      </c>
      <c r="AT352" s="212" t="s">
        <v>75</v>
      </c>
      <c r="AU352" s="212" t="s">
        <v>83</v>
      </c>
      <c r="AY352" s="211" t="s">
        <v>331</v>
      </c>
      <c r="BK352" s="213">
        <f>SUM(BK353:BK355)</f>
        <v>0</v>
      </c>
    </row>
    <row r="353" s="2" customFormat="1" ht="16.5" customHeight="1">
      <c r="A353" s="40"/>
      <c r="B353" s="41"/>
      <c r="C353" s="216" t="s">
        <v>1316</v>
      </c>
      <c r="D353" s="216" t="s">
        <v>333</v>
      </c>
      <c r="E353" s="217" t="s">
        <v>6889</v>
      </c>
      <c r="F353" s="218" t="s">
        <v>6890</v>
      </c>
      <c r="G353" s="219" t="s">
        <v>384</v>
      </c>
      <c r="H353" s="220">
        <v>2389.8539999999998</v>
      </c>
      <c r="I353" s="221"/>
      <c r="J353" s="222">
        <f>ROUND(I353*H353,2)</f>
        <v>0</v>
      </c>
      <c r="K353" s="218" t="s">
        <v>3508</v>
      </c>
      <c r="L353" s="46"/>
      <c r="M353" s="223" t="s">
        <v>19</v>
      </c>
      <c r="N353" s="224" t="s">
        <v>47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126</v>
      </c>
      <c r="AT353" s="227" t="s">
        <v>333</v>
      </c>
      <c r="AU353" s="227" t="s">
        <v>85</v>
      </c>
      <c r="AY353" s="19" t="s">
        <v>331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83</v>
      </c>
      <c r="BK353" s="228">
        <f>ROUND(I353*H353,2)</f>
        <v>0</v>
      </c>
      <c r="BL353" s="19" t="s">
        <v>126</v>
      </c>
      <c r="BM353" s="227" t="s">
        <v>1760</v>
      </c>
    </row>
    <row r="354" s="14" customFormat="1">
      <c r="A354" s="14"/>
      <c r="B354" s="245"/>
      <c r="C354" s="246"/>
      <c r="D354" s="236" t="s">
        <v>341</v>
      </c>
      <c r="E354" s="247" t="s">
        <v>19</v>
      </c>
      <c r="F354" s="248" t="s">
        <v>7291</v>
      </c>
      <c r="G354" s="246"/>
      <c r="H354" s="249">
        <v>2389.8539999999998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341</v>
      </c>
      <c r="AU354" s="255" t="s">
        <v>85</v>
      </c>
      <c r="AV354" s="14" t="s">
        <v>85</v>
      </c>
      <c r="AW354" s="14" t="s">
        <v>35</v>
      </c>
      <c r="AX354" s="14" t="s">
        <v>76</v>
      </c>
      <c r="AY354" s="255" t="s">
        <v>331</v>
      </c>
    </row>
    <row r="355" s="15" customFormat="1">
      <c r="A355" s="15"/>
      <c r="B355" s="256"/>
      <c r="C355" s="257"/>
      <c r="D355" s="236" t="s">
        <v>341</v>
      </c>
      <c r="E355" s="258" t="s">
        <v>19</v>
      </c>
      <c r="F355" s="259" t="s">
        <v>353</v>
      </c>
      <c r="G355" s="257"/>
      <c r="H355" s="260">
        <v>2389.8539999999998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6" t="s">
        <v>341</v>
      </c>
      <c r="AU355" s="266" t="s">
        <v>85</v>
      </c>
      <c r="AV355" s="15" t="s">
        <v>126</v>
      </c>
      <c r="AW355" s="15" t="s">
        <v>35</v>
      </c>
      <c r="AX355" s="15" t="s">
        <v>83</v>
      </c>
      <c r="AY355" s="266" t="s">
        <v>331</v>
      </c>
    </row>
    <row r="356" s="12" customFormat="1" ht="22.8" customHeight="1">
      <c r="A356" s="12"/>
      <c r="B356" s="200"/>
      <c r="C356" s="201"/>
      <c r="D356" s="202" t="s">
        <v>75</v>
      </c>
      <c r="E356" s="214" t="s">
        <v>3862</v>
      </c>
      <c r="F356" s="214" t="s">
        <v>3863</v>
      </c>
      <c r="G356" s="201"/>
      <c r="H356" s="201"/>
      <c r="I356" s="204"/>
      <c r="J356" s="215">
        <f>BK356</f>
        <v>0</v>
      </c>
      <c r="K356" s="201"/>
      <c r="L356" s="206"/>
      <c r="M356" s="207"/>
      <c r="N356" s="208"/>
      <c r="O356" s="208"/>
      <c r="P356" s="209">
        <f>SUM(P357:P359)</f>
        <v>0</v>
      </c>
      <c r="Q356" s="208"/>
      <c r="R356" s="209">
        <f>SUM(R357:R359)</f>
        <v>0</v>
      </c>
      <c r="S356" s="208"/>
      <c r="T356" s="210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1" t="s">
        <v>83</v>
      </c>
      <c r="AT356" s="212" t="s">
        <v>75</v>
      </c>
      <c r="AU356" s="212" t="s">
        <v>83</v>
      </c>
      <c r="AY356" s="211" t="s">
        <v>331</v>
      </c>
      <c r="BK356" s="213">
        <f>SUM(BK357:BK359)</f>
        <v>0</v>
      </c>
    </row>
    <row r="357" s="2" customFormat="1" ht="16.5" customHeight="1">
      <c r="A357" s="40"/>
      <c r="B357" s="41"/>
      <c r="C357" s="216" t="s">
        <v>1333</v>
      </c>
      <c r="D357" s="216" t="s">
        <v>333</v>
      </c>
      <c r="E357" s="217" t="s">
        <v>7292</v>
      </c>
      <c r="F357" s="218" t="s">
        <v>7293</v>
      </c>
      <c r="G357" s="219" t="s">
        <v>376</v>
      </c>
      <c r="H357" s="220">
        <v>1006.2000000000001</v>
      </c>
      <c r="I357" s="221"/>
      <c r="J357" s="222">
        <f>ROUND(I357*H357,2)</f>
        <v>0</v>
      </c>
      <c r="K357" s="218" t="s">
        <v>19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1768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7294</v>
      </c>
      <c r="G358" s="246"/>
      <c r="H358" s="249">
        <v>1006.2000000000001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1006.2000000000001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12" customFormat="1" ht="22.8" customHeight="1">
      <c r="A360" s="12"/>
      <c r="B360" s="200"/>
      <c r="C360" s="201"/>
      <c r="D360" s="202" t="s">
        <v>75</v>
      </c>
      <c r="E360" s="214" t="s">
        <v>5679</v>
      </c>
      <c r="F360" s="214" t="s">
        <v>5680</v>
      </c>
      <c r="G360" s="201"/>
      <c r="H360" s="201"/>
      <c r="I360" s="204"/>
      <c r="J360" s="215">
        <f>BK360</f>
        <v>0</v>
      </c>
      <c r="K360" s="201"/>
      <c r="L360" s="206"/>
      <c r="M360" s="207"/>
      <c r="N360" s="208"/>
      <c r="O360" s="208"/>
      <c r="P360" s="209">
        <f>SUM(P361:P384)</f>
        <v>0</v>
      </c>
      <c r="Q360" s="208"/>
      <c r="R360" s="209">
        <f>SUM(R361:R384)</f>
        <v>0</v>
      </c>
      <c r="S360" s="208"/>
      <c r="T360" s="210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1" t="s">
        <v>83</v>
      </c>
      <c r="AT360" s="212" t="s">
        <v>75</v>
      </c>
      <c r="AU360" s="212" t="s">
        <v>83</v>
      </c>
      <c r="AY360" s="211" t="s">
        <v>331</v>
      </c>
      <c r="BK360" s="213">
        <f>SUM(BK361:BK384)</f>
        <v>0</v>
      </c>
    </row>
    <row r="361" s="2" customFormat="1" ht="16.5" customHeight="1">
      <c r="A361" s="40"/>
      <c r="B361" s="41"/>
      <c r="C361" s="216" t="s">
        <v>1343</v>
      </c>
      <c r="D361" s="216" t="s">
        <v>333</v>
      </c>
      <c r="E361" s="217" t="s">
        <v>6895</v>
      </c>
      <c r="F361" s="218" t="s">
        <v>6896</v>
      </c>
      <c r="G361" s="219" t="s">
        <v>384</v>
      </c>
      <c r="H361" s="220">
        <v>141.64400000000001</v>
      </c>
      <c r="I361" s="221"/>
      <c r="J361" s="222">
        <f>ROUND(I361*H361,2)</f>
        <v>0</v>
      </c>
      <c r="K361" s="218" t="s">
        <v>3508</v>
      </c>
      <c r="L361" s="46"/>
      <c r="M361" s="223" t="s">
        <v>19</v>
      </c>
      <c r="N361" s="224" t="s">
        <v>47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126</v>
      </c>
      <c r="AT361" s="227" t="s">
        <v>333</v>
      </c>
      <c r="AU361" s="227" t="s">
        <v>85</v>
      </c>
      <c r="AY361" s="19" t="s">
        <v>331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83</v>
      </c>
      <c r="BK361" s="228">
        <f>ROUND(I361*H361,2)</f>
        <v>0</v>
      </c>
      <c r="BL361" s="19" t="s">
        <v>126</v>
      </c>
      <c r="BM361" s="227" t="s">
        <v>1776</v>
      </c>
    </row>
    <row r="362" s="14" customFormat="1">
      <c r="A362" s="14"/>
      <c r="B362" s="245"/>
      <c r="C362" s="246"/>
      <c r="D362" s="236" t="s">
        <v>341</v>
      </c>
      <c r="E362" s="247" t="s">
        <v>19</v>
      </c>
      <c r="F362" s="248" t="s">
        <v>7295</v>
      </c>
      <c r="G362" s="246"/>
      <c r="H362" s="249">
        <v>137.268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341</v>
      </c>
      <c r="AU362" s="255" t="s">
        <v>85</v>
      </c>
      <c r="AV362" s="14" t="s">
        <v>85</v>
      </c>
      <c r="AW362" s="14" t="s">
        <v>35</v>
      </c>
      <c r="AX362" s="14" t="s">
        <v>76</v>
      </c>
      <c r="AY362" s="255" t="s">
        <v>331</v>
      </c>
    </row>
    <row r="363" s="14" customFormat="1">
      <c r="A363" s="14"/>
      <c r="B363" s="245"/>
      <c r="C363" s="246"/>
      <c r="D363" s="236" t="s">
        <v>341</v>
      </c>
      <c r="E363" s="247" t="s">
        <v>19</v>
      </c>
      <c r="F363" s="248" t="s">
        <v>7296</v>
      </c>
      <c r="G363" s="246"/>
      <c r="H363" s="249">
        <v>2.8799999999999999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341</v>
      </c>
      <c r="AU363" s="255" t="s">
        <v>85</v>
      </c>
      <c r="AV363" s="14" t="s">
        <v>85</v>
      </c>
      <c r="AW363" s="14" t="s">
        <v>35</v>
      </c>
      <c r="AX363" s="14" t="s">
        <v>76</v>
      </c>
      <c r="AY363" s="255" t="s">
        <v>331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7297</v>
      </c>
      <c r="G364" s="246"/>
      <c r="H364" s="249">
        <v>1.496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141.64400000000001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1348</v>
      </c>
      <c r="D366" s="216" t="s">
        <v>333</v>
      </c>
      <c r="E366" s="217" t="s">
        <v>6900</v>
      </c>
      <c r="F366" s="218" t="s">
        <v>6901</v>
      </c>
      <c r="G366" s="219" t="s">
        <v>384</v>
      </c>
      <c r="H366" s="220">
        <v>140.76300000000001</v>
      </c>
      <c r="I366" s="221"/>
      <c r="J366" s="222">
        <f>ROUND(I366*H366,2)</f>
        <v>0</v>
      </c>
      <c r="K366" s="218" t="s">
        <v>3508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1784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7298</v>
      </c>
      <c r="G367" s="246"/>
      <c r="H367" s="249">
        <v>140.76300000000001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140.76300000000001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1359</v>
      </c>
      <c r="D369" s="216" t="s">
        <v>333</v>
      </c>
      <c r="E369" s="217" t="s">
        <v>6903</v>
      </c>
      <c r="F369" s="218" t="s">
        <v>6904</v>
      </c>
      <c r="G369" s="219" t="s">
        <v>384</v>
      </c>
      <c r="H369" s="220">
        <v>140.76300000000001</v>
      </c>
      <c r="I369" s="221"/>
      <c r="J369" s="222">
        <f>ROUND(I369*H369,2)</f>
        <v>0</v>
      </c>
      <c r="K369" s="218" t="s">
        <v>3508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1792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7298</v>
      </c>
      <c r="G370" s="246"/>
      <c r="H370" s="249">
        <v>140.76300000000001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140.76300000000001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16.5" customHeight="1">
      <c r="A372" s="40"/>
      <c r="B372" s="41"/>
      <c r="C372" s="216" t="s">
        <v>1366</v>
      </c>
      <c r="D372" s="216" t="s">
        <v>333</v>
      </c>
      <c r="E372" s="217" t="s">
        <v>6905</v>
      </c>
      <c r="F372" s="218" t="s">
        <v>6906</v>
      </c>
      <c r="G372" s="219" t="s">
        <v>384</v>
      </c>
      <c r="H372" s="220">
        <v>2674.4949999999999</v>
      </c>
      <c r="I372" s="221"/>
      <c r="J372" s="222">
        <f>ROUND(I372*H372,2)</f>
        <v>0</v>
      </c>
      <c r="K372" s="218" t="s">
        <v>3508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1800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7299</v>
      </c>
      <c r="G373" s="246"/>
      <c r="H373" s="249">
        <v>2674.4949999999999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2674.4949999999999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1373</v>
      </c>
      <c r="D375" s="216" t="s">
        <v>333</v>
      </c>
      <c r="E375" s="217" t="s">
        <v>6908</v>
      </c>
      <c r="F375" s="218" t="s">
        <v>6909</v>
      </c>
      <c r="G375" s="219" t="s">
        <v>384</v>
      </c>
      <c r="H375" s="220">
        <v>18.228000000000002</v>
      </c>
      <c r="I375" s="221"/>
      <c r="J375" s="222">
        <f>ROUND(I375*H375,2)</f>
        <v>0</v>
      </c>
      <c r="K375" s="218" t="s">
        <v>3508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1809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7300</v>
      </c>
      <c r="G376" s="246"/>
      <c r="H376" s="249">
        <v>18.228000000000002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5" customFormat="1">
      <c r="A377" s="15"/>
      <c r="B377" s="256"/>
      <c r="C377" s="257"/>
      <c r="D377" s="236" t="s">
        <v>341</v>
      </c>
      <c r="E377" s="258" t="s">
        <v>19</v>
      </c>
      <c r="F377" s="259" t="s">
        <v>353</v>
      </c>
      <c r="G377" s="257"/>
      <c r="H377" s="260">
        <v>18.228000000000002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341</v>
      </c>
      <c r="AU377" s="266" t="s">
        <v>85</v>
      </c>
      <c r="AV377" s="15" t="s">
        <v>126</v>
      </c>
      <c r="AW377" s="15" t="s">
        <v>35</v>
      </c>
      <c r="AX377" s="15" t="s">
        <v>83</v>
      </c>
      <c r="AY377" s="266" t="s">
        <v>331</v>
      </c>
    </row>
    <row r="378" s="2" customFormat="1" ht="16.5" customHeight="1">
      <c r="A378" s="40"/>
      <c r="B378" s="41"/>
      <c r="C378" s="216" t="s">
        <v>1380</v>
      </c>
      <c r="D378" s="216" t="s">
        <v>333</v>
      </c>
      <c r="E378" s="217" t="s">
        <v>5685</v>
      </c>
      <c r="F378" s="218" t="s">
        <v>5686</v>
      </c>
      <c r="G378" s="219" t="s">
        <v>384</v>
      </c>
      <c r="H378" s="220">
        <v>121.92</v>
      </c>
      <c r="I378" s="221"/>
      <c r="J378" s="222">
        <f>ROUND(I378*H378,2)</f>
        <v>0</v>
      </c>
      <c r="K378" s="218" t="s">
        <v>3508</v>
      </c>
      <c r="L378" s="46"/>
      <c r="M378" s="223" t="s">
        <v>19</v>
      </c>
      <c r="N378" s="224" t="s">
        <v>47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126</v>
      </c>
      <c r="AT378" s="227" t="s">
        <v>333</v>
      </c>
      <c r="AU378" s="227" t="s">
        <v>85</v>
      </c>
      <c r="AY378" s="19" t="s">
        <v>331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83</v>
      </c>
      <c r="BK378" s="228">
        <f>ROUND(I378*H378,2)</f>
        <v>0</v>
      </c>
      <c r="BL378" s="19" t="s">
        <v>126</v>
      </c>
      <c r="BM378" s="227" t="s">
        <v>1820</v>
      </c>
    </row>
    <row r="379" s="14" customFormat="1">
      <c r="A379" s="14"/>
      <c r="B379" s="245"/>
      <c r="C379" s="246"/>
      <c r="D379" s="236" t="s">
        <v>341</v>
      </c>
      <c r="E379" s="247" t="s">
        <v>19</v>
      </c>
      <c r="F379" s="248" t="s">
        <v>7301</v>
      </c>
      <c r="G379" s="246"/>
      <c r="H379" s="249">
        <v>119.04000000000001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341</v>
      </c>
      <c r="AU379" s="255" t="s">
        <v>85</v>
      </c>
      <c r="AV379" s="14" t="s">
        <v>85</v>
      </c>
      <c r="AW379" s="14" t="s">
        <v>35</v>
      </c>
      <c r="AX379" s="14" t="s">
        <v>76</v>
      </c>
      <c r="AY379" s="255" t="s">
        <v>331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7302</v>
      </c>
      <c r="G380" s="246"/>
      <c r="H380" s="249">
        <v>2.8799999999999999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121.92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1386</v>
      </c>
      <c r="D382" s="216" t="s">
        <v>333</v>
      </c>
      <c r="E382" s="217" t="s">
        <v>5687</v>
      </c>
      <c r="F382" s="218" t="s">
        <v>5688</v>
      </c>
      <c r="G382" s="219" t="s">
        <v>384</v>
      </c>
      <c r="H382" s="220">
        <v>1.496</v>
      </c>
      <c r="I382" s="221"/>
      <c r="J382" s="222">
        <f>ROUND(I382*H382,2)</f>
        <v>0</v>
      </c>
      <c r="K382" s="218" t="s">
        <v>3508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1834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7297</v>
      </c>
      <c r="G383" s="246"/>
      <c r="H383" s="249">
        <v>1.496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1.496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12" customFormat="1" ht="22.8" customHeight="1">
      <c r="A385" s="12"/>
      <c r="B385" s="200"/>
      <c r="C385" s="201"/>
      <c r="D385" s="202" t="s">
        <v>75</v>
      </c>
      <c r="E385" s="214" t="s">
        <v>3870</v>
      </c>
      <c r="F385" s="214" t="s">
        <v>3871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SUM(P386:P543)</f>
        <v>0</v>
      </c>
      <c r="Q385" s="208"/>
      <c r="R385" s="209">
        <f>SUM(R386:R543)</f>
        <v>0</v>
      </c>
      <c r="S385" s="208"/>
      <c r="T385" s="210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83</v>
      </c>
      <c r="AT385" s="212" t="s">
        <v>75</v>
      </c>
      <c r="AU385" s="212" t="s">
        <v>83</v>
      </c>
      <c r="AY385" s="211" t="s">
        <v>331</v>
      </c>
      <c r="BK385" s="213">
        <f>SUM(BK386:BK543)</f>
        <v>0</v>
      </c>
    </row>
    <row r="386" s="2" customFormat="1" ht="16.5" customHeight="1">
      <c r="A386" s="40"/>
      <c r="B386" s="41"/>
      <c r="C386" s="216" t="s">
        <v>1391</v>
      </c>
      <c r="D386" s="216" t="s">
        <v>333</v>
      </c>
      <c r="E386" s="217" t="s">
        <v>7303</v>
      </c>
      <c r="F386" s="218" t="s">
        <v>7304</v>
      </c>
      <c r="G386" s="219" t="s">
        <v>425</v>
      </c>
      <c r="H386" s="220">
        <v>29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47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126</v>
      </c>
      <c r="AT386" s="227" t="s">
        <v>333</v>
      </c>
      <c r="AU386" s="227" t="s">
        <v>85</v>
      </c>
      <c r="AY386" s="19" t="s">
        <v>331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83</v>
      </c>
      <c r="BK386" s="228">
        <f>ROUND(I386*H386,2)</f>
        <v>0</v>
      </c>
      <c r="BL386" s="19" t="s">
        <v>126</v>
      </c>
      <c r="BM386" s="227" t="s">
        <v>1850</v>
      </c>
    </row>
    <row r="387" s="14" customFormat="1">
      <c r="A387" s="14"/>
      <c r="B387" s="245"/>
      <c r="C387" s="246"/>
      <c r="D387" s="236" t="s">
        <v>341</v>
      </c>
      <c r="E387" s="247" t="s">
        <v>19</v>
      </c>
      <c r="F387" s="248" t="s">
        <v>656</v>
      </c>
      <c r="G387" s="246"/>
      <c r="H387" s="249">
        <v>29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341</v>
      </c>
      <c r="AU387" s="255" t="s">
        <v>85</v>
      </c>
      <c r="AV387" s="14" t="s">
        <v>85</v>
      </c>
      <c r="AW387" s="14" t="s">
        <v>35</v>
      </c>
      <c r="AX387" s="14" t="s">
        <v>76</v>
      </c>
      <c r="AY387" s="255" t="s">
        <v>331</v>
      </c>
    </row>
    <row r="388" s="15" customFormat="1">
      <c r="A388" s="15"/>
      <c r="B388" s="256"/>
      <c r="C388" s="257"/>
      <c r="D388" s="236" t="s">
        <v>341</v>
      </c>
      <c r="E388" s="258" t="s">
        <v>19</v>
      </c>
      <c r="F388" s="259" t="s">
        <v>353</v>
      </c>
      <c r="G388" s="257"/>
      <c r="H388" s="260">
        <v>29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6" t="s">
        <v>341</v>
      </c>
      <c r="AU388" s="266" t="s">
        <v>85</v>
      </c>
      <c r="AV388" s="15" t="s">
        <v>126</v>
      </c>
      <c r="AW388" s="15" t="s">
        <v>35</v>
      </c>
      <c r="AX388" s="15" t="s">
        <v>83</v>
      </c>
      <c r="AY388" s="266" t="s">
        <v>331</v>
      </c>
    </row>
    <row r="389" s="2" customFormat="1" ht="16.5" customHeight="1">
      <c r="A389" s="40"/>
      <c r="B389" s="41"/>
      <c r="C389" s="216" t="s">
        <v>1396</v>
      </c>
      <c r="D389" s="216" t="s">
        <v>333</v>
      </c>
      <c r="E389" s="217" t="s">
        <v>6915</v>
      </c>
      <c r="F389" s="218" t="s">
        <v>6916</v>
      </c>
      <c r="G389" s="219" t="s">
        <v>429</v>
      </c>
      <c r="H389" s="220">
        <v>6.8250000000000002</v>
      </c>
      <c r="I389" s="221"/>
      <c r="J389" s="222">
        <f>ROUND(I389*H389,2)</f>
        <v>0</v>
      </c>
      <c r="K389" s="218" t="s">
        <v>3508</v>
      </c>
      <c r="L389" s="46"/>
      <c r="M389" s="223" t="s">
        <v>19</v>
      </c>
      <c r="N389" s="224" t="s">
        <v>47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126</v>
      </c>
      <c r="AT389" s="227" t="s">
        <v>333</v>
      </c>
      <c r="AU389" s="227" t="s">
        <v>85</v>
      </c>
      <c r="AY389" s="19" t="s">
        <v>331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83</v>
      </c>
      <c r="BK389" s="228">
        <f>ROUND(I389*H389,2)</f>
        <v>0</v>
      </c>
      <c r="BL389" s="19" t="s">
        <v>126</v>
      </c>
      <c r="BM389" s="227" t="s">
        <v>1863</v>
      </c>
    </row>
    <row r="390" s="14" customFormat="1">
      <c r="A390" s="14"/>
      <c r="B390" s="245"/>
      <c r="C390" s="246"/>
      <c r="D390" s="236" t="s">
        <v>341</v>
      </c>
      <c r="E390" s="247" t="s">
        <v>19</v>
      </c>
      <c r="F390" s="248" t="s">
        <v>7305</v>
      </c>
      <c r="G390" s="246"/>
      <c r="H390" s="249">
        <v>6.5250000000000004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341</v>
      </c>
      <c r="AU390" s="255" t="s">
        <v>85</v>
      </c>
      <c r="AV390" s="14" t="s">
        <v>85</v>
      </c>
      <c r="AW390" s="14" t="s">
        <v>35</v>
      </c>
      <c r="AX390" s="14" t="s">
        <v>76</v>
      </c>
      <c r="AY390" s="255" t="s">
        <v>331</v>
      </c>
    </row>
    <row r="391" s="14" customFormat="1">
      <c r="A391" s="14"/>
      <c r="B391" s="245"/>
      <c r="C391" s="246"/>
      <c r="D391" s="236" t="s">
        <v>341</v>
      </c>
      <c r="E391" s="247" t="s">
        <v>19</v>
      </c>
      <c r="F391" s="248" t="s">
        <v>7306</v>
      </c>
      <c r="G391" s="246"/>
      <c r="H391" s="249">
        <v>0.29999999999999999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341</v>
      </c>
      <c r="AU391" s="255" t="s">
        <v>85</v>
      </c>
      <c r="AV391" s="14" t="s">
        <v>85</v>
      </c>
      <c r="AW391" s="14" t="s">
        <v>35</v>
      </c>
      <c r="AX391" s="14" t="s">
        <v>76</v>
      </c>
      <c r="AY391" s="255" t="s">
        <v>331</v>
      </c>
    </row>
    <row r="392" s="15" customFormat="1">
      <c r="A392" s="15"/>
      <c r="B392" s="256"/>
      <c r="C392" s="257"/>
      <c r="D392" s="236" t="s">
        <v>341</v>
      </c>
      <c r="E392" s="258" t="s">
        <v>19</v>
      </c>
      <c r="F392" s="259" t="s">
        <v>353</v>
      </c>
      <c r="G392" s="257"/>
      <c r="H392" s="260">
        <v>6.8250000000000002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341</v>
      </c>
      <c r="AU392" s="266" t="s">
        <v>85</v>
      </c>
      <c r="AV392" s="15" t="s">
        <v>126</v>
      </c>
      <c r="AW392" s="15" t="s">
        <v>35</v>
      </c>
      <c r="AX392" s="15" t="s">
        <v>83</v>
      </c>
      <c r="AY392" s="266" t="s">
        <v>331</v>
      </c>
    </row>
    <row r="393" s="2" customFormat="1" ht="16.5" customHeight="1">
      <c r="A393" s="40"/>
      <c r="B393" s="41"/>
      <c r="C393" s="216" t="s">
        <v>1401</v>
      </c>
      <c r="D393" s="216" t="s">
        <v>333</v>
      </c>
      <c r="E393" s="217" t="s">
        <v>6920</v>
      </c>
      <c r="F393" s="218" t="s">
        <v>6921</v>
      </c>
      <c r="G393" s="219" t="s">
        <v>384</v>
      </c>
      <c r="H393" s="220">
        <v>1.8140000000000001</v>
      </c>
      <c r="I393" s="221"/>
      <c r="J393" s="222">
        <f>ROUND(I393*H393,2)</f>
        <v>0</v>
      </c>
      <c r="K393" s="218" t="s">
        <v>3508</v>
      </c>
      <c r="L393" s="46"/>
      <c r="M393" s="223" t="s">
        <v>19</v>
      </c>
      <c r="N393" s="224" t="s">
        <v>47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126</v>
      </c>
      <c r="AT393" s="227" t="s">
        <v>333</v>
      </c>
      <c r="AU393" s="227" t="s">
        <v>85</v>
      </c>
      <c r="AY393" s="19" t="s">
        <v>331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83</v>
      </c>
      <c r="BK393" s="228">
        <f>ROUND(I393*H393,2)</f>
        <v>0</v>
      </c>
      <c r="BL393" s="19" t="s">
        <v>126</v>
      </c>
      <c r="BM393" s="227" t="s">
        <v>1874</v>
      </c>
    </row>
    <row r="394" s="14" customFormat="1">
      <c r="A394" s="14"/>
      <c r="B394" s="245"/>
      <c r="C394" s="246"/>
      <c r="D394" s="236" t="s">
        <v>341</v>
      </c>
      <c r="E394" s="247" t="s">
        <v>19</v>
      </c>
      <c r="F394" s="248" t="s">
        <v>7307</v>
      </c>
      <c r="G394" s="246"/>
      <c r="H394" s="249">
        <v>1.694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341</v>
      </c>
      <c r="AU394" s="255" t="s">
        <v>85</v>
      </c>
      <c r="AV394" s="14" t="s">
        <v>85</v>
      </c>
      <c r="AW394" s="14" t="s">
        <v>35</v>
      </c>
      <c r="AX394" s="14" t="s">
        <v>76</v>
      </c>
      <c r="AY394" s="255" t="s">
        <v>331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7308</v>
      </c>
      <c r="G395" s="246"/>
      <c r="H395" s="249">
        <v>0.12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1.8140000000000001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1406</v>
      </c>
      <c r="D397" s="216" t="s">
        <v>333</v>
      </c>
      <c r="E397" s="217" t="s">
        <v>6950</v>
      </c>
      <c r="F397" s="218" t="s">
        <v>6951</v>
      </c>
      <c r="G397" s="219" t="s">
        <v>425</v>
      </c>
      <c r="H397" s="220">
        <v>29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1885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656</v>
      </c>
      <c r="G398" s="246"/>
      <c r="H398" s="249">
        <v>29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29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1415</v>
      </c>
      <c r="D400" s="216" t="s">
        <v>333</v>
      </c>
      <c r="E400" s="217" t="s">
        <v>7309</v>
      </c>
      <c r="F400" s="218" t="s">
        <v>6955</v>
      </c>
      <c r="G400" s="219" t="s">
        <v>425</v>
      </c>
      <c r="H400" s="220">
        <v>5</v>
      </c>
      <c r="I400" s="221"/>
      <c r="J400" s="222">
        <f>ROUND(I400*H400,2)</f>
        <v>0</v>
      </c>
      <c r="K400" s="218" t="s">
        <v>3508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1896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361</v>
      </c>
      <c r="G401" s="246"/>
      <c r="H401" s="249">
        <v>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5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1420</v>
      </c>
      <c r="D403" s="216" t="s">
        <v>333</v>
      </c>
      <c r="E403" s="217" t="s">
        <v>6954</v>
      </c>
      <c r="F403" s="218" t="s">
        <v>6955</v>
      </c>
      <c r="G403" s="219" t="s">
        <v>425</v>
      </c>
      <c r="H403" s="220">
        <v>4</v>
      </c>
      <c r="I403" s="221"/>
      <c r="J403" s="222">
        <f>ROUND(I403*H403,2)</f>
        <v>0</v>
      </c>
      <c r="K403" s="218" t="s">
        <v>3508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1937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126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4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1424</v>
      </c>
      <c r="D406" s="216" t="s">
        <v>333</v>
      </c>
      <c r="E406" s="217" t="s">
        <v>6956</v>
      </c>
      <c r="F406" s="218" t="s">
        <v>6957</v>
      </c>
      <c r="G406" s="219" t="s">
        <v>425</v>
      </c>
      <c r="H406" s="220">
        <v>9</v>
      </c>
      <c r="I406" s="221"/>
      <c r="J406" s="222">
        <f>ROUND(I406*H406,2)</f>
        <v>0</v>
      </c>
      <c r="K406" s="218" t="s">
        <v>3508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1957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387</v>
      </c>
      <c r="G407" s="246"/>
      <c r="H407" s="249">
        <v>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1428</v>
      </c>
      <c r="D409" s="216" t="s">
        <v>333</v>
      </c>
      <c r="E409" s="217" t="s">
        <v>6958</v>
      </c>
      <c r="F409" s="218" t="s">
        <v>6959</v>
      </c>
      <c r="G409" s="219" t="s">
        <v>425</v>
      </c>
      <c r="H409" s="220">
        <v>19</v>
      </c>
      <c r="I409" s="221"/>
      <c r="J409" s="222">
        <f>ROUND(I409*H409,2)</f>
        <v>0</v>
      </c>
      <c r="K409" s="218" t="s">
        <v>3508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1969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549</v>
      </c>
      <c r="G410" s="246"/>
      <c r="H410" s="249">
        <v>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1435</v>
      </c>
      <c r="D412" s="216" t="s">
        <v>333</v>
      </c>
      <c r="E412" s="217" t="s">
        <v>6960</v>
      </c>
      <c r="F412" s="218" t="s">
        <v>6961</v>
      </c>
      <c r="G412" s="219" t="s">
        <v>425</v>
      </c>
      <c r="H412" s="220">
        <v>10</v>
      </c>
      <c r="I412" s="221"/>
      <c r="J412" s="222">
        <f>ROUND(I412*H412,2)</f>
        <v>0</v>
      </c>
      <c r="K412" s="218" t="s">
        <v>3508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1978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393</v>
      </c>
      <c r="G413" s="246"/>
      <c r="H413" s="249">
        <v>10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10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1443</v>
      </c>
      <c r="D415" s="216" t="s">
        <v>333</v>
      </c>
      <c r="E415" s="217" t="s">
        <v>6962</v>
      </c>
      <c r="F415" s="218" t="s">
        <v>6963</v>
      </c>
      <c r="G415" s="219" t="s">
        <v>425</v>
      </c>
      <c r="H415" s="220">
        <v>26</v>
      </c>
      <c r="I415" s="221"/>
      <c r="J415" s="222">
        <f>ROUND(I415*H415,2)</f>
        <v>0</v>
      </c>
      <c r="K415" s="218" t="s">
        <v>3508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1988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587</v>
      </c>
      <c r="G416" s="246"/>
      <c r="H416" s="249">
        <v>26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26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1450</v>
      </c>
      <c r="D418" s="216" t="s">
        <v>333</v>
      </c>
      <c r="E418" s="217" t="s">
        <v>7310</v>
      </c>
      <c r="F418" s="218" t="s">
        <v>7311</v>
      </c>
      <c r="G418" s="219" t="s">
        <v>425</v>
      </c>
      <c r="H418" s="220">
        <v>3</v>
      </c>
      <c r="I418" s="221"/>
      <c r="J418" s="222">
        <f>ROUND(I418*H418,2)</f>
        <v>0</v>
      </c>
      <c r="K418" s="218" t="s">
        <v>3508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1998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92</v>
      </c>
      <c r="G419" s="246"/>
      <c r="H419" s="249">
        <v>3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3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1460</v>
      </c>
      <c r="D421" s="216" t="s">
        <v>333</v>
      </c>
      <c r="E421" s="217" t="s">
        <v>6964</v>
      </c>
      <c r="F421" s="218" t="s">
        <v>6965</v>
      </c>
      <c r="G421" s="219" t="s">
        <v>425</v>
      </c>
      <c r="H421" s="220">
        <v>11</v>
      </c>
      <c r="I421" s="221"/>
      <c r="J421" s="222">
        <f>ROUND(I421*H421,2)</f>
        <v>0</v>
      </c>
      <c r="K421" s="218" t="s">
        <v>3508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2007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182</v>
      </c>
      <c r="G422" s="246"/>
      <c r="H422" s="249">
        <v>11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11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1463</v>
      </c>
      <c r="D424" s="216" t="s">
        <v>333</v>
      </c>
      <c r="E424" s="217" t="s">
        <v>6966</v>
      </c>
      <c r="F424" s="218" t="s">
        <v>6967</v>
      </c>
      <c r="G424" s="219" t="s">
        <v>425</v>
      </c>
      <c r="H424" s="220">
        <v>13</v>
      </c>
      <c r="I424" s="221"/>
      <c r="J424" s="222">
        <f>ROUND(I424*H424,2)</f>
        <v>0</v>
      </c>
      <c r="K424" s="218" t="s">
        <v>3508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2017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524</v>
      </c>
      <c r="G425" s="246"/>
      <c r="H425" s="249">
        <v>13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5" customFormat="1">
      <c r="A426" s="15"/>
      <c r="B426" s="256"/>
      <c r="C426" s="257"/>
      <c r="D426" s="236" t="s">
        <v>341</v>
      </c>
      <c r="E426" s="258" t="s">
        <v>19</v>
      </c>
      <c r="F426" s="259" t="s">
        <v>353</v>
      </c>
      <c r="G426" s="257"/>
      <c r="H426" s="260">
        <v>13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341</v>
      </c>
      <c r="AU426" s="266" t="s">
        <v>85</v>
      </c>
      <c r="AV426" s="15" t="s">
        <v>126</v>
      </c>
      <c r="AW426" s="15" t="s">
        <v>35</v>
      </c>
      <c r="AX426" s="15" t="s">
        <v>83</v>
      </c>
      <c r="AY426" s="266" t="s">
        <v>331</v>
      </c>
    </row>
    <row r="427" s="2" customFormat="1" ht="16.5" customHeight="1">
      <c r="A427" s="40"/>
      <c r="B427" s="41"/>
      <c r="C427" s="216" t="s">
        <v>1469</v>
      </c>
      <c r="D427" s="216" t="s">
        <v>333</v>
      </c>
      <c r="E427" s="217" t="s">
        <v>6968</v>
      </c>
      <c r="F427" s="218" t="s">
        <v>6969</v>
      </c>
      <c r="G427" s="219" t="s">
        <v>425</v>
      </c>
      <c r="H427" s="220">
        <v>4</v>
      </c>
      <c r="I427" s="221"/>
      <c r="J427" s="222">
        <f>ROUND(I427*H427,2)</f>
        <v>0</v>
      </c>
      <c r="K427" s="218" t="s">
        <v>3508</v>
      </c>
      <c r="L427" s="46"/>
      <c r="M427" s="223" t="s">
        <v>19</v>
      </c>
      <c r="N427" s="224" t="s">
        <v>47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126</v>
      </c>
      <c r="AT427" s="227" t="s">
        <v>333</v>
      </c>
      <c r="AU427" s="227" t="s">
        <v>85</v>
      </c>
      <c r="AY427" s="19" t="s">
        <v>331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83</v>
      </c>
      <c r="BK427" s="228">
        <f>ROUND(I427*H427,2)</f>
        <v>0</v>
      </c>
      <c r="BL427" s="19" t="s">
        <v>126</v>
      </c>
      <c r="BM427" s="227" t="s">
        <v>2028</v>
      </c>
    </row>
    <row r="428" s="14" customFormat="1">
      <c r="A428" s="14"/>
      <c r="B428" s="245"/>
      <c r="C428" s="246"/>
      <c r="D428" s="236" t="s">
        <v>341</v>
      </c>
      <c r="E428" s="247" t="s">
        <v>19</v>
      </c>
      <c r="F428" s="248" t="s">
        <v>126</v>
      </c>
      <c r="G428" s="246"/>
      <c r="H428" s="249">
        <v>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341</v>
      </c>
      <c r="AU428" s="255" t="s">
        <v>85</v>
      </c>
      <c r="AV428" s="14" t="s">
        <v>85</v>
      </c>
      <c r="AW428" s="14" t="s">
        <v>35</v>
      </c>
      <c r="AX428" s="14" t="s">
        <v>76</v>
      </c>
      <c r="AY428" s="255" t="s">
        <v>331</v>
      </c>
    </row>
    <row r="429" s="15" customFormat="1">
      <c r="A429" s="15"/>
      <c r="B429" s="256"/>
      <c r="C429" s="257"/>
      <c r="D429" s="236" t="s">
        <v>341</v>
      </c>
      <c r="E429" s="258" t="s">
        <v>19</v>
      </c>
      <c r="F429" s="259" t="s">
        <v>353</v>
      </c>
      <c r="G429" s="257"/>
      <c r="H429" s="260">
        <v>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341</v>
      </c>
      <c r="AU429" s="266" t="s">
        <v>85</v>
      </c>
      <c r="AV429" s="15" t="s">
        <v>126</v>
      </c>
      <c r="AW429" s="15" t="s">
        <v>35</v>
      </c>
      <c r="AX429" s="15" t="s">
        <v>83</v>
      </c>
      <c r="AY429" s="266" t="s">
        <v>331</v>
      </c>
    </row>
    <row r="430" s="2" customFormat="1" ht="16.5" customHeight="1">
      <c r="A430" s="40"/>
      <c r="B430" s="41"/>
      <c r="C430" s="216" t="s">
        <v>1472</v>
      </c>
      <c r="D430" s="216" t="s">
        <v>333</v>
      </c>
      <c r="E430" s="217" t="s">
        <v>6970</v>
      </c>
      <c r="F430" s="218" t="s">
        <v>6971</v>
      </c>
      <c r="G430" s="219" t="s">
        <v>425</v>
      </c>
      <c r="H430" s="220">
        <v>57</v>
      </c>
      <c r="I430" s="221"/>
      <c r="J430" s="222">
        <f>ROUND(I430*H430,2)</f>
        <v>0</v>
      </c>
      <c r="K430" s="218" t="s">
        <v>3508</v>
      </c>
      <c r="L430" s="46"/>
      <c r="M430" s="223" t="s">
        <v>19</v>
      </c>
      <c r="N430" s="224" t="s">
        <v>47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126</v>
      </c>
      <c r="AT430" s="227" t="s">
        <v>333</v>
      </c>
      <c r="AU430" s="227" t="s">
        <v>85</v>
      </c>
      <c r="AY430" s="19" t="s">
        <v>331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83</v>
      </c>
      <c r="BK430" s="228">
        <f>ROUND(I430*H430,2)</f>
        <v>0</v>
      </c>
      <c r="BL430" s="19" t="s">
        <v>126</v>
      </c>
      <c r="BM430" s="227" t="s">
        <v>2038</v>
      </c>
    </row>
    <row r="431" s="14" customFormat="1">
      <c r="A431" s="14"/>
      <c r="B431" s="245"/>
      <c r="C431" s="246"/>
      <c r="D431" s="236" t="s">
        <v>341</v>
      </c>
      <c r="E431" s="247" t="s">
        <v>19</v>
      </c>
      <c r="F431" s="248" t="s">
        <v>1196</v>
      </c>
      <c r="G431" s="246"/>
      <c r="H431" s="249">
        <v>57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341</v>
      </c>
      <c r="AU431" s="255" t="s">
        <v>85</v>
      </c>
      <c r="AV431" s="14" t="s">
        <v>85</v>
      </c>
      <c r="AW431" s="14" t="s">
        <v>35</v>
      </c>
      <c r="AX431" s="14" t="s">
        <v>76</v>
      </c>
      <c r="AY431" s="255" t="s">
        <v>331</v>
      </c>
    </row>
    <row r="432" s="15" customFormat="1">
      <c r="A432" s="15"/>
      <c r="B432" s="256"/>
      <c r="C432" s="257"/>
      <c r="D432" s="236" t="s">
        <v>341</v>
      </c>
      <c r="E432" s="258" t="s">
        <v>19</v>
      </c>
      <c r="F432" s="259" t="s">
        <v>353</v>
      </c>
      <c r="G432" s="257"/>
      <c r="H432" s="260">
        <v>57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341</v>
      </c>
      <c r="AU432" s="266" t="s">
        <v>85</v>
      </c>
      <c r="AV432" s="15" t="s">
        <v>126</v>
      </c>
      <c r="AW432" s="15" t="s">
        <v>35</v>
      </c>
      <c r="AX432" s="15" t="s">
        <v>83</v>
      </c>
      <c r="AY432" s="266" t="s">
        <v>331</v>
      </c>
    </row>
    <row r="433" s="2" customFormat="1" ht="16.5" customHeight="1">
      <c r="A433" s="40"/>
      <c r="B433" s="41"/>
      <c r="C433" s="216" t="s">
        <v>1485</v>
      </c>
      <c r="D433" s="216" t="s">
        <v>333</v>
      </c>
      <c r="E433" s="217" t="s">
        <v>7312</v>
      </c>
      <c r="F433" s="218" t="s">
        <v>7313</v>
      </c>
      <c r="G433" s="219" t="s">
        <v>425</v>
      </c>
      <c r="H433" s="220">
        <v>2</v>
      </c>
      <c r="I433" s="221"/>
      <c r="J433" s="222">
        <f>ROUND(I433*H433,2)</f>
        <v>0</v>
      </c>
      <c r="K433" s="218" t="s">
        <v>19</v>
      </c>
      <c r="L433" s="46"/>
      <c r="M433" s="223" t="s">
        <v>19</v>
      </c>
      <c r="N433" s="224" t="s">
        <v>47</v>
      </c>
      <c r="O433" s="86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126</v>
      </c>
      <c r="AT433" s="227" t="s">
        <v>333</v>
      </c>
      <c r="AU433" s="227" t="s">
        <v>85</v>
      </c>
      <c r="AY433" s="19" t="s">
        <v>331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83</v>
      </c>
      <c r="BK433" s="228">
        <f>ROUND(I433*H433,2)</f>
        <v>0</v>
      </c>
      <c r="BL433" s="19" t="s">
        <v>126</v>
      </c>
      <c r="BM433" s="227" t="s">
        <v>2049</v>
      </c>
    </row>
    <row r="434" s="14" customFormat="1">
      <c r="A434" s="14"/>
      <c r="B434" s="245"/>
      <c r="C434" s="246"/>
      <c r="D434" s="236" t="s">
        <v>341</v>
      </c>
      <c r="E434" s="247" t="s">
        <v>19</v>
      </c>
      <c r="F434" s="248" t="s">
        <v>85</v>
      </c>
      <c r="G434" s="246"/>
      <c r="H434" s="249">
        <v>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341</v>
      </c>
      <c r="AU434" s="255" t="s">
        <v>85</v>
      </c>
      <c r="AV434" s="14" t="s">
        <v>85</v>
      </c>
      <c r="AW434" s="14" t="s">
        <v>35</v>
      </c>
      <c r="AX434" s="14" t="s">
        <v>76</v>
      </c>
      <c r="AY434" s="255" t="s">
        <v>331</v>
      </c>
    </row>
    <row r="435" s="15" customFormat="1">
      <c r="A435" s="15"/>
      <c r="B435" s="256"/>
      <c r="C435" s="257"/>
      <c r="D435" s="236" t="s">
        <v>341</v>
      </c>
      <c r="E435" s="258" t="s">
        <v>19</v>
      </c>
      <c r="F435" s="259" t="s">
        <v>353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341</v>
      </c>
      <c r="AU435" s="266" t="s">
        <v>85</v>
      </c>
      <c r="AV435" s="15" t="s">
        <v>126</v>
      </c>
      <c r="AW435" s="15" t="s">
        <v>35</v>
      </c>
      <c r="AX435" s="15" t="s">
        <v>83</v>
      </c>
      <c r="AY435" s="266" t="s">
        <v>331</v>
      </c>
    </row>
    <row r="436" s="2" customFormat="1" ht="16.5" customHeight="1">
      <c r="A436" s="40"/>
      <c r="B436" s="41"/>
      <c r="C436" s="216" t="s">
        <v>467</v>
      </c>
      <c r="D436" s="216" t="s">
        <v>333</v>
      </c>
      <c r="E436" s="217" t="s">
        <v>7314</v>
      </c>
      <c r="F436" s="218" t="s">
        <v>7315</v>
      </c>
      <c r="G436" s="219" t="s">
        <v>425</v>
      </c>
      <c r="H436" s="220">
        <v>3</v>
      </c>
      <c r="I436" s="221"/>
      <c r="J436" s="222">
        <f>ROUND(I436*H436,2)</f>
        <v>0</v>
      </c>
      <c r="K436" s="218" t="s">
        <v>19</v>
      </c>
      <c r="L436" s="46"/>
      <c r="M436" s="223" t="s">
        <v>19</v>
      </c>
      <c r="N436" s="224" t="s">
        <v>47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126</v>
      </c>
      <c r="AT436" s="227" t="s">
        <v>333</v>
      </c>
      <c r="AU436" s="227" t="s">
        <v>85</v>
      </c>
      <c r="AY436" s="19" t="s">
        <v>331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83</v>
      </c>
      <c r="BK436" s="228">
        <f>ROUND(I436*H436,2)</f>
        <v>0</v>
      </c>
      <c r="BL436" s="19" t="s">
        <v>126</v>
      </c>
      <c r="BM436" s="227" t="s">
        <v>2063</v>
      </c>
    </row>
    <row r="437" s="14" customFormat="1">
      <c r="A437" s="14"/>
      <c r="B437" s="245"/>
      <c r="C437" s="246"/>
      <c r="D437" s="236" t="s">
        <v>341</v>
      </c>
      <c r="E437" s="247" t="s">
        <v>19</v>
      </c>
      <c r="F437" s="248" t="s">
        <v>92</v>
      </c>
      <c r="G437" s="246"/>
      <c r="H437" s="249">
        <v>3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341</v>
      </c>
      <c r="AU437" s="255" t="s">
        <v>85</v>
      </c>
      <c r="AV437" s="14" t="s">
        <v>85</v>
      </c>
      <c r="AW437" s="14" t="s">
        <v>35</v>
      </c>
      <c r="AX437" s="14" t="s">
        <v>76</v>
      </c>
      <c r="AY437" s="255" t="s">
        <v>331</v>
      </c>
    </row>
    <row r="438" s="15" customFormat="1">
      <c r="A438" s="15"/>
      <c r="B438" s="256"/>
      <c r="C438" s="257"/>
      <c r="D438" s="236" t="s">
        <v>341</v>
      </c>
      <c r="E438" s="258" t="s">
        <v>19</v>
      </c>
      <c r="F438" s="259" t="s">
        <v>353</v>
      </c>
      <c r="G438" s="257"/>
      <c r="H438" s="260">
        <v>3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341</v>
      </c>
      <c r="AU438" s="266" t="s">
        <v>85</v>
      </c>
      <c r="AV438" s="15" t="s">
        <v>126</v>
      </c>
      <c r="AW438" s="15" t="s">
        <v>35</v>
      </c>
      <c r="AX438" s="15" t="s">
        <v>83</v>
      </c>
      <c r="AY438" s="266" t="s">
        <v>331</v>
      </c>
    </row>
    <row r="439" s="2" customFormat="1" ht="16.5" customHeight="1">
      <c r="A439" s="40"/>
      <c r="B439" s="41"/>
      <c r="C439" s="216" t="s">
        <v>1496</v>
      </c>
      <c r="D439" s="216" t="s">
        <v>333</v>
      </c>
      <c r="E439" s="217" t="s">
        <v>7316</v>
      </c>
      <c r="F439" s="218" t="s">
        <v>7317</v>
      </c>
      <c r="G439" s="219" t="s">
        <v>425</v>
      </c>
      <c r="H439" s="220">
        <v>17</v>
      </c>
      <c r="I439" s="221"/>
      <c r="J439" s="222">
        <f>ROUND(I439*H439,2)</f>
        <v>0</v>
      </c>
      <c r="K439" s="218" t="s">
        <v>19</v>
      </c>
      <c r="L439" s="46"/>
      <c r="M439" s="223" t="s">
        <v>19</v>
      </c>
      <c r="N439" s="224" t="s">
        <v>47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126</v>
      </c>
      <c r="AT439" s="227" t="s">
        <v>333</v>
      </c>
      <c r="AU439" s="227" t="s">
        <v>85</v>
      </c>
      <c r="AY439" s="19" t="s">
        <v>331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83</v>
      </c>
      <c r="BK439" s="228">
        <f>ROUND(I439*H439,2)</f>
        <v>0</v>
      </c>
      <c r="BL439" s="19" t="s">
        <v>126</v>
      </c>
      <c r="BM439" s="227" t="s">
        <v>2077</v>
      </c>
    </row>
    <row r="440" s="14" customFormat="1">
      <c r="A440" s="14"/>
      <c r="B440" s="245"/>
      <c r="C440" s="246"/>
      <c r="D440" s="236" t="s">
        <v>341</v>
      </c>
      <c r="E440" s="247" t="s">
        <v>19</v>
      </c>
      <c r="F440" s="248" t="s">
        <v>469</v>
      </c>
      <c r="G440" s="246"/>
      <c r="H440" s="249">
        <v>17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341</v>
      </c>
      <c r="AU440" s="255" t="s">
        <v>85</v>
      </c>
      <c r="AV440" s="14" t="s">
        <v>85</v>
      </c>
      <c r="AW440" s="14" t="s">
        <v>35</v>
      </c>
      <c r="AX440" s="14" t="s">
        <v>76</v>
      </c>
      <c r="AY440" s="255" t="s">
        <v>331</v>
      </c>
    </row>
    <row r="441" s="15" customFormat="1">
      <c r="A441" s="15"/>
      <c r="B441" s="256"/>
      <c r="C441" s="257"/>
      <c r="D441" s="236" t="s">
        <v>341</v>
      </c>
      <c r="E441" s="258" t="s">
        <v>19</v>
      </c>
      <c r="F441" s="259" t="s">
        <v>353</v>
      </c>
      <c r="G441" s="257"/>
      <c r="H441" s="260">
        <v>17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341</v>
      </c>
      <c r="AU441" s="266" t="s">
        <v>85</v>
      </c>
      <c r="AV441" s="15" t="s">
        <v>126</v>
      </c>
      <c r="AW441" s="15" t="s">
        <v>35</v>
      </c>
      <c r="AX441" s="15" t="s">
        <v>83</v>
      </c>
      <c r="AY441" s="266" t="s">
        <v>331</v>
      </c>
    </row>
    <row r="442" s="2" customFormat="1" ht="16.5" customHeight="1">
      <c r="A442" s="40"/>
      <c r="B442" s="41"/>
      <c r="C442" s="216" t="s">
        <v>547</v>
      </c>
      <c r="D442" s="216" t="s">
        <v>333</v>
      </c>
      <c r="E442" s="217" t="s">
        <v>7318</v>
      </c>
      <c r="F442" s="218" t="s">
        <v>7319</v>
      </c>
      <c r="G442" s="219" t="s">
        <v>425</v>
      </c>
      <c r="H442" s="220">
        <v>1</v>
      </c>
      <c r="I442" s="221"/>
      <c r="J442" s="222">
        <f>ROUND(I442*H442,2)</f>
        <v>0</v>
      </c>
      <c r="K442" s="218" t="s">
        <v>19</v>
      </c>
      <c r="L442" s="46"/>
      <c r="M442" s="223" t="s">
        <v>19</v>
      </c>
      <c r="N442" s="224" t="s">
        <v>47</v>
      </c>
      <c r="O442" s="86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126</v>
      </c>
      <c r="AT442" s="227" t="s">
        <v>333</v>
      </c>
      <c r="AU442" s="227" t="s">
        <v>85</v>
      </c>
      <c r="AY442" s="19" t="s">
        <v>331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83</v>
      </c>
      <c r="BK442" s="228">
        <f>ROUND(I442*H442,2)</f>
        <v>0</v>
      </c>
      <c r="BL442" s="19" t="s">
        <v>126</v>
      </c>
      <c r="BM442" s="227" t="s">
        <v>2087</v>
      </c>
    </row>
    <row r="443" s="14" customFormat="1">
      <c r="A443" s="14"/>
      <c r="B443" s="245"/>
      <c r="C443" s="246"/>
      <c r="D443" s="236" t="s">
        <v>341</v>
      </c>
      <c r="E443" s="247" t="s">
        <v>19</v>
      </c>
      <c r="F443" s="248" t="s">
        <v>83</v>
      </c>
      <c r="G443" s="246"/>
      <c r="H443" s="249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341</v>
      </c>
      <c r="AU443" s="255" t="s">
        <v>85</v>
      </c>
      <c r="AV443" s="14" t="s">
        <v>85</v>
      </c>
      <c r="AW443" s="14" t="s">
        <v>35</v>
      </c>
      <c r="AX443" s="14" t="s">
        <v>76</v>
      </c>
      <c r="AY443" s="255" t="s">
        <v>331</v>
      </c>
    </row>
    <row r="444" s="15" customFormat="1">
      <c r="A444" s="15"/>
      <c r="B444" s="256"/>
      <c r="C444" s="257"/>
      <c r="D444" s="236" t="s">
        <v>341</v>
      </c>
      <c r="E444" s="258" t="s">
        <v>19</v>
      </c>
      <c r="F444" s="259" t="s">
        <v>353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341</v>
      </c>
      <c r="AU444" s="266" t="s">
        <v>85</v>
      </c>
      <c r="AV444" s="15" t="s">
        <v>126</v>
      </c>
      <c r="AW444" s="15" t="s">
        <v>35</v>
      </c>
      <c r="AX444" s="15" t="s">
        <v>83</v>
      </c>
      <c r="AY444" s="266" t="s">
        <v>331</v>
      </c>
    </row>
    <row r="445" s="2" customFormat="1" ht="16.5" customHeight="1">
      <c r="A445" s="40"/>
      <c r="B445" s="41"/>
      <c r="C445" s="216" t="s">
        <v>1507</v>
      </c>
      <c r="D445" s="216" t="s">
        <v>333</v>
      </c>
      <c r="E445" s="217" t="s">
        <v>6972</v>
      </c>
      <c r="F445" s="218" t="s">
        <v>7320</v>
      </c>
      <c r="G445" s="219" t="s">
        <v>425</v>
      </c>
      <c r="H445" s="220">
        <v>3</v>
      </c>
      <c r="I445" s="221"/>
      <c r="J445" s="222">
        <f>ROUND(I445*H445,2)</f>
        <v>0</v>
      </c>
      <c r="K445" s="218" t="s">
        <v>19</v>
      </c>
      <c r="L445" s="46"/>
      <c r="M445" s="223" t="s">
        <v>19</v>
      </c>
      <c r="N445" s="224" t="s">
        <v>47</v>
      </c>
      <c r="O445" s="86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126</v>
      </c>
      <c r="AT445" s="227" t="s">
        <v>333</v>
      </c>
      <c r="AU445" s="227" t="s">
        <v>85</v>
      </c>
      <c r="AY445" s="19" t="s">
        <v>331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83</v>
      </c>
      <c r="BK445" s="228">
        <f>ROUND(I445*H445,2)</f>
        <v>0</v>
      </c>
      <c r="BL445" s="19" t="s">
        <v>126</v>
      </c>
      <c r="BM445" s="227" t="s">
        <v>2096</v>
      </c>
    </row>
    <row r="446" s="14" customFormat="1">
      <c r="A446" s="14"/>
      <c r="B446" s="245"/>
      <c r="C446" s="246"/>
      <c r="D446" s="236" t="s">
        <v>341</v>
      </c>
      <c r="E446" s="247" t="s">
        <v>19</v>
      </c>
      <c r="F446" s="248" t="s">
        <v>92</v>
      </c>
      <c r="G446" s="246"/>
      <c r="H446" s="249">
        <v>3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341</v>
      </c>
      <c r="AU446" s="255" t="s">
        <v>85</v>
      </c>
      <c r="AV446" s="14" t="s">
        <v>85</v>
      </c>
      <c r="AW446" s="14" t="s">
        <v>35</v>
      </c>
      <c r="AX446" s="14" t="s">
        <v>76</v>
      </c>
      <c r="AY446" s="255" t="s">
        <v>331</v>
      </c>
    </row>
    <row r="447" s="15" customFormat="1">
      <c r="A447" s="15"/>
      <c r="B447" s="256"/>
      <c r="C447" s="257"/>
      <c r="D447" s="236" t="s">
        <v>341</v>
      </c>
      <c r="E447" s="258" t="s">
        <v>19</v>
      </c>
      <c r="F447" s="259" t="s">
        <v>353</v>
      </c>
      <c r="G447" s="257"/>
      <c r="H447" s="260">
        <v>3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341</v>
      </c>
      <c r="AU447" s="266" t="s">
        <v>85</v>
      </c>
      <c r="AV447" s="15" t="s">
        <v>126</v>
      </c>
      <c r="AW447" s="15" t="s">
        <v>35</v>
      </c>
      <c r="AX447" s="15" t="s">
        <v>83</v>
      </c>
      <c r="AY447" s="266" t="s">
        <v>331</v>
      </c>
    </row>
    <row r="448" s="2" customFormat="1" ht="16.5" customHeight="1">
      <c r="A448" s="40"/>
      <c r="B448" s="41"/>
      <c r="C448" s="216" t="s">
        <v>1512</v>
      </c>
      <c r="D448" s="216" t="s">
        <v>333</v>
      </c>
      <c r="E448" s="217" t="s">
        <v>6974</v>
      </c>
      <c r="F448" s="218" t="s">
        <v>7321</v>
      </c>
      <c r="G448" s="219" t="s">
        <v>425</v>
      </c>
      <c r="H448" s="220">
        <v>3</v>
      </c>
      <c r="I448" s="221"/>
      <c r="J448" s="222">
        <f>ROUND(I448*H448,2)</f>
        <v>0</v>
      </c>
      <c r="K448" s="218" t="s">
        <v>19</v>
      </c>
      <c r="L448" s="46"/>
      <c r="M448" s="223" t="s">
        <v>19</v>
      </c>
      <c r="N448" s="224" t="s">
        <v>47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126</v>
      </c>
      <c r="AT448" s="227" t="s">
        <v>333</v>
      </c>
      <c r="AU448" s="227" t="s">
        <v>85</v>
      </c>
      <c r="AY448" s="19" t="s">
        <v>331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83</v>
      </c>
      <c r="BK448" s="228">
        <f>ROUND(I448*H448,2)</f>
        <v>0</v>
      </c>
      <c r="BL448" s="19" t="s">
        <v>126</v>
      </c>
      <c r="BM448" s="227" t="s">
        <v>2108</v>
      </c>
    </row>
    <row r="449" s="14" customFormat="1">
      <c r="A449" s="14"/>
      <c r="B449" s="245"/>
      <c r="C449" s="246"/>
      <c r="D449" s="236" t="s">
        <v>341</v>
      </c>
      <c r="E449" s="247" t="s">
        <v>19</v>
      </c>
      <c r="F449" s="248" t="s">
        <v>92</v>
      </c>
      <c r="G449" s="246"/>
      <c r="H449" s="249">
        <v>3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341</v>
      </c>
      <c r="AU449" s="255" t="s">
        <v>85</v>
      </c>
      <c r="AV449" s="14" t="s">
        <v>85</v>
      </c>
      <c r="AW449" s="14" t="s">
        <v>35</v>
      </c>
      <c r="AX449" s="14" t="s">
        <v>76</v>
      </c>
      <c r="AY449" s="255" t="s">
        <v>331</v>
      </c>
    </row>
    <row r="450" s="15" customFormat="1">
      <c r="A450" s="15"/>
      <c r="B450" s="256"/>
      <c r="C450" s="257"/>
      <c r="D450" s="236" t="s">
        <v>341</v>
      </c>
      <c r="E450" s="258" t="s">
        <v>19</v>
      </c>
      <c r="F450" s="259" t="s">
        <v>353</v>
      </c>
      <c r="G450" s="257"/>
      <c r="H450" s="260">
        <v>3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341</v>
      </c>
      <c r="AU450" s="266" t="s">
        <v>85</v>
      </c>
      <c r="AV450" s="15" t="s">
        <v>126</v>
      </c>
      <c r="AW450" s="15" t="s">
        <v>35</v>
      </c>
      <c r="AX450" s="15" t="s">
        <v>83</v>
      </c>
      <c r="AY450" s="266" t="s">
        <v>331</v>
      </c>
    </row>
    <row r="451" s="2" customFormat="1" ht="16.5" customHeight="1">
      <c r="A451" s="40"/>
      <c r="B451" s="41"/>
      <c r="C451" s="216" t="s">
        <v>1518</v>
      </c>
      <c r="D451" s="216" t="s">
        <v>333</v>
      </c>
      <c r="E451" s="217" t="s">
        <v>7131</v>
      </c>
      <c r="F451" s="218" t="s">
        <v>7132</v>
      </c>
      <c r="G451" s="219" t="s">
        <v>425</v>
      </c>
      <c r="H451" s="220">
        <v>2</v>
      </c>
      <c r="I451" s="221"/>
      <c r="J451" s="222">
        <f>ROUND(I451*H451,2)</f>
        <v>0</v>
      </c>
      <c r="K451" s="218" t="s">
        <v>3508</v>
      </c>
      <c r="L451" s="46"/>
      <c r="M451" s="223" t="s">
        <v>19</v>
      </c>
      <c r="N451" s="224" t="s">
        <v>47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126</v>
      </c>
      <c r="AT451" s="227" t="s">
        <v>333</v>
      </c>
      <c r="AU451" s="227" t="s">
        <v>85</v>
      </c>
      <c r="AY451" s="19" t="s">
        <v>331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83</v>
      </c>
      <c r="BK451" s="228">
        <f>ROUND(I451*H451,2)</f>
        <v>0</v>
      </c>
      <c r="BL451" s="19" t="s">
        <v>126</v>
      </c>
      <c r="BM451" s="227" t="s">
        <v>2122</v>
      </c>
    </row>
    <row r="452" s="14" customFormat="1">
      <c r="A452" s="14"/>
      <c r="B452" s="245"/>
      <c r="C452" s="246"/>
      <c r="D452" s="236" t="s">
        <v>341</v>
      </c>
      <c r="E452" s="247" t="s">
        <v>19</v>
      </c>
      <c r="F452" s="248" t="s">
        <v>85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341</v>
      </c>
      <c r="AU452" s="255" t="s">
        <v>85</v>
      </c>
      <c r="AV452" s="14" t="s">
        <v>85</v>
      </c>
      <c r="AW452" s="14" t="s">
        <v>35</v>
      </c>
      <c r="AX452" s="14" t="s">
        <v>76</v>
      </c>
      <c r="AY452" s="255" t="s">
        <v>331</v>
      </c>
    </row>
    <row r="453" s="15" customFormat="1">
      <c r="A453" s="15"/>
      <c r="B453" s="256"/>
      <c r="C453" s="257"/>
      <c r="D453" s="236" t="s">
        <v>341</v>
      </c>
      <c r="E453" s="258" t="s">
        <v>19</v>
      </c>
      <c r="F453" s="259" t="s">
        <v>353</v>
      </c>
      <c r="G453" s="257"/>
      <c r="H453" s="260">
        <v>2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6" t="s">
        <v>341</v>
      </c>
      <c r="AU453" s="266" t="s">
        <v>85</v>
      </c>
      <c r="AV453" s="15" t="s">
        <v>126</v>
      </c>
      <c r="AW453" s="15" t="s">
        <v>35</v>
      </c>
      <c r="AX453" s="15" t="s">
        <v>83</v>
      </c>
      <c r="AY453" s="266" t="s">
        <v>331</v>
      </c>
    </row>
    <row r="454" s="2" customFormat="1" ht="16.5" customHeight="1">
      <c r="A454" s="40"/>
      <c r="B454" s="41"/>
      <c r="C454" s="216" t="s">
        <v>1523</v>
      </c>
      <c r="D454" s="216" t="s">
        <v>333</v>
      </c>
      <c r="E454" s="217" t="s">
        <v>7133</v>
      </c>
      <c r="F454" s="218" t="s">
        <v>7134</v>
      </c>
      <c r="G454" s="219" t="s">
        <v>425</v>
      </c>
      <c r="H454" s="220">
        <v>2</v>
      </c>
      <c r="I454" s="221"/>
      <c r="J454" s="222">
        <f>ROUND(I454*H454,2)</f>
        <v>0</v>
      </c>
      <c r="K454" s="218" t="s">
        <v>19</v>
      </c>
      <c r="L454" s="46"/>
      <c r="M454" s="223" t="s">
        <v>19</v>
      </c>
      <c r="N454" s="224" t="s">
        <v>47</v>
      </c>
      <c r="O454" s="86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7" t="s">
        <v>126</v>
      </c>
      <c r="AT454" s="227" t="s">
        <v>333</v>
      </c>
      <c r="AU454" s="227" t="s">
        <v>85</v>
      </c>
      <c r="AY454" s="19" t="s">
        <v>331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19" t="s">
        <v>83</v>
      </c>
      <c r="BK454" s="228">
        <f>ROUND(I454*H454,2)</f>
        <v>0</v>
      </c>
      <c r="BL454" s="19" t="s">
        <v>126</v>
      </c>
      <c r="BM454" s="227" t="s">
        <v>2144</v>
      </c>
    </row>
    <row r="455" s="14" customFormat="1">
      <c r="A455" s="14"/>
      <c r="B455" s="245"/>
      <c r="C455" s="246"/>
      <c r="D455" s="236" t="s">
        <v>341</v>
      </c>
      <c r="E455" s="247" t="s">
        <v>19</v>
      </c>
      <c r="F455" s="248" t="s">
        <v>85</v>
      </c>
      <c r="G455" s="246"/>
      <c r="H455" s="249">
        <v>2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341</v>
      </c>
      <c r="AU455" s="255" t="s">
        <v>85</v>
      </c>
      <c r="AV455" s="14" t="s">
        <v>85</v>
      </c>
      <c r="AW455" s="14" t="s">
        <v>35</v>
      </c>
      <c r="AX455" s="14" t="s">
        <v>76</v>
      </c>
      <c r="AY455" s="255" t="s">
        <v>331</v>
      </c>
    </row>
    <row r="456" s="15" customFormat="1">
      <c r="A456" s="15"/>
      <c r="B456" s="256"/>
      <c r="C456" s="257"/>
      <c r="D456" s="236" t="s">
        <v>341</v>
      </c>
      <c r="E456" s="258" t="s">
        <v>19</v>
      </c>
      <c r="F456" s="259" t="s">
        <v>353</v>
      </c>
      <c r="G456" s="257"/>
      <c r="H456" s="260">
        <v>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6" t="s">
        <v>341</v>
      </c>
      <c r="AU456" s="266" t="s">
        <v>85</v>
      </c>
      <c r="AV456" s="15" t="s">
        <v>126</v>
      </c>
      <c r="AW456" s="15" t="s">
        <v>35</v>
      </c>
      <c r="AX456" s="15" t="s">
        <v>83</v>
      </c>
      <c r="AY456" s="266" t="s">
        <v>331</v>
      </c>
    </row>
    <row r="457" s="2" customFormat="1" ht="16.5" customHeight="1">
      <c r="A457" s="40"/>
      <c r="B457" s="41"/>
      <c r="C457" s="216" t="s">
        <v>1531</v>
      </c>
      <c r="D457" s="216" t="s">
        <v>333</v>
      </c>
      <c r="E457" s="217" t="s">
        <v>7135</v>
      </c>
      <c r="F457" s="218" t="s">
        <v>7322</v>
      </c>
      <c r="G457" s="219" t="s">
        <v>425</v>
      </c>
      <c r="H457" s="220">
        <v>1</v>
      </c>
      <c r="I457" s="221"/>
      <c r="J457" s="222">
        <f>ROUND(I457*H457,2)</f>
        <v>0</v>
      </c>
      <c r="K457" s="218" t="s">
        <v>3508</v>
      </c>
      <c r="L457" s="46"/>
      <c r="M457" s="223" t="s">
        <v>19</v>
      </c>
      <c r="N457" s="224" t="s">
        <v>47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126</v>
      </c>
      <c r="AT457" s="227" t="s">
        <v>333</v>
      </c>
      <c r="AU457" s="227" t="s">
        <v>85</v>
      </c>
      <c r="AY457" s="19" t="s">
        <v>331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83</v>
      </c>
      <c r="BK457" s="228">
        <f>ROUND(I457*H457,2)</f>
        <v>0</v>
      </c>
      <c r="BL457" s="19" t="s">
        <v>126</v>
      </c>
      <c r="BM457" s="227" t="s">
        <v>2155</v>
      </c>
    </row>
    <row r="458" s="14" customFormat="1">
      <c r="A458" s="14"/>
      <c r="B458" s="245"/>
      <c r="C458" s="246"/>
      <c r="D458" s="236" t="s">
        <v>341</v>
      </c>
      <c r="E458" s="247" t="s">
        <v>19</v>
      </c>
      <c r="F458" s="248" t="s">
        <v>83</v>
      </c>
      <c r="G458" s="246"/>
      <c r="H458" s="249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341</v>
      </c>
      <c r="AU458" s="255" t="s">
        <v>85</v>
      </c>
      <c r="AV458" s="14" t="s">
        <v>85</v>
      </c>
      <c r="AW458" s="14" t="s">
        <v>35</v>
      </c>
      <c r="AX458" s="14" t="s">
        <v>76</v>
      </c>
      <c r="AY458" s="255" t="s">
        <v>331</v>
      </c>
    </row>
    <row r="459" s="15" customFormat="1">
      <c r="A459" s="15"/>
      <c r="B459" s="256"/>
      <c r="C459" s="257"/>
      <c r="D459" s="236" t="s">
        <v>341</v>
      </c>
      <c r="E459" s="258" t="s">
        <v>19</v>
      </c>
      <c r="F459" s="259" t="s">
        <v>353</v>
      </c>
      <c r="G459" s="257"/>
      <c r="H459" s="260">
        <v>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341</v>
      </c>
      <c r="AU459" s="266" t="s">
        <v>85</v>
      </c>
      <c r="AV459" s="15" t="s">
        <v>126</v>
      </c>
      <c r="AW459" s="15" t="s">
        <v>35</v>
      </c>
      <c r="AX459" s="15" t="s">
        <v>83</v>
      </c>
      <c r="AY459" s="266" t="s">
        <v>331</v>
      </c>
    </row>
    <row r="460" s="2" customFormat="1" ht="16.5" customHeight="1">
      <c r="A460" s="40"/>
      <c r="B460" s="41"/>
      <c r="C460" s="216" t="s">
        <v>1538</v>
      </c>
      <c r="D460" s="216" t="s">
        <v>333</v>
      </c>
      <c r="E460" s="217" t="s">
        <v>7323</v>
      </c>
      <c r="F460" s="218" t="s">
        <v>7324</v>
      </c>
      <c r="G460" s="219" t="s">
        <v>425</v>
      </c>
      <c r="H460" s="220">
        <v>1</v>
      </c>
      <c r="I460" s="221"/>
      <c r="J460" s="222">
        <f>ROUND(I460*H460,2)</f>
        <v>0</v>
      </c>
      <c r="K460" s="218" t="s">
        <v>3508</v>
      </c>
      <c r="L460" s="46"/>
      <c r="M460" s="223" t="s">
        <v>19</v>
      </c>
      <c r="N460" s="224" t="s">
        <v>47</v>
      </c>
      <c r="O460" s="86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126</v>
      </c>
      <c r="AT460" s="227" t="s">
        <v>333</v>
      </c>
      <c r="AU460" s="227" t="s">
        <v>85</v>
      </c>
      <c r="AY460" s="19" t="s">
        <v>331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83</v>
      </c>
      <c r="BK460" s="228">
        <f>ROUND(I460*H460,2)</f>
        <v>0</v>
      </c>
      <c r="BL460" s="19" t="s">
        <v>126</v>
      </c>
      <c r="BM460" s="227" t="s">
        <v>2166</v>
      </c>
    </row>
    <row r="461" s="14" customFormat="1">
      <c r="A461" s="14"/>
      <c r="B461" s="245"/>
      <c r="C461" s="246"/>
      <c r="D461" s="236" t="s">
        <v>341</v>
      </c>
      <c r="E461" s="247" t="s">
        <v>19</v>
      </c>
      <c r="F461" s="248" t="s">
        <v>83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341</v>
      </c>
      <c r="AU461" s="255" t="s">
        <v>85</v>
      </c>
      <c r="AV461" s="14" t="s">
        <v>85</v>
      </c>
      <c r="AW461" s="14" t="s">
        <v>35</v>
      </c>
      <c r="AX461" s="14" t="s">
        <v>76</v>
      </c>
      <c r="AY461" s="255" t="s">
        <v>331</v>
      </c>
    </row>
    <row r="462" s="15" customFormat="1">
      <c r="A462" s="15"/>
      <c r="B462" s="256"/>
      <c r="C462" s="257"/>
      <c r="D462" s="236" t="s">
        <v>341</v>
      </c>
      <c r="E462" s="258" t="s">
        <v>19</v>
      </c>
      <c r="F462" s="259" t="s">
        <v>353</v>
      </c>
      <c r="G462" s="257"/>
      <c r="H462" s="260">
        <v>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6" t="s">
        <v>341</v>
      </c>
      <c r="AU462" s="266" t="s">
        <v>85</v>
      </c>
      <c r="AV462" s="15" t="s">
        <v>126</v>
      </c>
      <c r="AW462" s="15" t="s">
        <v>35</v>
      </c>
      <c r="AX462" s="15" t="s">
        <v>83</v>
      </c>
      <c r="AY462" s="266" t="s">
        <v>331</v>
      </c>
    </row>
    <row r="463" s="2" customFormat="1" ht="16.5" customHeight="1">
      <c r="A463" s="40"/>
      <c r="B463" s="41"/>
      <c r="C463" s="216" t="s">
        <v>1544</v>
      </c>
      <c r="D463" s="216" t="s">
        <v>333</v>
      </c>
      <c r="E463" s="217" t="s">
        <v>7137</v>
      </c>
      <c r="F463" s="218" t="s">
        <v>7138</v>
      </c>
      <c r="G463" s="219" t="s">
        <v>425</v>
      </c>
      <c r="H463" s="220">
        <v>2</v>
      </c>
      <c r="I463" s="221"/>
      <c r="J463" s="222">
        <f>ROUND(I463*H463,2)</f>
        <v>0</v>
      </c>
      <c r="K463" s="218" t="s">
        <v>19</v>
      </c>
      <c r="L463" s="46"/>
      <c r="M463" s="223" t="s">
        <v>19</v>
      </c>
      <c r="N463" s="224" t="s">
        <v>47</v>
      </c>
      <c r="O463" s="86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7" t="s">
        <v>126</v>
      </c>
      <c r="AT463" s="227" t="s">
        <v>333</v>
      </c>
      <c r="AU463" s="227" t="s">
        <v>85</v>
      </c>
      <c r="AY463" s="19" t="s">
        <v>331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19" t="s">
        <v>83</v>
      </c>
      <c r="BK463" s="228">
        <f>ROUND(I463*H463,2)</f>
        <v>0</v>
      </c>
      <c r="BL463" s="19" t="s">
        <v>126</v>
      </c>
      <c r="BM463" s="227" t="s">
        <v>2175</v>
      </c>
    </row>
    <row r="464" s="14" customFormat="1">
      <c r="A464" s="14"/>
      <c r="B464" s="245"/>
      <c r="C464" s="246"/>
      <c r="D464" s="236" t="s">
        <v>341</v>
      </c>
      <c r="E464" s="247" t="s">
        <v>19</v>
      </c>
      <c r="F464" s="248" t="s">
        <v>85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341</v>
      </c>
      <c r="AU464" s="255" t="s">
        <v>85</v>
      </c>
      <c r="AV464" s="14" t="s">
        <v>85</v>
      </c>
      <c r="AW464" s="14" t="s">
        <v>35</v>
      </c>
      <c r="AX464" s="14" t="s">
        <v>76</v>
      </c>
      <c r="AY464" s="255" t="s">
        <v>331</v>
      </c>
    </row>
    <row r="465" s="15" customFormat="1">
      <c r="A465" s="15"/>
      <c r="B465" s="256"/>
      <c r="C465" s="257"/>
      <c r="D465" s="236" t="s">
        <v>341</v>
      </c>
      <c r="E465" s="258" t="s">
        <v>19</v>
      </c>
      <c r="F465" s="259" t="s">
        <v>353</v>
      </c>
      <c r="G465" s="257"/>
      <c r="H465" s="260">
        <v>2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341</v>
      </c>
      <c r="AU465" s="266" t="s">
        <v>85</v>
      </c>
      <c r="AV465" s="15" t="s">
        <v>126</v>
      </c>
      <c r="AW465" s="15" t="s">
        <v>35</v>
      </c>
      <c r="AX465" s="15" t="s">
        <v>83</v>
      </c>
      <c r="AY465" s="266" t="s">
        <v>331</v>
      </c>
    </row>
    <row r="466" s="2" customFormat="1" ht="16.5" customHeight="1">
      <c r="A466" s="40"/>
      <c r="B466" s="41"/>
      <c r="C466" s="216" t="s">
        <v>1550</v>
      </c>
      <c r="D466" s="216" t="s">
        <v>333</v>
      </c>
      <c r="E466" s="217" t="s">
        <v>7139</v>
      </c>
      <c r="F466" s="218" t="s">
        <v>7140</v>
      </c>
      <c r="G466" s="219" t="s">
        <v>425</v>
      </c>
      <c r="H466" s="220">
        <v>2</v>
      </c>
      <c r="I466" s="221"/>
      <c r="J466" s="222">
        <f>ROUND(I466*H466,2)</f>
        <v>0</v>
      </c>
      <c r="K466" s="218" t="s">
        <v>3508</v>
      </c>
      <c r="L466" s="46"/>
      <c r="M466" s="223" t="s">
        <v>19</v>
      </c>
      <c r="N466" s="224" t="s">
        <v>47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126</v>
      </c>
      <c r="AT466" s="227" t="s">
        <v>333</v>
      </c>
      <c r="AU466" s="227" t="s">
        <v>85</v>
      </c>
      <c r="AY466" s="19" t="s">
        <v>331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83</v>
      </c>
      <c r="BK466" s="228">
        <f>ROUND(I466*H466,2)</f>
        <v>0</v>
      </c>
      <c r="BL466" s="19" t="s">
        <v>126</v>
      </c>
      <c r="BM466" s="227" t="s">
        <v>2187</v>
      </c>
    </row>
    <row r="467" s="14" customFormat="1">
      <c r="A467" s="14"/>
      <c r="B467" s="245"/>
      <c r="C467" s="246"/>
      <c r="D467" s="236" t="s">
        <v>341</v>
      </c>
      <c r="E467" s="247" t="s">
        <v>19</v>
      </c>
      <c r="F467" s="248" t="s">
        <v>85</v>
      </c>
      <c r="G467" s="246"/>
      <c r="H467" s="249">
        <v>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341</v>
      </c>
      <c r="AU467" s="255" t="s">
        <v>85</v>
      </c>
      <c r="AV467" s="14" t="s">
        <v>85</v>
      </c>
      <c r="AW467" s="14" t="s">
        <v>35</v>
      </c>
      <c r="AX467" s="14" t="s">
        <v>76</v>
      </c>
      <c r="AY467" s="255" t="s">
        <v>331</v>
      </c>
    </row>
    <row r="468" s="15" customFormat="1">
      <c r="A468" s="15"/>
      <c r="B468" s="256"/>
      <c r="C468" s="257"/>
      <c r="D468" s="236" t="s">
        <v>341</v>
      </c>
      <c r="E468" s="258" t="s">
        <v>19</v>
      </c>
      <c r="F468" s="259" t="s">
        <v>353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341</v>
      </c>
      <c r="AU468" s="266" t="s">
        <v>85</v>
      </c>
      <c r="AV468" s="15" t="s">
        <v>126</v>
      </c>
      <c r="AW468" s="15" t="s">
        <v>35</v>
      </c>
      <c r="AX468" s="15" t="s">
        <v>83</v>
      </c>
      <c r="AY468" s="266" t="s">
        <v>331</v>
      </c>
    </row>
    <row r="469" s="2" customFormat="1" ht="16.5" customHeight="1">
      <c r="A469" s="40"/>
      <c r="B469" s="41"/>
      <c r="C469" s="216" t="s">
        <v>1554</v>
      </c>
      <c r="D469" s="216" t="s">
        <v>333</v>
      </c>
      <c r="E469" s="217" t="s">
        <v>7325</v>
      </c>
      <c r="F469" s="218" t="s">
        <v>7326</v>
      </c>
      <c r="G469" s="219" t="s">
        <v>425</v>
      </c>
      <c r="H469" s="220">
        <v>1</v>
      </c>
      <c r="I469" s="221"/>
      <c r="J469" s="222">
        <f>ROUND(I469*H469,2)</f>
        <v>0</v>
      </c>
      <c r="K469" s="218" t="s">
        <v>3508</v>
      </c>
      <c r="L469" s="46"/>
      <c r="M469" s="223" t="s">
        <v>19</v>
      </c>
      <c r="N469" s="224" t="s">
        <v>47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126</v>
      </c>
      <c r="AT469" s="227" t="s">
        <v>333</v>
      </c>
      <c r="AU469" s="227" t="s">
        <v>85</v>
      </c>
      <c r="AY469" s="19" t="s">
        <v>331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83</v>
      </c>
      <c r="BK469" s="228">
        <f>ROUND(I469*H469,2)</f>
        <v>0</v>
      </c>
      <c r="BL469" s="19" t="s">
        <v>126</v>
      </c>
      <c r="BM469" s="227" t="s">
        <v>2197</v>
      </c>
    </row>
    <row r="470" s="14" customFormat="1">
      <c r="A470" s="14"/>
      <c r="B470" s="245"/>
      <c r="C470" s="246"/>
      <c r="D470" s="236" t="s">
        <v>341</v>
      </c>
      <c r="E470" s="247" t="s">
        <v>19</v>
      </c>
      <c r="F470" s="248" t="s">
        <v>83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341</v>
      </c>
      <c r="AU470" s="255" t="s">
        <v>85</v>
      </c>
      <c r="AV470" s="14" t="s">
        <v>85</v>
      </c>
      <c r="AW470" s="14" t="s">
        <v>35</v>
      </c>
      <c r="AX470" s="14" t="s">
        <v>76</v>
      </c>
      <c r="AY470" s="255" t="s">
        <v>331</v>
      </c>
    </row>
    <row r="471" s="15" customFormat="1">
      <c r="A471" s="15"/>
      <c r="B471" s="256"/>
      <c r="C471" s="257"/>
      <c r="D471" s="236" t="s">
        <v>341</v>
      </c>
      <c r="E471" s="258" t="s">
        <v>19</v>
      </c>
      <c r="F471" s="259" t="s">
        <v>353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341</v>
      </c>
      <c r="AU471" s="266" t="s">
        <v>85</v>
      </c>
      <c r="AV471" s="15" t="s">
        <v>126</v>
      </c>
      <c r="AW471" s="15" t="s">
        <v>35</v>
      </c>
      <c r="AX471" s="15" t="s">
        <v>83</v>
      </c>
      <c r="AY471" s="266" t="s">
        <v>331</v>
      </c>
    </row>
    <row r="472" s="2" customFormat="1" ht="16.5" customHeight="1">
      <c r="A472" s="40"/>
      <c r="B472" s="41"/>
      <c r="C472" s="216" t="s">
        <v>1558</v>
      </c>
      <c r="D472" s="216" t="s">
        <v>333</v>
      </c>
      <c r="E472" s="217" t="s">
        <v>7327</v>
      </c>
      <c r="F472" s="218" t="s">
        <v>7328</v>
      </c>
      <c r="G472" s="219" t="s">
        <v>425</v>
      </c>
      <c r="H472" s="220">
        <v>1</v>
      </c>
      <c r="I472" s="221"/>
      <c r="J472" s="222">
        <f>ROUND(I472*H472,2)</f>
        <v>0</v>
      </c>
      <c r="K472" s="218" t="s">
        <v>3508</v>
      </c>
      <c r="L472" s="46"/>
      <c r="M472" s="223" t="s">
        <v>19</v>
      </c>
      <c r="N472" s="224" t="s">
        <v>47</v>
      </c>
      <c r="O472" s="86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7" t="s">
        <v>126</v>
      </c>
      <c r="AT472" s="227" t="s">
        <v>333</v>
      </c>
      <c r="AU472" s="227" t="s">
        <v>85</v>
      </c>
      <c r="AY472" s="19" t="s">
        <v>331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19" t="s">
        <v>83</v>
      </c>
      <c r="BK472" s="228">
        <f>ROUND(I472*H472,2)</f>
        <v>0</v>
      </c>
      <c r="BL472" s="19" t="s">
        <v>126</v>
      </c>
      <c r="BM472" s="227" t="s">
        <v>2207</v>
      </c>
    </row>
    <row r="473" s="14" customFormat="1">
      <c r="A473" s="14"/>
      <c r="B473" s="245"/>
      <c r="C473" s="246"/>
      <c r="D473" s="236" t="s">
        <v>341</v>
      </c>
      <c r="E473" s="247" t="s">
        <v>19</v>
      </c>
      <c r="F473" s="248" t="s">
        <v>83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341</v>
      </c>
      <c r="AU473" s="255" t="s">
        <v>85</v>
      </c>
      <c r="AV473" s="14" t="s">
        <v>85</v>
      </c>
      <c r="AW473" s="14" t="s">
        <v>35</v>
      </c>
      <c r="AX473" s="14" t="s">
        <v>76</v>
      </c>
      <c r="AY473" s="255" t="s">
        <v>331</v>
      </c>
    </row>
    <row r="474" s="15" customFormat="1">
      <c r="A474" s="15"/>
      <c r="B474" s="256"/>
      <c r="C474" s="257"/>
      <c r="D474" s="236" t="s">
        <v>341</v>
      </c>
      <c r="E474" s="258" t="s">
        <v>19</v>
      </c>
      <c r="F474" s="259" t="s">
        <v>353</v>
      </c>
      <c r="G474" s="257"/>
      <c r="H474" s="260">
        <v>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341</v>
      </c>
      <c r="AU474" s="266" t="s">
        <v>85</v>
      </c>
      <c r="AV474" s="15" t="s">
        <v>126</v>
      </c>
      <c r="AW474" s="15" t="s">
        <v>35</v>
      </c>
      <c r="AX474" s="15" t="s">
        <v>83</v>
      </c>
      <c r="AY474" s="266" t="s">
        <v>331</v>
      </c>
    </row>
    <row r="475" s="2" customFormat="1" ht="16.5" customHeight="1">
      <c r="A475" s="40"/>
      <c r="B475" s="41"/>
      <c r="C475" s="216" t="s">
        <v>1563</v>
      </c>
      <c r="D475" s="216" t="s">
        <v>333</v>
      </c>
      <c r="E475" s="217" t="s">
        <v>7329</v>
      </c>
      <c r="F475" s="218" t="s">
        <v>7330</v>
      </c>
      <c r="G475" s="219" t="s">
        <v>425</v>
      </c>
      <c r="H475" s="220">
        <v>1</v>
      </c>
      <c r="I475" s="221"/>
      <c r="J475" s="222">
        <f>ROUND(I475*H475,2)</f>
        <v>0</v>
      </c>
      <c r="K475" s="218" t="s">
        <v>19</v>
      </c>
      <c r="L475" s="46"/>
      <c r="M475" s="223" t="s">
        <v>19</v>
      </c>
      <c r="N475" s="224" t="s">
        <v>47</v>
      </c>
      <c r="O475" s="86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126</v>
      </c>
      <c r="AT475" s="227" t="s">
        <v>333</v>
      </c>
      <c r="AU475" s="227" t="s">
        <v>85</v>
      </c>
      <c r="AY475" s="19" t="s">
        <v>331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83</v>
      </c>
      <c r="BK475" s="228">
        <f>ROUND(I475*H475,2)</f>
        <v>0</v>
      </c>
      <c r="BL475" s="19" t="s">
        <v>126</v>
      </c>
      <c r="BM475" s="227" t="s">
        <v>2217</v>
      </c>
    </row>
    <row r="476" s="14" customFormat="1">
      <c r="A476" s="14"/>
      <c r="B476" s="245"/>
      <c r="C476" s="246"/>
      <c r="D476" s="236" t="s">
        <v>341</v>
      </c>
      <c r="E476" s="247" t="s">
        <v>19</v>
      </c>
      <c r="F476" s="248" t="s">
        <v>83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341</v>
      </c>
      <c r="AU476" s="255" t="s">
        <v>85</v>
      </c>
      <c r="AV476" s="14" t="s">
        <v>85</v>
      </c>
      <c r="AW476" s="14" t="s">
        <v>35</v>
      </c>
      <c r="AX476" s="14" t="s">
        <v>76</v>
      </c>
      <c r="AY476" s="255" t="s">
        <v>331</v>
      </c>
    </row>
    <row r="477" s="15" customFormat="1">
      <c r="A477" s="15"/>
      <c r="B477" s="256"/>
      <c r="C477" s="257"/>
      <c r="D477" s="236" t="s">
        <v>341</v>
      </c>
      <c r="E477" s="258" t="s">
        <v>19</v>
      </c>
      <c r="F477" s="259" t="s">
        <v>353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341</v>
      </c>
      <c r="AU477" s="266" t="s">
        <v>85</v>
      </c>
      <c r="AV477" s="15" t="s">
        <v>126</v>
      </c>
      <c r="AW477" s="15" t="s">
        <v>35</v>
      </c>
      <c r="AX477" s="15" t="s">
        <v>83</v>
      </c>
      <c r="AY477" s="266" t="s">
        <v>331</v>
      </c>
    </row>
    <row r="478" s="2" customFormat="1" ht="16.5" customHeight="1">
      <c r="A478" s="40"/>
      <c r="B478" s="41"/>
      <c r="C478" s="216" t="s">
        <v>1572</v>
      </c>
      <c r="D478" s="216" t="s">
        <v>333</v>
      </c>
      <c r="E478" s="217" t="s">
        <v>7331</v>
      </c>
      <c r="F478" s="218" t="s">
        <v>7332</v>
      </c>
      <c r="G478" s="219" t="s">
        <v>425</v>
      </c>
      <c r="H478" s="220">
        <v>1</v>
      </c>
      <c r="I478" s="221"/>
      <c r="J478" s="222">
        <f>ROUND(I478*H478,2)</f>
        <v>0</v>
      </c>
      <c r="K478" s="218" t="s">
        <v>3508</v>
      </c>
      <c r="L478" s="46"/>
      <c r="M478" s="223" t="s">
        <v>19</v>
      </c>
      <c r="N478" s="224" t="s">
        <v>47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126</v>
      </c>
      <c r="AT478" s="227" t="s">
        <v>333</v>
      </c>
      <c r="AU478" s="227" t="s">
        <v>85</v>
      </c>
      <c r="AY478" s="19" t="s">
        <v>331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83</v>
      </c>
      <c r="BK478" s="228">
        <f>ROUND(I478*H478,2)</f>
        <v>0</v>
      </c>
      <c r="BL478" s="19" t="s">
        <v>126</v>
      </c>
      <c r="BM478" s="227" t="s">
        <v>2230</v>
      </c>
    </row>
    <row r="479" s="14" customFormat="1">
      <c r="A479" s="14"/>
      <c r="B479" s="245"/>
      <c r="C479" s="246"/>
      <c r="D479" s="236" t="s">
        <v>341</v>
      </c>
      <c r="E479" s="247" t="s">
        <v>19</v>
      </c>
      <c r="F479" s="248" t="s">
        <v>83</v>
      </c>
      <c r="G479" s="246"/>
      <c r="H479" s="249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341</v>
      </c>
      <c r="AU479" s="255" t="s">
        <v>85</v>
      </c>
      <c r="AV479" s="14" t="s">
        <v>85</v>
      </c>
      <c r="AW479" s="14" t="s">
        <v>35</v>
      </c>
      <c r="AX479" s="14" t="s">
        <v>76</v>
      </c>
      <c r="AY479" s="255" t="s">
        <v>331</v>
      </c>
    </row>
    <row r="480" s="15" customFormat="1">
      <c r="A480" s="15"/>
      <c r="B480" s="256"/>
      <c r="C480" s="257"/>
      <c r="D480" s="236" t="s">
        <v>341</v>
      </c>
      <c r="E480" s="258" t="s">
        <v>19</v>
      </c>
      <c r="F480" s="259" t="s">
        <v>353</v>
      </c>
      <c r="G480" s="257"/>
      <c r="H480" s="260">
        <v>1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341</v>
      </c>
      <c r="AU480" s="266" t="s">
        <v>85</v>
      </c>
      <c r="AV480" s="15" t="s">
        <v>126</v>
      </c>
      <c r="AW480" s="15" t="s">
        <v>35</v>
      </c>
      <c r="AX480" s="15" t="s">
        <v>83</v>
      </c>
      <c r="AY480" s="266" t="s">
        <v>331</v>
      </c>
    </row>
    <row r="481" s="2" customFormat="1" ht="16.5" customHeight="1">
      <c r="A481" s="40"/>
      <c r="B481" s="41"/>
      <c r="C481" s="216" t="s">
        <v>1587</v>
      </c>
      <c r="D481" s="216" t="s">
        <v>333</v>
      </c>
      <c r="E481" s="217" t="s">
        <v>7055</v>
      </c>
      <c r="F481" s="218" t="s">
        <v>7333</v>
      </c>
      <c r="G481" s="219" t="s">
        <v>376</v>
      </c>
      <c r="H481" s="220">
        <v>98.700000000000003</v>
      </c>
      <c r="I481" s="221"/>
      <c r="J481" s="222">
        <f>ROUND(I481*H481,2)</f>
        <v>0</v>
      </c>
      <c r="K481" s="218" t="s">
        <v>19</v>
      </c>
      <c r="L481" s="46"/>
      <c r="M481" s="223" t="s">
        <v>19</v>
      </c>
      <c r="N481" s="224" t="s">
        <v>47</v>
      </c>
      <c r="O481" s="86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126</v>
      </c>
      <c r="AT481" s="227" t="s">
        <v>333</v>
      </c>
      <c r="AU481" s="227" t="s">
        <v>85</v>
      </c>
      <c r="AY481" s="19" t="s">
        <v>331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83</v>
      </c>
      <c r="BK481" s="228">
        <f>ROUND(I481*H481,2)</f>
        <v>0</v>
      </c>
      <c r="BL481" s="19" t="s">
        <v>126</v>
      </c>
      <c r="BM481" s="227" t="s">
        <v>2240</v>
      </c>
    </row>
    <row r="482" s="14" customFormat="1">
      <c r="A482" s="14"/>
      <c r="B482" s="245"/>
      <c r="C482" s="246"/>
      <c r="D482" s="236" t="s">
        <v>341</v>
      </c>
      <c r="E482" s="247" t="s">
        <v>19</v>
      </c>
      <c r="F482" s="248" t="s">
        <v>7252</v>
      </c>
      <c r="G482" s="246"/>
      <c r="H482" s="249">
        <v>98.700000000000003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341</v>
      </c>
      <c r="AU482" s="255" t="s">
        <v>85</v>
      </c>
      <c r="AV482" s="14" t="s">
        <v>85</v>
      </c>
      <c r="AW482" s="14" t="s">
        <v>35</v>
      </c>
      <c r="AX482" s="14" t="s">
        <v>76</v>
      </c>
      <c r="AY482" s="255" t="s">
        <v>331</v>
      </c>
    </row>
    <row r="483" s="15" customFormat="1">
      <c r="A483" s="15"/>
      <c r="B483" s="256"/>
      <c r="C483" s="257"/>
      <c r="D483" s="236" t="s">
        <v>341</v>
      </c>
      <c r="E483" s="258" t="s">
        <v>19</v>
      </c>
      <c r="F483" s="259" t="s">
        <v>353</v>
      </c>
      <c r="G483" s="257"/>
      <c r="H483" s="260">
        <v>98.700000000000003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341</v>
      </c>
      <c r="AU483" s="266" t="s">
        <v>85</v>
      </c>
      <c r="AV483" s="15" t="s">
        <v>126</v>
      </c>
      <c r="AW483" s="15" t="s">
        <v>35</v>
      </c>
      <c r="AX483" s="15" t="s">
        <v>83</v>
      </c>
      <c r="AY483" s="266" t="s">
        <v>331</v>
      </c>
    </row>
    <row r="484" s="2" customFormat="1" ht="16.5" customHeight="1">
      <c r="A484" s="40"/>
      <c r="B484" s="41"/>
      <c r="C484" s="216" t="s">
        <v>1592</v>
      </c>
      <c r="D484" s="216" t="s">
        <v>333</v>
      </c>
      <c r="E484" s="217" t="s">
        <v>7334</v>
      </c>
      <c r="F484" s="218" t="s">
        <v>7335</v>
      </c>
      <c r="G484" s="219" t="s">
        <v>376</v>
      </c>
      <c r="H484" s="220">
        <v>192.80000000000001</v>
      </c>
      <c r="I484" s="221"/>
      <c r="J484" s="222">
        <f>ROUND(I484*H484,2)</f>
        <v>0</v>
      </c>
      <c r="K484" s="218" t="s">
        <v>19</v>
      </c>
      <c r="L484" s="46"/>
      <c r="M484" s="223" t="s">
        <v>19</v>
      </c>
      <c r="N484" s="224" t="s">
        <v>47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126</v>
      </c>
      <c r="AT484" s="227" t="s">
        <v>333</v>
      </c>
      <c r="AU484" s="227" t="s">
        <v>85</v>
      </c>
      <c r="AY484" s="19" t="s">
        <v>331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83</v>
      </c>
      <c r="BK484" s="228">
        <f>ROUND(I484*H484,2)</f>
        <v>0</v>
      </c>
      <c r="BL484" s="19" t="s">
        <v>126</v>
      </c>
      <c r="BM484" s="227" t="s">
        <v>2258</v>
      </c>
    </row>
    <row r="485" s="14" customFormat="1">
      <c r="A485" s="14"/>
      <c r="B485" s="245"/>
      <c r="C485" s="246"/>
      <c r="D485" s="236" t="s">
        <v>341</v>
      </c>
      <c r="E485" s="247" t="s">
        <v>19</v>
      </c>
      <c r="F485" s="248" t="s">
        <v>7336</v>
      </c>
      <c r="G485" s="246"/>
      <c r="H485" s="249">
        <v>192.80000000000001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341</v>
      </c>
      <c r="AU485" s="255" t="s">
        <v>85</v>
      </c>
      <c r="AV485" s="14" t="s">
        <v>85</v>
      </c>
      <c r="AW485" s="14" t="s">
        <v>35</v>
      </c>
      <c r="AX485" s="14" t="s">
        <v>76</v>
      </c>
      <c r="AY485" s="255" t="s">
        <v>331</v>
      </c>
    </row>
    <row r="486" s="15" customFormat="1">
      <c r="A486" s="15"/>
      <c r="B486" s="256"/>
      <c r="C486" s="257"/>
      <c r="D486" s="236" t="s">
        <v>341</v>
      </c>
      <c r="E486" s="258" t="s">
        <v>19</v>
      </c>
      <c r="F486" s="259" t="s">
        <v>353</v>
      </c>
      <c r="G486" s="257"/>
      <c r="H486" s="260">
        <v>192.80000000000001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341</v>
      </c>
      <c r="AU486" s="266" t="s">
        <v>85</v>
      </c>
      <c r="AV486" s="15" t="s">
        <v>126</v>
      </c>
      <c r="AW486" s="15" t="s">
        <v>35</v>
      </c>
      <c r="AX486" s="15" t="s">
        <v>83</v>
      </c>
      <c r="AY486" s="266" t="s">
        <v>331</v>
      </c>
    </row>
    <row r="487" s="2" customFormat="1" ht="16.5" customHeight="1">
      <c r="A487" s="40"/>
      <c r="B487" s="41"/>
      <c r="C487" s="216" t="s">
        <v>1600</v>
      </c>
      <c r="D487" s="216" t="s">
        <v>333</v>
      </c>
      <c r="E487" s="217" t="s">
        <v>7337</v>
      </c>
      <c r="F487" s="218" t="s">
        <v>7338</v>
      </c>
      <c r="G487" s="219" t="s">
        <v>376</v>
      </c>
      <c r="H487" s="220">
        <v>484.10000000000002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47</v>
      </c>
      <c r="O487" s="86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126</v>
      </c>
      <c r="AT487" s="227" t="s">
        <v>333</v>
      </c>
      <c r="AU487" s="227" t="s">
        <v>85</v>
      </c>
      <c r="AY487" s="19" t="s">
        <v>331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83</v>
      </c>
      <c r="BK487" s="228">
        <f>ROUND(I487*H487,2)</f>
        <v>0</v>
      </c>
      <c r="BL487" s="19" t="s">
        <v>126</v>
      </c>
      <c r="BM487" s="227" t="s">
        <v>2268</v>
      </c>
    </row>
    <row r="488" s="14" customFormat="1">
      <c r="A488" s="14"/>
      <c r="B488" s="245"/>
      <c r="C488" s="246"/>
      <c r="D488" s="236" t="s">
        <v>341</v>
      </c>
      <c r="E488" s="247" t="s">
        <v>19</v>
      </c>
      <c r="F488" s="248" t="s">
        <v>7258</v>
      </c>
      <c r="G488" s="246"/>
      <c r="H488" s="249">
        <v>484.10000000000002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341</v>
      </c>
      <c r="AU488" s="255" t="s">
        <v>85</v>
      </c>
      <c r="AV488" s="14" t="s">
        <v>85</v>
      </c>
      <c r="AW488" s="14" t="s">
        <v>35</v>
      </c>
      <c r="AX488" s="14" t="s">
        <v>76</v>
      </c>
      <c r="AY488" s="255" t="s">
        <v>331</v>
      </c>
    </row>
    <row r="489" s="15" customFormat="1">
      <c r="A489" s="15"/>
      <c r="B489" s="256"/>
      <c r="C489" s="257"/>
      <c r="D489" s="236" t="s">
        <v>341</v>
      </c>
      <c r="E489" s="258" t="s">
        <v>19</v>
      </c>
      <c r="F489" s="259" t="s">
        <v>353</v>
      </c>
      <c r="G489" s="257"/>
      <c r="H489" s="260">
        <v>484.10000000000002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341</v>
      </c>
      <c r="AU489" s="266" t="s">
        <v>85</v>
      </c>
      <c r="AV489" s="15" t="s">
        <v>126</v>
      </c>
      <c r="AW489" s="15" t="s">
        <v>35</v>
      </c>
      <c r="AX489" s="15" t="s">
        <v>83</v>
      </c>
      <c r="AY489" s="266" t="s">
        <v>331</v>
      </c>
    </row>
    <row r="490" s="2" customFormat="1" ht="16.5" customHeight="1">
      <c r="A490" s="40"/>
      <c r="B490" s="41"/>
      <c r="C490" s="216" t="s">
        <v>1607</v>
      </c>
      <c r="D490" s="216" t="s">
        <v>333</v>
      </c>
      <c r="E490" s="217" t="s">
        <v>7339</v>
      </c>
      <c r="F490" s="218" t="s">
        <v>7340</v>
      </c>
      <c r="G490" s="219" t="s">
        <v>376</v>
      </c>
      <c r="H490" s="220">
        <v>153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47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126</v>
      </c>
      <c r="AT490" s="227" t="s">
        <v>333</v>
      </c>
      <c r="AU490" s="227" t="s">
        <v>85</v>
      </c>
      <c r="AY490" s="19" t="s">
        <v>331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83</v>
      </c>
      <c r="BK490" s="228">
        <f>ROUND(I490*H490,2)</f>
        <v>0</v>
      </c>
      <c r="BL490" s="19" t="s">
        <v>126</v>
      </c>
      <c r="BM490" s="227" t="s">
        <v>2288</v>
      </c>
    </row>
    <row r="491" s="14" customFormat="1">
      <c r="A491" s="14"/>
      <c r="B491" s="245"/>
      <c r="C491" s="246"/>
      <c r="D491" s="236" t="s">
        <v>341</v>
      </c>
      <c r="E491" s="247" t="s">
        <v>19</v>
      </c>
      <c r="F491" s="248" t="s">
        <v>7341</v>
      </c>
      <c r="G491" s="246"/>
      <c r="H491" s="249">
        <v>153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341</v>
      </c>
      <c r="AU491" s="255" t="s">
        <v>85</v>
      </c>
      <c r="AV491" s="14" t="s">
        <v>85</v>
      </c>
      <c r="AW491" s="14" t="s">
        <v>35</v>
      </c>
      <c r="AX491" s="14" t="s">
        <v>76</v>
      </c>
      <c r="AY491" s="255" t="s">
        <v>331</v>
      </c>
    </row>
    <row r="492" s="15" customFormat="1">
      <c r="A492" s="15"/>
      <c r="B492" s="256"/>
      <c r="C492" s="257"/>
      <c r="D492" s="236" t="s">
        <v>341</v>
      </c>
      <c r="E492" s="258" t="s">
        <v>19</v>
      </c>
      <c r="F492" s="259" t="s">
        <v>353</v>
      </c>
      <c r="G492" s="257"/>
      <c r="H492" s="260">
        <v>153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6" t="s">
        <v>341</v>
      </c>
      <c r="AU492" s="266" t="s">
        <v>85</v>
      </c>
      <c r="AV492" s="15" t="s">
        <v>126</v>
      </c>
      <c r="AW492" s="15" t="s">
        <v>35</v>
      </c>
      <c r="AX492" s="15" t="s">
        <v>83</v>
      </c>
      <c r="AY492" s="266" t="s">
        <v>331</v>
      </c>
    </row>
    <row r="493" s="2" customFormat="1" ht="16.5" customHeight="1">
      <c r="A493" s="40"/>
      <c r="B493" s="41"/>
      <c r="C493" s="216" t="s">
        <v>1613</v>
      </c>
      <c r="D493" s="216" t="s">
        <v>333</v>
      </c>
      <c r="E493" s="217" t="s">
        <v>7342</v>
      </c>
      <c r="F493" s="218" t="s">
        <v>7343</v>
      </c>
      <c r="G493" s="219" t="s">
        <v>376</v>
      </c>
      <c r="H493" s="220">
        <v>77.700000000000003</v>
      </c>
      <c r="I493" s="221"/>
      <c r="J493" s="222">
        <f>ROUND(I493*H493,2)</f>
        <v>0</v>
      </c>
      <c r="K493" s="218" t="s">
        <v>19</v>
      </c>
      <c r="L493" s="46"/>
      <c r="M493" s="223" t="s">
        <v>19</v>
      </c>
      <c r="N493" s="224" t="s">
        <v>47</v>
      </c>
      <c r="O493" s="86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126</v>
      </c>
      <c r="AT493" s="227" t="s">
        <v>333</v>
      </c>
      <c r="AU493" s="227" t="s">
        <v>85</v>
      </c>
      <c r="AY493" s="19" t="s">
        <v>331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83</v>
      </c>
      <c r="BK493" s="228">
        <f>ROUND(I493*H493,2)</f>
        <v>0</v>
      </c>
      <c r="BL493" s="19" t="s">
        <v>126</v>
      </c>
      <c r="BM493" s="227" t="s">
        <v>2307</v>
      </c>
    </row>
    <row r="494" s="14" customFormat="1">
      <c r="A494" s="14"/>
      <c r="B494" s="245"/>
      <c r="C494" s="246"/>
      <c r="D494" s="236" t="s">
        <v>341</v>
      </c>
      <c r="E494" s="247" t="s">
        <v>19</v>
      </c>
      <c r="F494" s="248" t="s">
        <v>7263</v>
      </c>
      <c r="G494" s="246"/>
      <c r="H494" s="249">
        <v>77.700000000000003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341</v>
      </c>
      <c r="AU494" s="255" t="s">
        <v>85</v>
      </c>
      <c r="AV494" s="14" t="s">
        <v>85</v>
      </c>
      <c r="AW494" s="14" t="s">
        <v>35</v>
      </c>
      <c r="AX494" s="14" t="s">
        <v>76</v>
      </c>
      <c r="AY494" s="255" t="s">
        <v>331</v>
      </c>
    </row>
    <row r="495" s="15" customFormat="1">
      <c r="A495" s="15"/>
      <c r="B495" s="256"/>
      <c r="C495" s="257"/>
      <c r="D495" s="236" t="s">
        <v>341</v>
      </c>
      <c r="E495" s="258" t="s">
        <v>19</v>
      </c>
      <c r="F495" s="259" t="s">
        <v>353</v>
      </c>
      <c r="G495" s="257"/>
      <c r="H495" s="260">
        <v>77.700000000000003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341</v>
      </c>
      <c r="AU495" s="266" t="s">
        <v>85</v>
      </c>
      <c r="AV495" s="15" t="s">
        <v>126</v>
      </c>
      <c r="AW495" s="15" t="s">
        <v>35</v>
      </c>
      <c r="AX495" s="15" t="s">
        <v>83</v>
      </c>
      <c r="AY495" s="266" t="s">
        <v>331</v>
      </c>
    </row>
    <row r="496" s="2" customFormat="1" ht="16.5" customHeight="1">
      <c r="A496" s="40"/>
      <c r="B496" s="41"/>
      <c r="C496" s="216" t="s">
        <v>1619</v>
      </c>
      <c r="D496" s="216" t="s">
        <v>333</v>
      </c>
      <c r="E496" s="217" t="s">
        <v>7057</v>
      </c>
      <c r="F496" s="218" t="s">
        <v>7058</v>
      </c>
      <c r="G496" s="219" t="s">
        <v>425</v>
      </c>
      <c r="H496" s="220">
        <v>30</v>
      </c>
      <c r="I496" s="221"/>
      <c r="J496" s="222">
        <f>ROUND(I496*H496,2)</f>
        <v>0</v>
      </c>
      <c r="K496" s="218" t="s">
        <v>3508</v>
      </c>
      <c r="L496" s="46"/>
      <c r="M496" s="223" t="s">
        <v>19</v>
      </c>
      <c r="N496" s="224" t="s">
        <v>47</v>
      </c>
      <c r="O496" s="86"/>
      <c r="P496" s="225">
        <f>O496*H496</f>
        <v>0</v>
      </c>
      <c r="Q496" s="225">
        <v>0</v>
      </c>
      <c r="R496" s="225">
        <f>Q496*H496</f>
        <v>0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126</v>
      </c>
      <c r="AT496" s="227" t="s">
        <v>333</v>
      </c>
      <c r="AU496" s="227" t="s">
        <v>85</v>
      </c>
      <c r="AY496" s="19" t="s">
        <v>331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83</v>
      </c>
      <c r="BK496" s="228">
        <f>ROUND(I496*H496,2)</f>
        <v>0</v>
      </c>
      <c r="BL496" s="19" t="s">
        <v>126</v>
      </c>
      <c r="BM496" s="227" t="s">
        <v>2330</v>
      </c>
    </row>
    <row r="497" s="14" customFormat="1">
      <c r="A497" s="14"/>
      <c r="B497" s="245"/>
      <c r="C497" s="246"/>
      <c r="D497" s="236" t="s">
        <v>341</v>
      </c>
      <c r="E497" s="247" t="s">
        <v>19</v>
      </c>
      <c r="F497" s="248" t="s">
        <v>631</v>
      </c>
      <c r="G497" s="246"/>
      <c r="H497" s="249">
        <v>30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341</v>
      </c>
      <c r="AU497" s="255" t="s">
        <v>85</v>
      </c>
      <c r="AV497" s="14" t="s">
        <v>85</v>
      </c>
      <c r="AW497" s="14" t="s">
        <v>35</v>
      </c>
      <c r="AX497" s="14" t="s">
        <v>76</v>
      </c>
      <c r="AY497" s="255" t="s">
        <v>331</v>
      </c>
    </row>
    <row r="498" s="15" customFormat="1">
      <c r="A498" s="15"/>
      <c r="B498" s="256"/>
      <c r="C498" s="257"/>
      <c r="D498" s="236" t="s">
        <v>341</v>
      </c>
      <c r="E498" s="258" t="s">
        <v>19</v>
      </c>
      <c r="F498" s="259" t="s">
        <v>353</v>
      </c>
      <c r="G498" s="257"/>
      <c r="H498" s="260">
        <v>30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341</v>
      </c>
      <c r="AU498" s="266" t="s">
        <v>85</v>
      </c>
      <c r="AV498" s="15" t="s">
        <v>126</v>
      </c>
      <c r="AW498" s="15" t="s">
        <v>35</v>
      </c>
      <c r="AX498" s="15" t="s">
        <v>83</v>
      </c>
      <c r="AY498" s="266" t="s">
        <v>331</v>
      </c>
    </row>
    <row r="499" s="2" customFormat="1" ht="16.5" customHeight="1">
      <c r="A499" s="40"/>
      <c r="B499" s="41"/>
      <c r="C499" s="216" t="s">
        <v>1626</v>
      </c>
      <c r="D499" s="216" t="s">
        <v>333</v>
      </c>
      <c r="E499" s="217" t="s">
        <v>7061</v>
      </c>
      <c r="F499" s="218" t="s">
        <v>7062</v>
      </c>
      <c r="G499" s="219" t="s">
        <v>425</v>
      </c>
      <c r="H499" s="220">
        <v>5</v>
      </c>
      <c r="I499" s="221"/>
      <c r="J499" s="222">
        <f>ROUND(I499*H499,2)</f>
        <v>0</v>
      </c>
      <c r="K499" s="218" t="s">
        <v>3508</v>
      </c>
      <c r="L499" s="46"/>
      <c r="M499" s="223" t="s">
        <v>19</v>
      </c>
      <c r="N499" s="224" t="s">
        <v>47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126</v>
      </c>
      <c r="AT499" s="227" t="s">
        <v>333</v>
      </c>
      <c r="AU499" s="227" t="s">
        <v>85</v>
      </c>
      <c r="AY499" s="19" t="s">
        <v>331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83</v>
      </c>
      <c r="BK499" s="228">
        <f>ROUND(I499*H499,2)</f>
        <v>0</v>
      </c>
      <c r="BL499" s="19" t="s">
        <v>126</v>
      </c>
      <c r="BM499" s="227" t="s">
        <v>2346</v>
      </c>
    </row>
    <row r="500" s="14" customFormat="1">
      <c r="A500" s="14"/>
      <c r="B500" s="245"/>
      <c r="C500" s="246"/>
      <c r="D500" s="236" t="s">
        <v>341</v>
      </c>
      <c r="E500" s="247" t="s">
        <v>19</v>
      </c>
      <c r="F500" s="248" t="s">
        <v>361</v>
      </c>
      <c r="G500" s="246"/>
      <c r="H500" s="249">
        <v>5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341</v>
      </c>
      <c r="AU500" s="255" t="s">
        <v>85</v>
      </c>
      <c r="AV500" s="14" t="s">
        <v>85</v>
      </c>
      <c r="AW500" s="14" t="s">
        <v>35</v>
      </c>
      <c r="AX500" s="14" t="s">
        <v>76</v>
      </c>
      <c r="AY500" s="255" t="s">
        <v>331</v>
      </c>
    </row>
    <row r="501" s="15" customFormat="1">
      <c r="A501" s="15"/>
      <c r="B501" s="256"/>
      <c r="C501" s="257"/>
      <c r="D501" s="236" t="s">
        <v>341</v>
      </c>
      <c r="E501" s="258" t="s">
        <v>19</v>
      </c>
      <c r="F501" s="259" t="s">
        <v>353</v>
      </c>
      <c r="G501" s="257"/>
      <c r="H501" s="260">
        <v>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6" t="s">
        <v>341</v>
      </c>
      <c r="AU501" s="266" t="s">
        <v>85</v>
      </c>
      <c r="AV501" s="15" t="s">
        <v>126</v>
      </c>
      <c r="AW501" s="15" t="s">
        <v>35</v>
      </c>
      <c r="AX501" s="15" t="s">
        <v>83</v>
      </c>
      <c r="AY501" s="266" t="s">
        <v>331</v>
      </c>
    </row>
    <row r="502" s="2" customFormat="1" ht="16.5" customHeight="1">
      <c r="A502" s="40"/>
      <c r="B502" s="41"/>
      <c r="C502" s="216" t="s">
        <v>1647</v>
      </c>
      <c r="D502" s="216" t="s">
        <v>333</v>
      </c>
      <c r="E502" s="217" t="s">
        <v>7344</v>
      </c>
      <c r="F502" s="218" t="s">
        <v>7345</v>
      </c>
      <c r="G502" s="219" t="s">
        <v>425</v>
      </c>
      <c r="H502" s="220">
        <v>5</v>
      </c>
      <c r="I502" s="221"/>
      <c r="J502" s="222">
        <f>ROUND(I502*H502,2)</f>
        <v>0</v>
      </c>
      <c r="K502" s="218" t="s">
        <v>3508</v>
      </c>
      <c r="L502" s="46"/>
      <c r="M502" s="223" t="s">
        <v>19</v>
      </c>
      <c r="N502" s="224" t="s">
        <v>47</v>
      </c>
      <c r="O502" s="86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126</v>
      </c>
      <c r="AT502" s="227" t="s">
        <v>333</v>
      </c>
      <c r="AU502" s="227" t="s">
        <v>85</v>
      </c>
      <c r="AY502" s="19" t="s">
        <v>331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83</v>
      </c>
      <c r="BK502" s="228">
        <f>ROUND(I502*H502,2)</f>
        <v>0</v>
      </c>
      <c r="BL502" s="19" t="s">
        <v>126</v>
      </c>
      <c r="BM502" s="227" t="s">
        <v>2357</v>
      </c>
    </row>
    <row r="503" s="14" customFormat="1">
      <c r="A503" s="14"/>
      <c r="B503" s="245"/>
      <c r="C503" s="246"/>
      <c r="D503" s="236" t="s">
        <v>341</v>
      </c>
      <c r="E503" s="247" t="s">
        <v>19</v>
      </c>
      <c r="F503" s="248" t="s">
        <v>361</v>
      </c>
      <c r="G503" s="246"/>
      <c r="H503" s="249">
        <v>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341</v>
      </c>
      <c r="AU503" s="255" t="s">
        <v>85</v>
      </c>
      <c r="AV503" s="14" t="s">
        <v>85</v>
      </c>
      <c r="AW503" s="14" t="s">
        <v>35</v>
      </c>
      <c r="AX503" s="14" t="s">
        <v>76</v>
      </c>
      <c r="AY503" s="255" t="s">
        <v>331</v>
      </c>
    </row>
    <row r="504" s="15" customFormat="1">
      <c r="A504" s="15"/>
      <c r="B504" s="256"/>
      <c r="C504" s="257"/>
      <c r="D504" s="236" t="s">
        <v>341</v>
      </c>
      <c r="E504" s="258" t="s">
        <v>19</v>
      </c>
      <c r="F504" s="259" t="s">
        <v>353</v>
      </c>
      <c r="G504" s="257"/>
      <c r="H504" s="260">
        <v>5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6" t="s">
        <v>341</v>
      </c>
      <c r="AU504" s="266" t="s">
        <v>85</v>
      </c>
      <c r="AV504" s="15" t="s">
        <v>126</v>
      </c>
      <c r="AW504" s="15" t="s">
        <v>35</v>
      </c>
      <c r="AX504" s="15" t="s">
        <v>83</v>
      </c>
      <c r="AY504" s="266" t="s">
        <v>331</v>
      </c>
    </row>
    <row r="505" s="2" customFormat="1" ht="16.5" customHeight="1">
      <c r="A505" s="40"/>
      <c r="B505" s="41"/>
      <c r="C505" s="216" t="s">
        <v>1653</v>
      </c>
      <c r="D505" s="216" t="s">
        <v>333</v>
      </c>
      <c r="E505" s="217" t="s">
        <v>7346</v>
      </c>
      <c r="F505" s="218" t="s">
        <v>7347</v>
      </c>
      <c r="G505" s="219" t="s">
        <v>425</v>
      </c>
      <c r="H505" s="220">
        <v>5</v>
      </c>
      <c r="I505" s="221"/>
      <c r="J505" s="222">
        <f>ROUND(I505*H505,2)</f>
        <v>0</v>
      </c>
      <c r="K505" s="218" t="s">
        <v>3508</v>
      </c>
      <c r="L505" s="46"/>
      <c r="M505" s="223" t="s">
        <v>19</v>
      </c>
      <c r="N505" s="224" t="s">
        <v>47</v>
      </c>
      <c r="O505" s="86"/>
      <c r="P505" s="225">
        <f>O505*H505</f>
        <v>0</v>
      </c>
      <c r="Q505" s="225">
        <v>0</v>
      </c>
      <c r="R505" s="225">
        <f>Q505*H505</f>
        <v>0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126</v>
      </c>
      <c r="AT505" s="227" t="s">
        <v>333</v>
      </c>
      <c r="AU505" s="227" t="s">
        <v>85</v>
      </c>
      <c r="AY505" s="19" t="s">
        <v>331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83</v>
      </c>
      <c r="BK505" s="228">
        <f>ROUND(I505*H505,2)</f>
        <v>0</v>
      </c>
      <c r="BL505" s="19" t="s">
        <v>126</v>
      </c>
      <c r="BM505" s="227" t="s">
        <v>2370</v>
      </c>
    </row>
    <row r="506" s="14" customFormat="1">
      <c r="A506" s="14"/>
      <c r="B506" s="245"/>
      <c r="C506" s="246"/>
      <c r="D506" s="236" t="s">
        <v>341</v>
      </c>
      <c r="E506" s="247" t="s">
        <v>19</v>
      </c>
      <c r="F506" s="248" t="s">
        <v>361</v>
      </c>
      <c r="G506" s="246"/>
      <c r="H506" s="249">
        <v>5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341</v>
      </c>
      <c r="AU506" s="255" t="s">
        <v>85</v>
      </c>
      <c r="AV506" s="14" t="s">
        <v>85</v>
      </c>
      <c r="AW506" s="14" t="s">
        <v>35</v>
      </c>
      <c r="AX506" s="14" t="s">
        <v>76</v>
      </c>
      <c r="AY506" s="255" t="s">
        <v>331</v>
      </c>
    </row>
    <row r="507" s="15" customFormat="1">
      <c r="A507" s="15"/>
      <c r="B507" s="256"/>
      <c r="C507" s="257"/>
      <c r="D507" s="236" t="s">
        <v>341</v>
      </c>
      <c r="E507" s="258" t="s">
        <v>19</v>
      </c>
      <c r="F507" s="259" t="s">
        <v>353</v>
      </c>
      <c r="G507" s="257"/>
      <c r="H507" s="260">
        <v>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341</v>
      </c>
      <c r="AU507" s="266" t="s">
        <v>85</v>
      </c>
      <c r="AV507" s="15" t="s">
        <v>126</v>
      </c>
      <c r="AW507" s="15" t="s">
        <v>35</v>
      </c>
      <c r="AX507" s="15" t="s">
        <v>83</v>
      </c>
      <c r="AY507" s="266" t="s">
        <v>331</v>
      </c>
    </row>
    <row r="508" s="2" customFormat="1" ht="16.5" customHeight="1">
      <c r="A508" s="40"/>
      <c r="B508" s="41"/>
      <c r="C508" s="216" t="s">
        <v>534</v>
      </c>
      <c r="D508" s="216" t="s">
        <v>333</v>
      </c>
      <c r="E508" s="217" t="s">
        <v>7348</v>
      </c>
      <c r="F508" s="218" t="s">
        <v>7349</v>
      </c>
      <c r="G508" s="219" t="s">
        <v>425</v>
      </c>
      <c r="H508" s="220">
        <v>4</v>
      </c>
      <c r="I508" s="221"/>
      <c r="J508" s="222">
        <f>ROUND(I508*H508,2)</f>
        <v>0</v>
      </c>
      <c r="K508" s="218" t="s">
        <v>3508</v>
      </c>
      <c r="L508" s="46"/>
      <c r="M508" s="223" t="s">
        <v>19</v>
      </c>
      <c r="N508" s="224" t="s">
        <v>47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126</v>
      </c>
      <c r="AT508" s="227" t="s">
        <v>333</v>
      </c>
      <c r="AU508" s="227" t="s">
        <v>85</v>
      </c>
      <c r="AY508" s="19" t="s">
        <v>331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83</v>
      </c>
      <c r="BK508" s="228">
        <f>ROUND(I508*H508,2)</f>
        <v>0</v>
      </c>
      <c r="BL508" s="19" t="s">
        <v>126</v>
      </c>
      <c r="BM508" s="227" t="s">
        <v>2385</v>
      </c>
    </row>
    <row r="509" s="14" customFormat="1">
      <c r="A509" s="14"/>
      <c r="B509" s="245"/>
      <c r="C509" s="246"/>
      <c r="D509" s="236" t="s">
        <v>341</v>
      </c>
      <c r="E509" s="247" t="s">
        <v>19</v>
      </c>
      <c r="F509" s="248" t="s">
        <v>126</v>
      </c>
      <c r="G509" s="246"/>
      <c r="H509" s="249">
        <v>4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341</v>
      </c>
      <c r="AU509" s="255" t="s">
        <v>85</v>
      </c>
      <c r="AV509" s="14" t="s">
        <v>85</v>
      </c>
      <c r="AW509" s="14" t="s">
        <v>35</v>
      </c>
      <c r="AX509" s="14" t="s">
        <v>76</v>
      </c>
      <c r="AY509" s="255" t="s">
        <v>331</v>
      </c>
    </row>
    <row r="510" s="15" customFormat="1">
      <c r="A510" s="15"/>
      <c r="B510" s="256"/>
      <c r="C510" s="257"/>
      <c r="D510" s="236" t="s">
        <v>341</v>
      </c>
      <c r="E510" s="258" t="s">
        <v>19</v>
      </c>
      <c r="F510" s="259" t="s">
        <v>353</v>
      </c>
      <c r="G510" s="257"/>
      <c r="H510" s="260">
        <v>4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6" t="s">
        <v>341</v>
      </c>
      <c r="AU510" s="266" t="s">
        <v>85</v>
      </c>
      <c r="AV510" s="15" t="s">
        <v>126</v>
      </c>
      <c r="AW510" s="15" t="s">
        <v>35</v>
      </c>
      <c r="AX510" s="15" t="s">
        <v>83</v>
      </c>
      <c r="AY510" s="266" t="s">
        <v>331</v>
      </c>
    </row>
    <row r="511" s="2" customFormat="1" ht="16.5" customHeight="1">
      <c r="A511" s="40"/>
      <c r="B511" s="41"/>
      <c r="C511" s="216" t="s">
        <v>1667</v>
      </c>
      <c r="D511" s="216" t="s">
        <v>333</v>
      </c>
      <c r="E511" s="217" t="s">
        <v>7350</v>
      </c>
      <c r="F511" s="218" t="s">
        <v>7351</v>
      </c>
      <c r="G511" s="219" t="s">
        <v>425</v>
      </c>
      <c r="H511" s="220">
        <v>17</v>
      </c>
      <c r="I511" s="221"/>
      <c r="J511" s="222">
        <f>ROUND(I511*H511,2)</f>
        <v>0</v>
      </c>
      <c r="K511" s="218" t="s">
        <v>3508</v>
      </c>
      <c r="L511" s="46"/>
      <c r="M511" s="223" t="s">
        <v>19</v>
      </c>
      <c r="N511" s="224" t="s">
        <v>47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126</v>
      </c>
      <c r="AT511" s="227" t="s">
        <v>333</v>
      </c>
      <c r="AU511" s="227" t="s">
        <v>85</v>
      </c>
      <c r="AY511" s="19" t="s">
        <v>331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83</v>
      </c>
      <c r="BK511" s="228">
        <f>ROUND(I511*H511,2)</f>
        <v>0</v>
      </c>
      <c r="BL511" s="19" t="s">
        <v>126</v>
      </c>
      <c r="BM511" s="227" t="s">
        <v>2395</v>
      </c>
    </row>
    <row r="512" s="14" customFormat="1">
      <c r="A512" s="14"/>
      <c r="B512" s="245"/>
      <c r="C512" s="246"/>
      <c r="D512" s="236" t="s">
        <v>341</v>
      </c>
      <c r="E512" s="247" t="s">
        <v>19</v>
      </c>
      <c r="F512" s="248" t="s">
        <v>469</v>
      </c>
      <c r="G512" s="246"/>
      <c r="H512" s="249">
        <v>17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341</v>
      </c>
      <c r="AU512" s="255" t="s">
        <v>85</v>
      </c>
      <c r="AV512" s="14" t="s">
        <v>85</v>
      </c>
      <c r="AW512" s="14" t="s">
        <v>35</v>
      </c>
      <c r="AX512" s="14" t="s">
        <v>76</v>
      </c>
      <c r="AY512" s="255" t="s">
        <v>331</v>
      </c>
    </row>
    <row r="513" s="15" customFormat="1">
      <c r="A513" s="15"/>
      <c r="B513" s="256"/>
      <c r="C513" s="257"/>
      <c r="D513" s="236" t="s">
        <v>341</v>
      </c>
      <c r="E513" s="258" t="s">
        <v>19</v>
      </c>
      <c r="F513" s="259" t="s">
        <v>353</v>
      </c>
      <c r="G513" s="257"/>
      <c r="H513" s="260">
        <v>17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341</v>
      </c>
      <c r="AU513" s="266" t="s">
        <v>85</v>
      </c>
      <c r="AV513" s="15" t="s">
        <v>126</v>
      </c>
      <c r="AW513" s="15" t="s">
        <v>35</v>
      </c>
      <c r="AX513" s="15" t="s">
        <v>83</v>
      </c>
      <c r="AY513" s="266" t="s">
        <v>331</v>
      </c>
    </row>
    <row r="514" s="2" customFormat="1" ht="16.5" customHeight="1">
      <c r="A514" s="40"/>
      <c r="B514" s="41"/>
      <c r="C514" s="216" t="s">
        <v>1672</v>
      </c>
      <c r="D514" s="216" t="s">
        <v>333</v>
      </c>
      <c r="E514" s="217" t="s">
        <v>7352</v>
      </c>
      <c r="F514" s="218" t="s">
        <v>7353</v>
      </c>
      <c r="G514" s="219" t="s">
        <v>425</v>
      </c>
      <c r="H514" s="220">
        <v>5</v>
      </c>
      <c r="I514" s="221"/>
      <c r="J514" s="222">
        <f>ROUND(I514*H514,2)</f>
        <v>0</v>
      </c>
      <c r="K514" s="218" t="s">
        <v>3508</v>
      </c>
      <c r="L514" s="46"/>
      <c r="M514" s="223" t="s">
        <v>19</v>
      </c>
      <c r="N514" s="224" t="s">
        <v>47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126</v>
      </c>
      <c r="AT514" s="227" t="s">
        <v>333</v>
      </c>
      <c r="AU514" s="227" t="s">
        <v>85</v>
      </c>
      <c r="AY514" s="19" t="s">
        <v>331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83</v>
      </c>
      <c r="BK514" s="228">
        <f>ROUND(I514*H514,2)</f>
        <v>0</v>
      </c>
      <c r="BL514" s="19" t="s">
        <v>126</v>
      </c>
      <c r="BM514" s="227" t="s">
        <v>2407</v>
      </c>
    </row>
    <row r="515" s="14" customFormat="1">
      <c r="A515" s="14"/>
      <c r="B515" s="245"/>
      <c r="C515" s="246"/>
      <c r="D515" s="236" t="s">
        <v>341</v>
      </c>
      <c r="E515" s="247" t="s">
        <v>19</v>
      </c>
      <c r="F515" s="248" t="s">
        <v>361</v>
      </c>
      <c r="G515" s="246"/>
      <c r="H515" s="249">
        <v>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341</v>
      </c>
      <c r="AU515" s="255" t="s">
        <v>85</v>
      </c>
      <c r="AV515" s="14" t="s">
        <v>85</v>
      </c>
      <c r="AW515" s="14" t="s">
        <v>35</v>
      </c>
      <c r="AX515" s="14" t="s">
        <v>76</v>
      </c>
      <c r="AY515" s="255" t="s">
        <v>331</v>
      </c>
    </row>
    <row r="516" s="15" customFormat="1">
      <c r="A516" s="15"/>
      <c r="B516" s="256"/>
      <c r="C516" s="257"/>
      <c r="D516" s="236" t="s">
        <v>341</v>
      </c>
      <c r="E516" s="258" t="s">
        <v>19</v>
      </c>
      <c r="F516" s="259" t="s">
        <v>353</v>
      </c>
      <c r="G516" s="257"/>
      <c r="H516" s="260">
        <v>5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6" t="s">
        <v>341</v>
      </c>
      <c r="AU516" s="266" t="s">
        <v>85</v>
      </c>
      <c r="AV516" s="15" t="s">
        <v>126</v>
      </c>
      <c r="AW516" s="15" t="s">
        <v>35</v>
      </c>
      <c r="AX516" s="15" t="s">
        <v>83</v>
      </c>
      <c r="AY516" s="266" t="s">
        <v>331</v>
      </c>
    </row>
    <row r="517" s="2" customFormat="1" ht="16.5" customHeight="1">
      <c r="A517" s="40"/>
      <c r="B517" s="41"/>
      <c r="C517" s="216" t="s">
        <v>1679</v>
      </c>
      <c r="D517" s="216" t="s">
        <v>333</v>
      </c>
      <c r="E517" s="217" t="s">
        <v>7354</v>
      </c>
      <c r="F517" s="218" t="s">
        <v>7355</v>
      </c>
      <c r="G517" s="219" t="s">
        <v>425</v>
      </c>
      <c r="H517" s="220">
        <v>2</v>
      </c>
      <c r="I517" s="221"/>
      <c r="J517" s="222">
        <f>ROUND(I517*H517,2)</f>
        <v>0</v>
      </c>
      <c r="K517" s="218" t="s">
        <v>3508</v>
      </c>
      <c r="L517" s="46"/>
      <c r="M517" s="223" t="s">
        <v>19</v>
      </c>
      <c r="N517" s="224" t="s">
        <v>47</v>
      </c>
      <c r="O517" s="86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126</v>
      </c>
      <c r="AT517" s="227" t="s">
        <v>333</v>
      </c>
      <c r="AU517" s="227" t="s">
        <v>85</v>
      </c>
      <c r="AY517" s="19" t="s">
        <v>331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83</v>
      </c>
      <c r="BK517" s="228">
        <f>ROUND(I517*H517,2)</f>
        <v>0</v>
      </c>
      <c r="BL517" s="19" t="s">
        <v>126</v>
      </c>
      <c r="BM517" s="227" t="s">
        <v>2418</v>
      </c>
    </row>
    <row r="518" s="14" customFormat="1">
      <c r="A518" s="14"/>
      <c r="B518" s="245"/>
      <c r="C518" s="246"/>
      <c r="D518" s="236" t="s">
        <v>341</v>
      </c>
      <c r="E518" s="247" t="s">
        <v>19</v>
      </c>
      <c r="F518" s="248" t="s">
        <v>85</v>
      </c>
      <c r="G518" s="246"/>
      <c r="H518" s="249">
        <v>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341</v>
      </c>
      <c r="AU518" s="255" t="s">
        <v>85</v>
      </c>
      <c r="AV518" s="14" t="s">
        <v>85</v>
      </c>
      <c r="AW518" s="14" t="s">
        <v>35</v>
      </c>
      <c r="AX518" s="14" t="s">
        <v>76</v>
      </c>
      <c r="AY518" s="255" t="s">
        <v>331</v>
      </c>
    </row>
    <row r="519" s="15" customFormat="1">
      <c r="A519" s="15"/>
      <c r="B519" s="256"/>
      <c r="C519" s="257"/>
      <c r="D519" s="236" t="s">
        <v>341</v>
      </c>
      <c r="E519" s="258" t="s">
        <v>19</v>
      </c>
      <c r="F519" s="259" t="s">
        <v>353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341</v>
      </c>
      <c r="AU519" s="266" t="s">
        <v>85</v>
      </c>
      <c r="AV519" s="15" t="s">
        <v>126</v>
      </c>
      <c r="AW519" s="15" t="s">
        <v>35</v>
      </c>
      <c r="AX519" s="15" t="s">
        <v>83</v>
      </c>
      <c r="AY519" s="266" t="s">
        <v>331</v>
      </c>
    </row>
    <row r="520" s="2" customFormat="1" ht="16.5" customHeight="1">
      <c r="A520" s="40"/>
      <c r="B520" s="41"/>
      <c r="C520" s="216" t="s">
        <v>1688</v>
      </c>
      <c r="D520" s="216" t="s">
        <v>333</v>
      </c>
      <c r="E520" s="217" t="s">
        <v>7356</v>
      </c>
      <c r="F520" s="218" t="s">
        <v>7357</v>
      </c>
      <c r="G520" s="219" t="s">
        <v>425</v>
      </c>
      <c r="H520" s="220">
        <v>6</v>
      </c>
      <c r="I520" s="221"/>
      <c r="J520" s="222">
        <f>ROUND(I520*H520,2)</f>
        <v>0</v>
      </c>
      <c r="K520" s="218" t="s">
        <v>3508</v>
      </c>
      <c r="L520" s="46"/>
      <c r="M520" s="223" t="s">
        <v>19</v>
      </c>
      <c r="N520" s="224" t="s">
        <v>47</v>
      </c>
      <c r="O520" s="86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7" t="s">
        <v>126</v>
      </c>
      <c r="AT520" s="227" t="s">
        <v>333</v>
      </c>
      <c r="AU520" s="227" t="s">
        <v>85</v>
      </c>
      <c r="AY520" s="19" t="s">
        <v>331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9" t="s">
        <v>83</v>
      </c>
      <c r="BK520" s="228">
        <f>ROUND(I520*H520,2)</f>
        <v>0</v>
      </c>
      <c r="BL520" s="19" t="s">
        <v>126</v>
      </c>
      <c r="BM520" s="227" t="s">
        <v>2431</v>
      </c>
    </row>
    <row r="521" s="14" customFormat="1">
      <c r="A521" s="14"/>
      <c r="B521" s="245"/>
      <c r="C521" s="246"/>
      <c r="D521" s="236" t="s">
        <v>341</v>
      </c>
      <c r="E521" s="247" t="s">
        <v>19</v>
      </c>
      <c r="F521" s="248" t="s">
        <v>366</v>
      </c>
      <c r="G521" s="246"/>
      <c r="H521" s="249">
        <v>6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341</v>
      </c>
      <c r="AU521" s="255" t="s">
        <v>85</v>
      </c>
      <c r="AV521" s="14" t="s">
        <v>85</v>
      </c>
      <c r="AW521" s="14" t="s">
        <v>35</v>
      </c>
      <c r="AX521" s="14" t="s">
        <v>76</v>
      </c>
      <c r="AY521" s="255" t="s">
        <v>331</v>
      </c>
    </row>
    <row r="522" s="15" customFormat="1">
      <c r="A522" s="15"/>
      <c r="B522" s="256"/>
      <c r="C522" s="257"/>
      <c r="D522" s="236" t="s">
        <v>341</v>
      </c>
      <c r="E522" s="258" t="s">
        <v>19</v>
      </c>
      <c r="F522" s="259" t="s">
        <v>353</v>
      </c>
      <c r="G522" s="257"/>
      <c r="H522" s="260">
        <v>6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341</v>
      </c>
      <c r="AU522" s="266" t="s">
        <v>85</v>
      </c>
      <c r="AV522" s="15" t="s">
        <v>126</v>
      </c>
      <c r="AW522" s="15" t="s">
        <v>35</v>
      </c>
      <c r="AX522" s="15" t="s">
        <v>83</v>
      </c>
      <c r="AY522" s="266" t="s">
        <v>331</v>
      </c>
    </row>
    <row r="523" s="2" customFormat="1" ht="16.5" customHeight="1">
      <c r="A523" s="40"/>
      <c r="B523" s="41"/>
      <c r="C523" s="216" t="s">
        <v>1694</v>
      </c>
      <c r="D523" s="216" t="s">
        <v>333</v>
      </c>
      <c r="E523" s="217" t="s">
        <v>7358</v>
      </c>
      <c r="F523" s="218" t="s">
        <v>7359</v>
      </c>
      <c r="G523" s="219" t="s">
        <v>425</v>
      </c>
      <c r="H523" s="220">
        <v>9</v>
      </c>
      <c r="I523" s="221"/>
      <c r="J523" s="222">
        <f>ROUND(I523*H523,2)</f>
        <v>0</v>
      </c>
      <c r="K523" s="218" t="s">
        <v>3508</v>
      </c>
      <c r="L523" s="46"/>
      <c r="M523" s="223" t="s">
        <v>19</v>
      </c>
      <c r="N523" s="224" t="s">
        <v>47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126</v>
      </c>
      <c r="AT523" s="227" t="s">
        <v>333</v>
      </c>
      <c r="AU523" s="227" t="s">
        <v>85</v>
      </c>
      <c r="AY523" s="19" t="s">
        <v>331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83</v>
      </c>
      <c r="BK523" s="228">
        <f>ROUND(I523*H523,2)</f>
        <v>0</v>
      </c>
      <c r="BL523" s="19" t="s">
        <v>126</v>
      </c>
      <c r="BM523" s="227" t="s">
        <v>2438</v>
      </c>
    </row>
    <row r="524" s="14" customFormat="1">
      <c r="A524" s="14"/>
      <c r="B524" s="245"/>
      <c r="C524" s="246"/>
      <c r="D524" s="236" t="s">
        <v>341</v>
      </c>
      <c r="E524" s="247" t="s">
        <v>19</v>
      </c>
      <c r="F524" s="248" t="s">
        <v>387</v>
      </c>
      <c r="G524" s="246"/>
      <c r="H524" s="249">
        <v>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341</v>
      </c>
      <c r="AU524" s="255" t="s">
        <v>85</v>
      </c>
      <c r="AV524" s="14" t="s">
        <v>85</v>
      </c>
      <c r="AW524" s="14" t="s">
        <v>35</v>
      </c>
      <c r="AX524" s="14" t="s">
        <v>76</v>
      </c>
      <c r="AY524" s="255" t="s">
        <v>331</v>
      </c>
    </row>
    <row r="525" s="15" customFormat="1">
      <c r="A525" s="15"/>
      <c r="B525" s="256"/>
      <c r="C525" s="257"/>
      <c r="D525" s="236" t="s">
        <v>341</v>
      </c>
      <c r="E525" s="258" t="s">
        <v>19</v>
      </c>
      <c r="F525" s="259" t="s">
        <v>353</v>
      </c>
      <c r="G525" s="257"/>
      <c r="H525" s="260">
        <v>9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341</v>
      </c>
      <c r="AU525" s="266" t="s">
        <v>85</v>
      </c>
      <c r="AV525" s="15" t="s">
        <v>126</v>
      </c>
      <c r="AW525" s="15" t="s">
        <v>35</v>
      </c>
      <c r="AX525" s="15" t="s">
        <v>83</v>
      </c>
      <c r="AY525" s="266" t="s">
        <v>331</v>
      </c>
    </row>
    <row r="526" s="2" customFormat="1" ht="16.5" customHeight="1">
      <c r="A526" s="40"/>
      <c r="B526" s="41"/>
      <c r="C526" s="216" t="s">
        <v>1698</v>
      </c>
      <c r="D526" s="216" t="s">
        <v>333</v>
      </c>
      <c r="E526" s="217" t="s">
        <v>7360</v>
      </c>
      <c r="F526" s="218" t="s">
        <v>7361</v>
      </c>
      <c r="G526" s="219" t="s">
        <v>425</v>
      </c>
      <c r="H526" s="220">
        <v>1</v>
      </c>
      <c r="I526" s="221"/>
      <c r="J526" s="222">
        <f>ROUND(I526*H526,2)</f>
        <v>0</v>
      </c>
      <c r="K526" s="218" t="s">
        <v>3508</v>
      </c>
      <c r="L526" s="46"/>
      <c r="M526" s="223" t="s">
        <v>19</v>
      </c>
      <c r="N526" s="224" t="s">
        <v>47</v>
      </c>
      <c r="O526" s="86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126</v>
      </c>
      <c r="AT526" s="227" t="s">
        <v>333</v>
      </c>
      <c r="AU526" s="227" t="s">
        <v>85</v>
      </c>
      <c r="AY526" s="19" t="s">
        <v>331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83</v>
      </c>
      <c r="BK526" s="228">
        <f>ROUND(I526*H526,2)</f>
        <v>0</v>
      </c>
      <c r="BL526" s="19" t="s">
        <v>126</v>
      </c>
      <c r="BM526" s="227" t="s">
        <v>2449</v>
      </c>
    </row>
    <row r="527" s="14" customFormat="1">
      <c r="A527" s="14"/>
      <c r="B527" s="245"/>
      <c r="C527" s="246"/>
      <c r="D527" s="236" t="s">
        <v>341</v>
      </c>
      <c r="E527" s="247" t="s">
        <v>19</v>
      </c>
      <c r="F527" s="248" t="s">
        <v>83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341</v>
      </c>
      <c r="AU527" s="255" t="s">
        <v>85</v>
      </c>
      <c r="AV527" s="14" t="s">
        <v>85</v>
      </c>
      <c r="AW527" s="14" t="s">
        <v>35</v>
      </c>
      <c r="AX527" s="14" t="s">
        <v>76</v>
      </c>
      <c r="AY527" s="255" t="s">
        <v>331</v>
      </c>
    </row>
    <row r="528" s="15" customFormat="1">
      <c r="A528" s="15"/>
      <c r="B528" s="256"/>
      <c r="C528" s="257"/>
      <c r="D528" s="236" t="s">
        <v>341</v>
      </c>
      <c r="E528" s="258" t="s">
        <v>19</v>
      </c>
      <c r="F528" s="259" t="s">
        <v>353</v>
      </c>
      <c r="G528" s="257"/>
      <c r="H528" s="260">
        <v>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341</v>
      </c>
      <c r="AU528" s="266" t="s">
        <v>85</v>
      </c>
      <c r="AV528" s="15" t="s">
        <v>126</v>
      </c>
      <c r="AW528" s="15" t="s">
        <v>35</v>
      </c>
      <c r="AX528" s="15" t="s">
        <v>83</v>
      </c>
      <c r="AY528" s="266" t="s">
        <v>331</v>
      </c>
    </row>
    <row r="529" s="2" customFormat="1" ht="16.5" customHeight="1">
      <c r="A529" s="40"/>
      <c r="B529" s="41"/>
      <c r="C529" s="216" t="s">
        <v>1328</v>
      </c>
      <c r="D529" s="216" t="s">
        <v>333</v>
      </c>
      <c r="E529" s="217" t="s">
        <v>7362</v>
      </c>
      <c r="F529" s="218" t="s">
        <v>7363</v>
      </c>
      <c r="G529" s="219" t="s">
        <v>425</v>
      </c>
      <c r="H529" s="220">
        <v>5</v>
      </c>
      <c r="I529" s="221"/>
      <c r="J529" s="222">
        <f>ROUND(I529*H529,2)</f>
        <v>0</v>
      </c>
      <c r="K529" s="218" t="s">
        <v>3508</v>
      </c>
      <c r="L529" s="46"/>
      <c r="M529" s="223" t="s">
        <v>19</v>
      </c>
      <c r="N529" s="224" t="s">
        <v>47</v>
      </c>
      <c r="O529" s="86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7" t="s">
        <v>126</v>
      </c>
      <c r="AT529" s="227" t="s">
        <v>333</v>
      </c>
      <c r="AU529" s="227" t="s">
        <v>85</v>
      </c>
      <c r="AY529" s="19" t="s">
        <v>331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9" t="s">
        <v>83</v>
      </c>
      <c r="BK529" s="228">
        <f>ROUND(I529*H529,2)</f>
        <v>0</v>
      </c>
      <c r="BL529" s="19" t="s">
        <v>126</v>
      </c>
      <c r="BM529" s="227" t="s">
        <v>2463</v>
      </c>
    </row>
    <row r="530" s="14" customFormat="1">
      <c r="A530" s="14"/>
      <c r="B530" s="245"/>
      <c r="C530" s="246"/>
      <c r="D530" s="236" t="s">
        <v>341</v>
      </c>
      <c r="E530" s="247" t="s">
        <v>19</v>
      </c>
      <c r="F530" s="248" t="s">
        <v>361</v>
      </c>
      <c r="G530" s="246"/>
      <c r="H530" s="249">
        <v>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341</v>
      </c>
      <c r="AU530" s="255" t="s">
        <v>85</v>
      </c>
      <c r="AV530" s="14" t="s">
        <v>85</v>
      </c>
      <c r="AW530" s="14" t="s">
        <v>35</v>
      </c>
      <c r="AX530" s="14" t="s">
        <v>76</v>
      </c>
      <c r="AY530" s="255" t="s">
        <v>331</v>
      </c>
    </row>
    <row r="531" s="15" customFormat="1">
      <c r="A531" s="15"/>
      <c r="B531" s="256"/>
      <c r="C531" s="257"/>
      <c r="D531" s="236" t="s">
        <v>341</v>
      </c>
      <c r="E531" s="258" t="s">
        <v>19</v>
      </c>
      <c r="F531" s="259" t="s">
        <v>353</v>
      </c>
      <c r="G531" s="257"/>
      <c r="H531" s="260">
        <v>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341</v>
      </c>
      <c r="AU531" s="266" t="s">
        <v>85</v>
      </c>
      <c r="AV531" s="15" t="s">
        <v>126</v>
      </c>
      <c r="AW531" s="15" t="s">
        <v>35</v>
      </c>
      <c r="AX531" s="15" t="s">
        <v>83</v>
      </c>
      <c r="AY531" s="266" t="s">
        <v>331</v>
      </c>
    </row>
    <row r="532" s="2" customFormat="1" ht="16.5" customHeight="1">
      <c r="A532" s="40"/>
      <c r="B532" s="41"/>
      <c r="C532" s="216" t="s">
        <v>1705</v>
      </c>
      <c r="D532" s="216" t="s">
        <v>333</v>
      </c>
      <c r="E532" s="217" t="s">
        <v>7364</v>
      </c>
      <c r="F532" s="218" t="s">
        <v>7365</v>
      </c>
      <c r="G532" s="219" t="s">
        <v>425</v>
      </c>
      <c r="H532" s="220">
        <v>1</v>
      </c>
      <c r="I532" s="221"/>
      <c r="J532" s="222">
        <f>ROUND(I532*H532,2)</f>
        <v>0</v>
      </c>
      <c r="K532" s="218" t="s">
        <v>3508</v>
      </c>
      <c r="L532" s="46"/>
      <c r="M532" s="223" t="s">
        <v>19</v>
      </c>
      <c r="N532" s="224" t="s">
        <v>47</v>
      </c>
      <c r="O532" s="86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7" t="s">
        <v>126</v>
      </c>
      <c r="AT532" s="227" t="s">
        <v>333</v>
      </c>
      <c r="AU532" s="227" t="s">
        <v>85</v>
      </c>
      <c r="AY532" s="19" t="s">
        <v>331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19" t="s">
        <v>83</v>
      </c>
      <c r="BK532" s="228">
        <f>ROUND(I532*H532,2)</f>
        <v>0</v>
      </c>
      <c r="BL532" s="19" t="s">
        <v>126</v>
      </c>
      <c r="BM532" s="227" t="s">
        <v>2486</v>
      </c>
    </row>
    <row r="533" s="14" customFormat="1">
      <c r="A533" s="14"/>
      <c r="B533" s="245"/>
      <c r="C533" s="246"/>
      <c r="D533" s="236" t="s">
        <v>341</v>
      </c>
      <c r="E533" s="247" t="s">
        <v>19</v>
      </c>
      <c r="F533" s="248" t="s">
        <v>83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341</v>
      </c>
      <c r="AU533" s="255" t="s">
        <v>85</v>
      </c>
      <c r="AV533" s="14" t="s">
        <v>85</v>
      </c>
      <c r="AW533" s="14" t="s">
        <v>35</v>
      </c>
      <c r="AX533" s="14" t="s">
        <v>76</v>
      </c>
      <c r="AY533" s="255" t="s">
        <v>331</v>
      </c>
    </row>
    <row r="534" s="15" customFormat="1">
      <c r="A534" s="15"/>
      <c r="B534" s="256"/>
      <c r="C534" s="257"/>
      <c r="D534" s="236" t="s">
        <v>341</v>
      </c>
      <c r="E534" s="258" t="s">
        <v>19</v>
      </c>
      <c r="F534" s="259" t="s">
        <v>353</v>
      </c>
      <c r="G534" s="257"/>
      <c r="H534" s="260">
        <v>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341</v>
      </c>
      <c r="AU534" s="266" t="s">
        <v>85</v>
      </c>
      <c r="AV534" s="15" t="s">
        <v>126</v>
      </c>
      <c r="AW534" s="15" t="s">
        <v>35</v>
      </c>
      <c r="AX534" s="15" t="s">
        <v>83</v>
      </c>
      <c r="AY534" s="266" t="s">
        <v>331</v>
      </c>
    </row>
    <row r="535" s="2" customFormat="1" ht="16.5" customHeight="1">
      <c r="A535" s="40"/>
      <c r="B535" s="41"/>
      <c r="C535" s="216" t="s">
        <v>1709</v>
      </c>
      <c r="D535" s="216" t="s">
        <v>333</v>
      </c>
      <c r="E535" s="217" t="s">
        <v>7366</v>
      </c>
      <c r="F535" s="218" t="s">
        <v>7367</v>
      </c>
      <c r="G535" s="219" t="s">
        <v>425</v>
      </c>
      <c r="H535" s="220">
        <v>1</v>
      </c>
      <c r="I535" s="221"/>
      <c r="J535" s="222">
        <f>ROUND(I535*H535,2)</f>
        <v>0</v>
      </c>
      <c r="K535" s="218" t="s">
        <v>3508</v>
      </c>
      <c r="L535" s="46"/>
      <c r="M535" s="223" t="s">
        <v>19</v>
      </c>
      <c r="N535" s="224" t="s">
        <v>47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126</v>
      </c>
      <c r="AT535" s="227" t="s">
        <v>333</v>
      </c>
      <c r="AU535" s="227" t="s">
        <v>85</v>
      </c>
      <c r="AY535" s="19" t="s">
        <v>331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83</v>
      </c>
      <c r="BK535" s="228">
        <f>ROUND(I535*H535,2)</f>
        <v>0</v>
      </c>
      <c r="BL535" s="19" t="s">
        <v>126</v>
      </c>
      <c r="BM535" s="227" t="s">
        <v>2503</v>
      </c>
    </row>
    <row r="536" s="14" customFormat="1">
      <c r="A536" s="14"/>
      <c r="B536" s="245"/>
      <c r="C536" s="246"/>
      <c r="D536" s="236" t="s">
        <v>341</v>
      </c>
      <c r="E536" s="247" t="s">
        <v>19</v>
      </c>
      <c r="F536" s="248" t="s">
        <v>83</v>
      </c>
      <c r="G536" s="246"/>
      <c r="H536" s="249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341</v>
      </c>
      <c r="AU536" s="255" t="s">
        <v>85</v>
      </c>
      <c r="AV536" s="14" t="s">
        <v>85</v>
      </c>
      <c r="AW536" s="14" t="s">
        <v>35</v>
      </c>
      <c r="AX536" s="14" t="s">
        <v>76</v>
      </c>
      <c r="AY536" s="255" t="s">
        <v>331</v>
      </c>
    </row>
    <row r="537" s="15" customFormat="1">
      <c r="A537" s="15"/>
      <c r="B537" s="256"/>
      <c r="C537" s="257"/>
      <c r="D537" s="236" t="s">
        <v>341</v>
      </c>
      <c r="E537" s="258" t="s">
        <v>19</v>
      </c>
      <c r="F537" s="259" t="s">
        <v>353</v>
      </c>
      <c r="G537" s="257"/>
      <c r="H537" s="260">
        <v>1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341</v>
      </c>
      <c r="AU537" s="266" t="s">
        <v>85</v>
      </c>
      <c r="AV537" s="15" t="s">
        <v>126</v>
      </c>
      <c r="AW537" s="15" t="s">
        <v>35</v>
      </c>
      <c r="AX537" s="15" t="s">
        <v>83</v>
      </c>
      <c r="AY537" s="266" t="s">
        <v>331</v>
      </c>
    </row>
    <row r="538" s="2" customFormat="1" ht="16.5" customHeight="1">
      <c r="A538" s="40"/>
      <c r="B538" s="41"/>
      <c r="C538" s="216" t="s">
        <v>1713</v>
      </c>
      <c r="D538" s="216" t="s">
        <v>333</v>
      </c>
      <c r="E538" s="217" t="s">
        <v>6988</v>
      </c>
      <c r="F538" s="218" t="s">
        <v>6989</v>
      </c>
      <c r="G538" s="219" t="s">
        <v>384</v>
      </c>
      <c r="H538" s="220">
        <v>1291.912</v>
      </c>
      <c r="I538" s="221"/>
      <c r="J538" s="222">
        <f>ROUND(I538*H538,2)</f>
        <v>0</v>
      </c>
      <c r="K538" s="218" t="s">
        <v>19</v>
      </c>
      <c r="L538" s="46"/>
      <c r="M538" s="223" t="s">
        <v>19</v>
      </c>
      <c r="N538" s="224" t="s">
        <v>47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126</v>
      </c>
      <c r="AT538" s="227" t="s">
        <v>333</v>
      </c>
      <c r="AU538" s="227" t="s">
        <v>85</v>
      </c>
      <c r="AY538" s="19" t="s">
        <v>331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83</v>
      </c>
      <c r="BK538" s="228">
        <f>ROUND(I538*H538,2)</f>
        <v>0</v>
      </c>
      <c r="BL538" s="19" t="s">
        <v>126</v>
      </c>
      <c r="BM538" s="227" t="s">
        <v>681</v>
      </c>
    </row>
    <row r="539" s="14" customFormat="1">
      <c r="A539" s="14"/>
      <c r="B539" s="245"/>
      <c r="C539" s="246"/>
      <c r="D539" s="236" t="s">
        <v>341</v>
      </c>
      <c r="E539" s="247" t="s">
        <v>19</v>
      </c>
      <c r="F539" s="248" t="s">
        <v>7368</v>
      </c>
      <c r="G539" s="246"/>
      <c r="H539" s="249">
        <v>1291.912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341</v>
      </c>
      <c r="AU539" s="255" t="s">
        <v>85</v>
      </c>
      <c r="AV539" s="14" t="s">
        <v>85</v>
      </c>
      <c r="AW539" s="14" t="s">
        <v>35</v>
      </c>
      <c r="AX539" s="14" t="s">
        <v>76</v>
      </c>
      <c r="AY539" s="255" t="s">
        <v>331</v>
      </c>
    </row>
    <row r="540" s="15" customFormat="1">
      <c r="A540" s="15"/>
      <c r="B540" s="256"/>
      <c r="C540" s="257"/>
      <c r="D540" s="236" t="s">
        <v>341</v>
      </c>
      <c r="E540" s="258" t="s">
        <v>19</v>
      </c>
      <c r="F540" s="259" t="s">
        <v>353</v>
      </c>
      <c r="G540" s="257"/>
      <c r="H540" s="260">
        <v>1291.912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341</v>
      </c>
      <c r="AU540" s="266" t="s">
        <v>85</v>
      </c>
      <c r="AV540" s="15" t="s">
        <v>126</v>
      </c>
      <c r="AW540" s="15" t="s">
        <v>35</v>
      </c>
      <c r="AX540" s="15" t="s">
        <v>83</v>
      </c>
      <c r="AY540" s="266" t="s">
        <v>331</v>
      </c>
    </row>
    <row r="541" s="2" customFormat="1" ht="16.5" customHeight="1">
      <c r="A541" s="40"/>
      <c r="B541" s="41"/>
      <c r="C541" s="216" t="s">
        <v>1717</v>
      </c>
      <c r="D541" s="216" t="s">
        <v>333</v>
      </c>
      <c r="E541" s="217" t="s">
        <v>6990</v>
      </c>
      <c r="F541" s="218" t="s">
        <v>6991</v>
      </c>
      <c r="G541" s="219" t="s">
        <v>384</v>
      </c>
      <c r="H541" s="220">
        <v>908.29999999999995</v>
      </c>
      <c r="I541" s="221"/>
      <c r="J541" s="222">
        <f>ROUND(I541*H541,2)</f>
        <v>0</v>
      </c>
      <c r="K541" s="218" t="s">
        <v>19</v>
      </c>
      <c r="L541" s="46"/>
      <c r="M541" s="223" t="s">
        <v>19</v>
      </c>
      <c r="N541" s="224" t="s">
        <v>47</v>
      </c>
      <c r="O541" s="86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126</v>
      </c>
      <c r="AT541" s="227" t="s">
        <v>333</v>
      </c>
      <c r="AU541" s="227" t="s">
        <v>85</v>
      </c>
      <c r="AY541" s="19" t="s">
        <v>331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83</v>
      </c>
      <c r="BK541" s="228">
        <f>ROUND(I541*H541,2)</f>
        <v>0</v>
      </c>
      <c r="BL541" s="19" t="s">
        <v>126</v>
      </c>
      <c r="BM541" s="227" t="s">
        <v>2294</v>
      </c>
    </row>
    <row r="542" s="14" customFormat="1">
      <c r="A542" s="14"/>
      <c r="B542" s="245"/>
      <c r="C542" s="246"/>
      <c r="D542" s="236" t="s">
        <v>341</v>
      </c>
      <c r="E542" s="247" t="s">
        <v>19</v>
      </c>
      <c r="F542" s="248" t="s">
        <v>7237</v>
      </c>
      <c r="G542" s="246"/>
      <c r="H542" s="249">
        <v>908.29999999999995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341</v>
      </c>
      <c r="AU542" s="255" t="s">
        <v>85</v>
      </c>
      <c r="AV542" s="14" t="s">
        <v>85</v>
      </c>
      <c r="AW542" s="14" t="s">
        <v>35</v>
      </c>
      <c r="AX542" s="14" t="s">
        <v>76</v>
      </c>
      <c r="AY542" s="255" t="s">
        <v>331</v>
      </c>
    </row>
    <row r="543" s="15" customFormat="1">
      <c r="A543" s="15"/>
      <c r="B543" s="256"/>
      <c r="C543" s="257"/>
      <c r="D543" s="236" t="s">
        <v>341</v>
      </c>
      <c r="E543" s="258" t="s">
        <v>19</v>
      </c>
      <c r="F543" s="259" t="s">
        <v>353</v>
      </c>
      <c r="G543" s="257"/>
      <c r="H543" s="260">
        <v>908.29999999999995</v>
      </c>
      <c r="I543" s="261"/>
      <c r="J543" s="257"/>
      <c r="K543" s="257"/>
      <c r="L543" s="262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341</v>
      </c>
      <c r="AU543" s="266" t="s">
        <v>85</v>
      </c>
      <c r="AV543" s="15" t="s">
        <v>126</v>
      </c>
      <c r="AW543" s="15" t="s">
        <v>35</v>
      </c>
      <c r="AX543" s="15" t="s">
        <v>83</v>
      </c>
      <c r="AY543" s="266" t="s">
        <v>331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9d567qG9EA9UKLMlQxrV2kWEPi4ZHKtj6RbNqpIu+DXvOg3BVKXVH7BwsZGCCGbrEIe853O+Vxb7lOM5zDM72g==" hashValue="jxc3r0ggjPsR3ycp9W73NpJcH7ADtHwzERaUDVijv69uxVtiSdMXbP1XprdgR8tAwMe9F3QoZyJoGTbWNO3Y8w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7369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ROUND((SUM(BE100:BE233)),  2)</f>
        <v>0</v>
      </c>
      <c r="G35" s="40"/>
      <c r="H35" s="40"/>
      <c r="I35" s="160">
        <v>0.20999999999999999</v>
      </c>
      <c r="J35" s="159">
        <f>ROUND(((SUM(BE100:BE233))*I35),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ROUND((SUM(BF100:BF233)),  2)</f>
        <v>0</v>
      </c>
      <c r="G36" s="40"/>
      <c r="H36" s="40"/>
      <c r="I36" s="160">
        <v>0.14999999999999999</v>
      </c>
      <c r="J36" s="159">
        <f>ROUND(((SUM(BF100:BF233))*I36),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101.22 - IO.01.22 - Vsakování dešťových vod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7370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7371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5670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5218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6620</v>
      </c>
      <c r="E72" s="186"/>
      <c r="F72" s="186"/>
      <c r="G72" s="186"/>
      <c r="H72" s="186"/>
      <c r="I72" s="186"/>
      <c r="J72" s="187">
        <f>J159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6994</v>
      </c>
      <c r="E73" s="186"/>
      <c r="F73" s="186"/>
      <c r="G73" s="186"/>
      <c r="H73" s="186"/>
      <c r="I73" s="186"/>
      <c r="J73" s="187">
        <f>J163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6626</v>
      </c>
      <c r="E74" s="186"/>
      <c r="F74" s="186"/>
      <c r="G74" s="186"/>
      <c r="H74" s="186"/>
      <c r="I74" s="186"/>
      <c r="J74" s="187">
        <f>J174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5221</v>
      </c>
      <c r="E75" s="186"/>
      <c r="F75" s="186"/>
      <c r="G75" s="186"/>
      <c r="H75" s="186"/>
      <c r="I75" s="186"/>
      <c r="J75" s="187">
        <f>J185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6628</v>
      </c>
      <c r="E76" s="186"/>
      <c r="F76" s="186"/>
      <c r="G76" s="186"/>
      <c r="H76" s="186"/>
      <c r="I76" s="186"/>
      <c r="J76" s="187">
        <f>J189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6629</v>
      </c>
      <c r="E77" s="186"/>
      <c r="F77" s="186"/>
      <c r="G77" s="186"/>
      <c r="H77" s="186"/>
      <c r="I77" s="186"/>
      <c r="J77" s="187">
        <f>J193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5591</v>
      </c>
      <c r="E78" s="186"/>
      <c r="F78" s="186"/>
      <c r="G78" s="186"/>
      <c r="H78" s="186"/>
      <c r="I78" s="186"/>
      <c r="J78" s="187">
        <f>J197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101.22 - IO.01.22 - Vsakování dešťových vod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7372</v>
      </c>
      <c r="F101" s="203" t="s">
        <v>7373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P102+P106+P113+P126+P133+P147+P155+P159+P163+P174+P185+P189+P193+P197</f>
        <v>0</v>
      </c>
      <c r="Q101" s="208"/>
      <c r="R101" s="209">
        <f>R102+R106+R113+R126+R133+R147+R155+R159+R163+R174+R185+R189+R193+R197</f>
        <v>0</v>
      </c>
      <c r="S101" s="208"/>
      <c r="T101" s="210">
        <f>T102+T106+T113+T126+T133+T147+T155+T159+T163+T174+T185+T189+T193+T197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BK102+BK106+BK113+BK126+BK133+BK147+BK155+BK159+BK163+BK174+BK185+BK189+BK193+BK197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7374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7375</v>
      </c>
      <c r="F103" s="218" t="s">
        <v>7376</v>
      </c>
      <c r="G103" s="219" t="s">
        <v>7377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3505</v>
      </c>
      <c r="F107" s="218" t="s">
        <v>6632</v>
      </c>
      <c r="G107" s="219" t="s">
        <v>3507</v>
      </c>
      <c r="H107" s="220">
        <v>480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7378</v>
      </c>
      <c r="G108" s="246"/>
      <c r="H108" s="249">
        <v>480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480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3510</v>
      </c>
      <c r="F110" s="218" t="s">
        <v>6634</v>
      </c>
      <c r="G110" s="219" t="s">
        <v>1081</v>
      </c>
      <c r="H110" s="220">
        <v>20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558</v>
      </c>
      <c r="G111" s="246"/>
      <c r="H111" s="249">
        <v>20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20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7379</v>
      </c>
      <c r="F114" s="218" t="s">
        <v>7380</v>
      </c>
      <c r="G114" s="219" t="s">
        <v>429</v>
      </c>
      <c r="H114" s="220">
        <v>934.70000000000005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7381</v>
      </c>
      <c r="G115" s="246"/>
      <c r="H115" s="249">
        <v>934.70000000000005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934.70000000000005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6690</v>
      </c>
      <c r="F117" s="218" t="s">
        <v>6691</v>
      </c>
      <c r="G117" s="219" t="s">
        <v>429</v>
      </c>
      <c r="H117" s="220">
        <v>6.6710000000000003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7382</v>
      </c>
      <c r="G118" s="246"/>
      <c r="H118" s="249">
        <v>6.6710000000000003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6.6710000000000003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6693</v>
      </c>
      <c r="F120" s="218" t="s">
        <v>6694</v>
      </c>
      <c r="G120" s="219" t="s">
        <v>429</v>
      </c>
      <c r="H120" s="220">
        <v>54.979999999999997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7383</v>
      </c>
      <c r="G121" s="246"/>
      <c r="H121" s="249">
        <v>54.979999999999997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54.979999999999997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6697</v>
      </c>
      <c r="F123" s="218" t="s">
        <v>6698</v>
      </c>
      <c r="G123" s="219" t="s">
        <v>429</v>
      </c>
      <c r="H123" s="220">
        <v>27.489999999999998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7384</v>
      </c>
      <c r="G124" s="246"/>
      <c r="H124" s="249">
        <v>27.489999999999998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27.489999999999998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3527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7385</v>
      </c>
      <c r="F127" s="218" t="s">
        <v>7386</v>
      </c>
      <c r="G127" s="219" t="s">
        <v>336</v>
      </c>
      <c r="H127" s="220">
        <v>75.670000000000002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7387</v>
      </c>
      <c r="G128" s="246"/>
      <c r="H128" s="249">
        <v>75.670000000000002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75.670000000000002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7388</v>
      </c>
      <c r="F130" s="218" t="s">
        <v>7389</v>
      </c>
      <c r="G130" s="219" t="s">
        <v>336</v>
      </c>
      <c r="H130" s="220">
        <v>75.670000000000002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7387</v>
      </c>
      <c r="G131" s="246"/>
      <c r="H131" s="249">
        <v>75.670000000000002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75.670000000000002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6734</v>
      </c>
      <c r="F134" s="218" t="s">
        <v>6735</v>
      </c>
      <c r="G134" s="219" t="s">
        <v>429</v>
      </c>
      <c r="H134" s="220">
        <v>1546.5799999999999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7390</v>
      </c>
      <c r="G135" s="246"/>
      <c r="H135" s="249">
        <v>1546.5799999999999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1546.5799999999999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3544</v>
      </c>
      <c r="F137" s="218" t="s">
        <v>6757</v>
      </c>
      <c r="G137" s="219" t="s">
        <v>429</v>
      </c>
      <c r="H137" s="220">
        <v>1546.5799999999999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7390</v>
      </c>
      <c r="G138" s="246"/>
      <c r="H138" s="249">
        <v>1546.5799999999999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1546.5799999999999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3547</v>
      </c>
      <c r="F140" s="218" t="s">
        <v>5225</v>
      </c>
      <c r="G140" s="219" t="s">
        <v>429</v>
      </c>
      <c r="H140" s="220">
        <v>1546.5799999999999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6748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7390</v>
      </c>
      <c r="G142" s="246"/>
      <c r="H142" s="249">
        <v>1546.5799999999999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1546.5799999999999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3550</v>
      </c>
      <c r="F144" s="218" t="s">
        <v>6759</v>
      </c>
      <c r="G144" s="219" t="s">
        <v>429</v>
      </c>
      <c r="H144" s="220">
        <v>23198.700000000001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7391</v>
      </c>
      <c r="G145" s="246"/>
      <c r="H145" s="249">
        <v>23198.700000000001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23198.700000000001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SUM(P148:P154)</f>
        <v>0</v>
      </c>
      <c r="Q147" s="208"/>
      <c r="R147" s="209">
        <f>SUM(R148:R154)</f>
        <v>0</v>
      </c>
      <c r="S147" s="208"/>
      <c r="T147" s="210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SUM(BK148:BK154)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3554</v>
      </c>
      <c r="F148" s="218" t="s">
        <v>6769</v>
      </c>
      <c r="G148" s="219" t="s">
        <v>429</v>
      </c>
      <c r="H148" s="220">
        <v>23.199999999999999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7392</v>
      </c>
      <c r="G149" s="246"/>
      <c r="H149" s="249">
        <v>23.199999999999999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23.199999999999999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3556</v>
      </c>
      <c r="F151" s="218" t="s">
        <v>6773</v>
      </c>
      <c r="G151" s="219" t="s">
        <v>429</v>
      </c>
      <c r="H151" s="220">
        <v>883.32000000000005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7393</v>
      </c>
      <c r="G152" s="246"/>
      <c r="H152" s="249">
        <v>769.79999999999995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7394</v>
      </c>
      <c r="G153" s="246"/>
      <c r="H153" s="249">
        <v>113.52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883.31999999999994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549</v>
      </c>
      <c r="F155" s="214" t="s">
        <v>3560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SUM(P156:P158)</f>
        <v>0</v>
      </c>
      <c r="Q155" s="208"/>
      <c r="R155" s="209">
        <f>SUM(R156:R158)</f>
        <v>0</v>
      </c>
      <c r="S155" s="208"/>
      <c r="T155" s="210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SUM(BK156:BK158)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3561</v>
      </c>
      <c r="F156" s="218" t="s">
        <v>6786</v>
      </c>
      <c r="G156" s="219" t="s">
        <v>429</v>
      </c>
      <c r="H156" s="220">
        <v>1546.5799999999999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7390</v>
      </c>
      <c r="G157" s="246"/>
      <c r="H157" s="249">
        <v>1546.5799999999999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1546.5799999999999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546</v>
      </c>
      <c r="F159" s="214" t="s">
        <v>3563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SUM(P160:P162)</f>
        <v>0</v>
      </c>
      <c r="Q159" s="208"/>
      <c r="R159" s="209">
        <f>SUM(R160:R162)</f>
        <v>0</v>
      </c>
      <c r="S159" s="208"/>
      <c r="T159" s="21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SUM(BK160:BK162)</f>
        <v>0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3564</v>
      </c>
      <c r="F160" s="218" t="s">
        <v>6795</v>
      </c>
      <c r="G160" s="219" t="s">
        <v>429</v>
      </c>
      <c r="H160" s="220">
        <v>83.5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7395</v>
      </c>
      <c r="G161" s="246"/>
      <c r="H161" s="249">
        <v>83.5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83.5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1428</v>
      </c>
      <c r="F163" s="214" t="s">
        <v>7027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SUM(P164:P173)</f>
        <v>0</v>
      </c>
      <c r="Q163" s="208"/>
      <c r="R163" s="209">
        <f>SUM(R164:R173)</f>
        <v>0</v>
      </c>
      <c r="S163" s="208"/>
      <c r="T163" s="210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SUM(BK164:BK173)</f>
        <v>0</v>
      </c>
    </row>
    <row r="164" s="2" customFormat="1" ht="16.5" customHeight="1">
      <c r="A164" s="40"/>
      <c r="B164" s="41"/>
      <c r="C164" s="216" t="s">
        <v>475</v>
      </c>
      <c r="D164" s="216" t="s">
        <v>333</v>
      </c>
      <c r="E164" s="217" t="s">
        <v>7253</v>
      </c>
      <c r="F164" s="218" t="s">
        <v>7254</v>
      </c>
      <c r="G164" s="219" t="s">
        <v>376</v>
      </c>
      <c r="H164" s="220">
        <v>28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666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7396</v>
      </c>
      <c r="G165" s="246"/>
      <c r="H165" s="249">
        <v>28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28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7397</v>
      </c>
      <c r="F167" s="218" t="s">
        <v>7398</v>
      </c>
      <c r="G167" s="219" t="s">
        <v>425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7399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7264</v>
      </c>
      <c r="F170" s="218" t="s">
        <v>7265</v>
      </c>
      <c r="G170" s="219" t="s">
        <v>425</v>
      </c>
      <c r="H170" s="220">
        <v>6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7399</v>
      </c>
      <c r="G171" s="246"/>
      <c r="H171" s="249">
        <v>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7400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6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12" customFormat="1" ht="22.8" customHeight="1">
      <c r="A174" s="12"/>
      <c r="B174" s="200"/>
      <c r="C174" s="201"/>
      <c r="D174" s="202" t="s">
        <v>75</v>
      </c>
      <c r="E174" s="214" t="s">
        <v>1443</v>
      </c>
      <c r="F174" s="214" t="s">
        <v>3848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SUM(P175:P184)</f>
        <v>0</v>
      </c>
      <c r="Q174" s="208"/>
      <c r="R174" s="209">
        <f>SUM(R175:R184)</f>
        <v>0</v>
      </c>
      <c r="S174" s="208"/>
      <c r="T174" s="210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83</v>
      </c>
      <c r="AT174" s="212" t="s">
        <v>75</v>
      </c>
      <c r="AU174" s="212" t="s">
        <v>83</v>
      </c>
      <c r="AY174" s="211" t="s">
        <v>331</v>
      </c>
      <c r="BK174" s="213">
        <f>SUM(BK175:BK184)</f>
        <v>0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7401</v>
      </c>
      <c r="F175" s="218" t="s">
        <v>7402</v>
      </c>
      <c r="G175" s="219" t="s">
        <v>425</v>
      </c>
      <c r="H175" s="220">
        <v>4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126</v>
      </c>
      <c r="G176" s="246"/>
      <c r="H176" s="249">
        <v>4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4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7403</v>
      </c>
      <c r="F178" s="218" t="s">
        <v>7404</v>
      </c>
      <c r="G178" s="219" t="s">
        <v>425</v>
      </c>
      <c r="H178" s="220">
        <v>4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126</v>
      </c>
      <c r="G179" s="246"/>
      <c r="H179" s="249">
        <v>4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193</v>
      </c>
      <c r="D181" s="216" t="s">
        <v>333</v>
      </c>
      <c r="E181" s="217" t="s">
        <v>7405</v>
      </c>
      <c r="F181" s="218" t="s">
        <v>7406</v>
      </c>
      <c r="G181" s="219" t="s">
        <v>429</v>
      </c>
      <c r="H181" s="220">
        <v>306.66199999999998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2" customFormat="1" ht="16.5" customHeight="1">
      <c r="A182" s="40"/>
      <c r="B182" s="41"/>
      <c r="C182" s="216" t="s">
        <v>199</v>
      </c>
      <c r="D182" s="216" t="s">
        <v>333</v>
      </c>
      <c r="E182" s="217" t="s">
        <v>6850</v>
      </c>
      <c r="F182" s="218" t="s">
        <v>7407</v>
      </c>
      <c r="G182" s="219" t="s">
        <v>376</v>
      </c>
      <c r="H182" s="220">
        <v>96.799999999999997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1106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7408</v>
      </c>
      <c r="G183" s="246"/>
      <c r="H183" s="249">
        <v>96.799999999999997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96.799999999999997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1460</v>
      </c>
      <c r="F185" s="214" t="s">
        <v>5242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SUM(BK186:BK188)</f>
        <v>0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6840</v>
      </c>
      <c r="F186" s="218" t="s">
        <v>6841</v>
      </c>
      <c r="G186" s="219" t="s">
        <v>376</v>
      </c>
      <c r="H186" s="220">
        <v>28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7396</v>
      </c>
      <c r="G187" s="246"/>
      <c r="H187" s="249">
        <v>28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28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6887</v>
      </c>
      <c r="F189" s="214" t="s">
        <v>6888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SUM(P190:P192)</f>
        <v>0</v>
      </c>
      <c r="Q189" s="208"/>
      <c r="R189" s="209">
        <f>SUM(R190:R192)</f>
        <v>0</v>
      </c>
      <c r="S189" s="208"/>
      <c r="T189" s="210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SUM(BK190:BK192)</f>
        <v>0</v>
      </c>
    </row>
    <row r="190" s="2" customFormat="1" ht="16.5" customHeight="1">
      <c r="A190" s="40"/>
      <c r="B190" s="41"/>
      <c r="C190" s="216" t="s">
        <v>587</v>
      </c>
      <c r="D190" s="216" t="s">
        <v>333</v>
      </c>
      <c r="E190" s="217" t="s">
        <v>7409</v>
      </c>
      <c r="F190" s="218" t="s">
        <v>7410</v>
      </c>
      <c r="G190" s="219" t="s">
        <v>384</v>
      </c>
      <c r="H190" s="220">
        <v>1941.403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1132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7411</v>
      </c>
      <c r="G191" s="246"/>
      <c r="H191" s="249">
        <v>1941.403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1941.403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3862</v>
      </c>
      <c r="F193" s="214" t="s">
        <v>3863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24.15" customHeight="1">
      <c r="A194" s="40"/>
      <c r="B194" s="41"/>
      <c r="C194" s="216" t="s">
        <v>644</v>
      </c>
      <c r="D194" s="216" t="s">
        <v>333</v>
      </c>
      <c r="E194" s="217" t="s">
        <v>6892</v>
      </c>
      <c r="F194" s="218" t="s">
        <v>7412</v>
      </c>
      <c r="G194" s="219" t="s">
        <v>376</v>
      </c>
      <c r="H194" s="220">
        <v>116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7413</v>
      </c>
      <c r="G195" s="246"/>
      <c r="H195" s="249">
        <v>116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116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3870</v>
      </c>
      <c r="F197" s="214" t="s">
        <v>3871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SUM(P198:P233)</f>
        <v>0</v>
      </c>
      <c r="Q197" s="208"/>
      <c r="R197" s="209">
        <f>SUM(R198:R233)</f>
        <v>0</v>
      </c>
      <c r="S197" s="208"/>
      <c r="T197" s="210">
        <f>SUM(T198:T233)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SUM(BK198:BK233)</f>
        <v>0</v>
      </c>
    </row>
    <row r="198" s="2" customFormat="1" ht="16.5" customHeight="1">
      <c r="A198" s="40"/>
      <c r="B198" s="41"/>
      <c r="C198" s="216" t="s">
        <v>650</v>
      </c>
      <c r="D198" s="216" t="s">
        <v>333</v>
      </c>
      <c r="E198" s="217" t="s">
        <v>7414</v>
      </c>
      <c r="F198" s="218" t="s">
        <v>7415</v>
      </c>
      <c r="G198" s="219" t="s">
        <v>376</v>
      </c>
      <c r="H198" s="220">
        <v>28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1189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7396</v>
      </c>
      <c r="G199" s="246"/>
      <c r="H199" s="249">
        <v>28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28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7346</v>
      </c>
      <c r="F201" s="218" t="s">
        <v>7416</v>
      </c>
      <c r="G201" s="219" t="s">
        <v>425</v>
      </c>
      <c r="H201" s="220">
        <v>2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7399</v>
      </c>
      <c r="G202" s="246"/>
      <c r="H202" s="249">
        <v>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7417</v>
      </c>
      <c r="F204" s="218" t="s">
        <v>7418</v>
      </c>
      <c r="G204" s="219" t="s">
        <v>425</v>
      </c>
      <c r="H204" s="220">
        <v>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7399</v>
      </c>
      <c r="G205" s="246"/>
      <c r="H205" s="249">
        <v>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2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7352</v>
      </c>
      <c r="F207" s="218" t="s">
        <v>7353</v>
      </c>
      <c r="G207" s="219" t="s">
        <v>425</v>
      </c>
      <c r="H207" s="220">
        <v>4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7400</v>
      </c>
      <c r="G208" s="246"/>
      <c r="H208" s="249">
        <v>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4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7419</v>
      </c>
      <c r="F210" s="218" t="s">
        <v>7420</v>
      </c>
      <c r="G210" s="219" t="s">
        <v>425</v>
      </c>
      <c r="H210" s="220">
        <v>4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7421</v>
      </c>
      <c r="F213" s="218" t="s">
        <v>7422</v>
      </c>
      <c r="G213" s="219" t="s">
        <v>425</v>
      </c>
      <c r="H213" s="220">
        <v>612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7423</v>
      </c>
      <c r="G214" s="246"/>
      <c r="H214" s="249">
        <v>612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612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7424</v>
      </c>
      <c r="F216" s="218" t="s">
        <v>7425</v>
      </c>
      <c r="G216" s="219" t="s">
        <v>425</v>
      </c>
      <c r="H216" s="220">
        <v>114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1284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7426</v>
      </c>
      <c r="G217" s="246"/>
      <c r="H217" s="249">
        <v>114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114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605</v>
      </c>
      <c r="D219" s="216" t="s">
        <v>333</v>
      </c>
      <c r="E219" s="217" t="s">
        <v>7427</v>
      </c>
      <c r="F219" s="218" t="s">
        <v>7428</v>
      </c>
      <c r="G219" s="219" t="s">
        <v>336</v>
      </c>
      <c r="H219" s="220">
        <v>987.39999999999998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1310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7429</v>
      </c>
      <c r="G220" s="246"/>
      <c r="H220" s="249">
        <v>987.39999999999998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987.39999999999998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666</v>
      </c>
      <c r="D222" s="216" t="s">
        <v>333</v>
      </c>
      <c r="E222" s="217" t="s">
        <v>7430</v>
      </c>
      <c r="F222" s="218" t="s">
        <v>6989</v>
      </c>
      <c r="G222" s="219" t="s">
        <v>384</v>
      </c>
      <c r="H222" s="220">
        <v>38.744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1333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7431</v>
      </c>
      <c r="G223" s="246"/>
      <c r="H223" s="249">
        <v>38.744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38.744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675</v>
      </c>
      <c r="D225" s="216" t="s">
        <v>333</v>
      </c>
      <c r="E225" s="217" t="s">
        <v>7432</v>
      </c>
      <c r="F225" s="218" t="s">
        <v>7433</v>
      </c>
      <c r="G225" s="219" t="s">
        <v>384</v>
      </c>
      <c r="H225" s="220">
        <v>1702.8989999999999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1348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7434</v>
      </c>
      <c r="G226" s="246"/>
      <c r="H226" s="249">
        <v>1702.8989999999999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1702.8989999999999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2" customFormat="1" ht="16.5" customHeight="1">
      <c r="A228" s="40"/>
      <c r="B228" s="41"/>
      <c r="C228" s="216" t="s">
        <v>683</v>
      </c>
      <c r="D228" s="216" t="s">
        <v>333</v>
      </c>
      <c r="E228" s="217" t="s">
        <v>7435</v>
      </c>
      <c r="F228" s="218" t="s">
        <v>7436</v>
      </c>
      <c r="G228" s="219" t="s">
        <v>384</v>
      </c>
      <c r="H228" s="220">
        <v>189.578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1366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7437</v>
      </c>
      <c r="G229" s="246"/>
      <c r="H229" s="249">
        <v>189.578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189.578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1044</v>
      </c>
      <c r="D231" s="216" t="s">
        <v>333</v>
      </c>
      <c r="E231" s="217" t="s">
        <v>7438</v>
      </c>
      <c r="F231" s="218" t="s">
        <v>7439</v>
      </c>
      <c r="G231" s="219" t="s">
        <v>384</v>
      </c>
      <c r="H231" s="220">
        <v>0.41799999999999998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1380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7440</v>
      </c>
      <c r="G232" s="246"/>
      <c r="H232" s="249">
        <v>0.41799999999999998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0.41799999999999998</v>
      </c>
      <c r="I233" s="261"/>
      <c r="J233" s="257"/>
      <c r="K233" s="257"/>
      <c r="L233" s="262"/>
      <c r="M233" s="270"/>
      <c r="N233" s="271"/>
      <c r="O233" s="271"/>
      <c r="P233" s="271"/>
      <c r="Q233" s="271"/>
      <c r="R233" s="271"/>
      <c r="S233" s="271"/>
      <c r="T233" s="27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aDqW2YDklhPLG0jrlghRsRTlemu2z/NRoXP8wRNgbe+njli0FjgbE6LZcVLaj+BMPC2vlg3BISLKvNnDG9KBFw==" hashValue="AJ63uS727LQaJy02UfMUXmlxpV5QYzqBg9s8ECk1sVWwat4xXkhx0iYy9NDuXp4+/uSo9Uvrl+V242XdL+TyLQ==" algorithmName="SHA-512" password="CC35"/>
  <autoFilter ref="C9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7441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ROUND((SUM(BE100:BE219)),  2)</f>
        <v>0</v>
      </c>
      <c r="G35" s="40"/>
      <c r="H35" s="40"/>
      <c r="I35" s="160">
        <v>0.20999999999999999</v>
      </c>
      <c r="J35" s="159">
        <f>ROUND(((SUM(BE100:BE219))*I35),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ROUND((SUM(BF100:BF219)),  2)</f>
        <v>0</v>
      </c>
      <c r="G36" s="40"/>
      <c r="H36" s="40"/>
      <c r="I36" s="160">
        <v>0.14999999999999999</v>
      </c>
      <c r="J36" s="159">
        <f>ROUND(((SUM(BF100:BF219))*I36),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ROUND((SUM(BG100:BG219)),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ROUND((SUM(BH100:BH219)),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ROUND((SUM(BI100:BI219)),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101.23 - IO.01.23 - Odlučovač ropných látek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7442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7371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5670</v>
      </c>
      <c r="E66" s="186"/>
      <c r="F66" s="186"/>
      <c r="G66" s="186"/>
      <c r="H66" s="186"/>
      <c r="I66" s="186"/>
      <c r="J66" s="187">
        <f>J106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J126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J133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J147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5218</v>
      </c>
      <c r="E71" s="186"/>
      <c r="F71" s="186"/>
      <c r="G71" s="186"/>
      <c r="H71" s="186"/>
      <c r="I71" s="186"/>
      <c r="J71" s="187">
        <f>J154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6620</v>
      </c>
      <c r="E72" s="186"/>
      <c r="F72" s="186"/>
      <c r="G72" s="186"/>
      <c r="H72" s="186"/>
      <c r="I72" s="186"/>
      <c r="J72" s="187">
        <f>J158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6994</v>
      </c>
      <c r="E73" s="186"/>
      <c r="F73" s="186"/>
      <c r="G73" s="186"/>
      <c r="H73" s="186"/>
      <c r="I73" s="186"/>
      <c r="J73" s="187">
        <f>J162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6626</v>
      </c>
      <c r="E74" s="186"/>
      <c r="F74" s="186"/>
      <c r="G74" s="186"/>
      <c r="H74" s="186"/>
      <c r="I74" s="186"/>
      <c r="J74" s="187">
        <f>J166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5221</v>
      </c>
      <c r="E75" s="186"/>
      <c r="F75" s="186"/>
      <c r="G75" s="186"/>
      <c r="H75" s="186"/>
      <c r="I75" s="186"/>
      <c r="J75" s="187">
        <f>J177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6628</v>
      </c>
      <c r="E76" s="186"/>
      <c r="F76" s="186"/>
      <c r="G76" s="186"/>
      <c r="H76" s="186"/>
      <c r="I76" s="186"/>
      <c r="J76" s="187">
        <f>J181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6629</v>
      </c>
      <c r="E77" s="186"/>
      <c r="F77" s="186"/>
      <c r="G77" s="186"/>
      <c r="H77" s="186"/>
      <c r="I77" s="186"/>
      <c r="J77" s="187">
        <f>J185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5591</v>
      </c>
      <c r="E78" s="186"/>
      <c r="F78" s="186"/>
      <c r="G78" s="186"/>
      <c r="H78" s="186"/>
      <c r="I78" s="186"/>
      <c r="J78" s="187">
        <f>J189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101.23 - IO.01.23 - Odlučovač ropných látek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</f>
        <v>0</v>
      </c>
      <c r="Q100" s="98"/>
      <c r="R100" s="197">
        <f>R101</f>
        <v>0</v>
      </c>
      <c r="S100" s="98"/>
      <c r="T100" s="198">
        <f>T101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7443</v>
      </c>
      <c r="F101" s="203" t="s">
        <v>7444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P102+P106+P113+P126+P133+P147+P154+P158+P162+P166+P177+P181+P185+P189</f>
        <v>0</v>
      </c>
      <c r="Q101" s="208"/>
      <c r="R101" s="209">
        <f>R102+R106+R113+R126+R133+R147+R154+R158+R162+R166+R177+R181+R185+R189</f>
        <v>0</v>
      </c>
      <c r="S101" s="208"/>
      <c r="T101" s="210">
        <f>T102+T106+T113+T126+T133+T147+T154+T158+T162+T166+T177+T181+T185+T189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BK102+BK106+BK113+BK126+BK133+BK147+BK154+BK158+BK162+BK166+BK177+BK181+BK185+BK189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76</v>
      </c>
      <c r="F102" s="214" t="s">
        <v>7374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SUM(P103:P105)</f>
        <v>0</v>
      </c>
      <c r="Q102" s="208"/>
      <c r="R102" s="209">
        <f>SUM(R103:R105)</f>
        <v>0</v>
      </c>
      <c r="S102" s="208"/>
      <c r="T102" s="210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SUM(BK103:BK105)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7445</v>
      </c>
      <c r="F103" s="218" t="s">
        <v>7376</v>
      </c>
      <c r="G103" s="219" t="s">
        <v>7377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83</v>
      </c>
      <c r="G104" s="246"/>
      <c r="H104" s="249">
        <v>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SUM(BK107:BK112)</f>
        <v>0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3505</v>
      </c>
      <c r="F107" s="218" t="s">
        <v>6632</v>
      </c>
      <c r="G107" s="219" t="s">
        <v>3507</v>
      </c>
      <c r="H107" s="220">
        <v>120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3509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3510</v>
      </c>
      <c r="F110" s="218" t="s">
        <v>6634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524</v>
      </c>
      <c r="F113" s="214" t="s">
        <v>3512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SUM(P114:P125)</f>
        <v>0</v>
      </c>
      <c r="Q113" s="208"/>
      <c r="R113" s="209">
        <f>SUM(R114:R125)</f>
        <v>0</v>
      </c>
      <c r="S113" s="208"/>
      <c r="T113" s="210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SUM(BK114:BK125)</f>
        <v>0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7379</v>
      </c>
      <c r="F114" s="218" t="s">
        <v>7380</v>
      </c>
      <c r="G114" s="219" t="s">
        <v>429</v>
      </c>
      <c r="H114" s="220">
        <v>150.86000000000001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7446</v>
      </c>
      <c r="G115" s="246"/>
      <c r="H115" s="249">
        <v>150.86000000000001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150.86000000000001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6690</v>
      </c>
      <c r="F117" s="218" t="s">
        <v>6691</v>
      </c>
      <c r="G117" s="219" t="s">
        <v>429</v>
      </c>
      <c r="H117" s="220">
        <v>75.430000000000007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7447</v>
      </c>
      <c r="G118" s="246"/>
      <c r="H118" s="249">
        <v>75.430000000000007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75.430000000000007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6693</v>
      </c>
      <c r="F120" s="218" t="s">
        <v>6694</v>
      </c>
      <c r="G120" s="219" t="s">
        <v>429</v>
      </c>
      <c r="H120" s="220">
        <v>7.9400000000000004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7448</v>
      </c>
      <c r="G121" s="246"/>
      <c r="H121" s="249">
        <v>7.9400000000000004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7.9400000000000004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373</v>
      </c>
      <c r="D123" s="216" t="s">
        <v>333</v>
      </c>
      <c r="E123" s="217" t="s">
        <v>6697</v>
      </c>
      <c r="F123" s="218" t="s">
        <v>6698</v>
      </c>
      <c r="G123" s="219" t="s">
        <v>429</v>
      </c>
      <c r="H123" s="220">
        <v>3.9700000000000002</v>
      </c>
      <c r="I123" s="221"/>
      <c r="J123" s="222">
        <f>ROUND(I123*H123,2)</f>
        <v>0</v>
      </c>
      <c r="K123" s="218" t="s">
        <v>3508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529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7449</v>
      </c>
      <c r="G124" s="246"/>
      <c r="H124" s="249">
        <v>3.9700000000000002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3.9700000000000002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12" customFormat="1" ht="22.8" customHeight="1">
      <c r="A126" s="12"/>
      <c r="B126" s="200"/>
      <c r="C126" s="201"/>
      <c r="D126" s="202" t="s">
        <v>75</v>
      </c>
      <c r="E126" s="214" t="s">
        <v>8</v>
      </c>
      <c r="F126" s="214" t="s">
        <v>3527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SUM(P127:P132)</f>
        <v>0</v>
      </c>
      <c r="Q126" s="208"/>
      <c r="R126" s="209">
        <f>SUM(R127:R132)</f>
        <v>0</v>
      </c>
      <c r="S126" s="208"/>
      <c r="T126" s="21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83</v>
      </c>
      <c r="AY126" s="211" t="s">
        <v>331</v>
      </c>
      <c r="BK126" s="213">
        <f>SUM(BK127:BK132)</f>
        <v>0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7385</v>
      </c>
      <c r="F127" s="218" t="s">
        <v>7386</v>
      </c>
      <c r="G127" s="219" t="s">
        <v>336</v>
      </c>
      <c r="H127" s="220">
        <v>39.609999999999999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7450</v>
      </c>
      <c r="G128" s="246"/>
      <c r="H128" s="249">
        <v>39.609999999999999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39.609999999999999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7388</v>
      </c>
      <c r="F130" s="218" t="s">
        <v>7389</v>
      </c>
      <c r="G130" s="219" t="s">
        <v>336</v>
      </c>
      <c r="H130" s="220">
        <v>39.609999999999999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7450</v>
      </c>
      <c r="G131" s="246"/>
      <c r="H131" s="249">
        <v>39.609999999999999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39.609999999999999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541</v>
      </c>
      <c r="F133" s="214" t="s">
        <v>3540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SUM(P134:P146)</f>
        <v>0</v>
      </c>
      <c r="Q133" s="208"/>
      <c r="R133" s="209">
        <f>SUM(R134:R146)</f>
        <v>0</v>
      </c>
      <c r="S133" s="208"/>
      <c r="T133" s="210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SUM(BK134:BK146)</f>
        <v>0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6734</v>
      </c>
      <c r="F134" s="218" t="s">
        <v>6735</v>
      </c>
      <c r="G134" s="219" t="s">
        <v>429</v>
      </c>
      <c r="H134" s="220">
        <v>158.80000000000001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7451</v>
      </c>
      <c r="G135" s="246"/>
      <c r="H135" s="249">
        <v>158.80000000000001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158.80000000000001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182</v>
      </c>
      <c r="D137" s="216" t="s">
        <v>333</v>
      </c>
      <c r="E137" s="217" t="s">
        <v>3544</v>
      </c>
      <c r="F137" s="218" t="s">
        <v>6757</v>
      </c>
      <c r="G137" s="219" t="s">
        <v>429</v>
      </c>
      <c r="H137" s="220">
        <v>158.80000000000001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190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7451</v>
      </c>
      <c r="G138" s="246"/>
      <c r="H138" s="249">
        <v>158.80000000000001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158.80000000000001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185</v>
      </c>
      <c r="D140" s="216" t="s">
        <v>333</v>
      </c>
      <c r="E140" s="217" t="s">
        <v>3547</v>
      </c>
      <c r="F140" s="218" t="s">
        <v>5225</v>
      </c>
      <c r="G140" s="219" t="s">
        <v>429</v>
      </c>
      <c r="H140" s="220">
        <v>158.80000000000001</v>
      </c>
      <c r="I140" s="221"/>
      <c r="J140" s="222">
        <f>ROUND(I140*H140,2)</f>
        <v>0</v>
      </c>
      <c r="K140" s="218" t="s">
        <v>3508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199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6748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7451</v>
      </c>
      <c r="G142" s="246"/>
      <c r="H142" s="249">
        <v>158.80000000000001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158.80000000000001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524</v>
      </c>
      <c r="D144" s="216" t="s">
        <v>333</v>
      </c>
      <c r="E144" s="217" t="s">
        <v>3550</v>
      </c>
      <c r="F144" s="218" t="s">
        <v>6759</v>
      </c>
      <c r="G144" s="219" t="s">
        <v>429</v>
      </c>
      <c r="H144" s="220">
        <v>2382</v>
      </c>
      <c r="I144" s="221"/>
      <c r="J144" s="222">
        <f>ROUND(I144*H144,2)</f>
        <v>0</v>
      </c>
      <c r="K144" s="218" t="s">
        <v>3508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587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7452</v>
      </c>
      <c r="G145" s="246"/>
      <c r="H145" s="249">
        <v>2382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2382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469</v>
      </c>
      <c r="F147" s="214" t="s">
        <v>3553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SUM(P148:P153)</f>
        <v>0</v>
      </c>
      <c r="Q147" s="208"/>
      <c r="R147" s="209">
        <f>SUM(R148:R153)</f>
        <v>0</v>
      </c>
      <c r="S147" s="208"/>
      <c r="T147" s="210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75</v>
      </c>
      <c r="AU147" s="212" t="s">
        <v>83</v>
      </c>
      <c r="AY147" s="211" t="s">
        <v>331</v>
      </c>
      <c r="BK147" s="213">
        <f>SUM(BK148:BK153)</f>
        <v>0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3554</v>
      </c>
      <c r="F148" s="218" t="s">
        <v>6769</v>
      </c>
      <c r="G148" s="219" t="s">
        <v>429</v>
      </c>
      <c r="H148" s="220">
        <v>23.559999999999999</v>
      </c>
      <c r="I148" s="221"/>
      <c r="J148" s="222">
        <f>ROUND(I148*H148,2)</f>
        <v>0</v>
      </c>
      <c r="K148" s="218" t="s">
        <v>3508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7453</v>
      </c>
      <c r="G149" s="246"/>
      <c r="H149" s="249">
        <v>23.559999999999999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23.559999999999999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2" customFormat="1" ht="16.5" customHeight="1">
      <c r="A151" s="40"/>
      <c r="B151" s="41"/>
      <c r="C151" s="216" t="s">
        <v>8</v>
      </c>
      <c r="D151" s="216" t="s">
        <v>333</v>
      </c>
      <c r="E151" s="217" t="s">
        <v>3556</v>
      </c>
      <c r="F151" s="218" t="s">
        <v>6773</v>
      </c>
      <c r="G151" s="219" t="s">
        <v>429</v>
      </c>
      <c r="H151" s="220">
        <v>32.299999999999997</v>
      </c>
      <c r="I151" s="221"/>
      <c r="J151" s="222">
        <f>ROUND(I151*H151,2)</f>
        <v>0</v>
      </c>
      <c r="K151" s="218" t="s">
        <v>3508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631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7454</v>
      </c>
      <c r="G152" s="246"/>
      <c r="H152" s="249">
        <v>32.299999999999997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32.299999999999997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12" customFormat="1" ht="22.8" customHeight="1">
      <c r="A154" s="12"/>
      <c r="B154" s="200"/>
      <c r="C154" s="201"/>
      <c r="D154" s="202" t="s">
        <v>75</v>
      </c>
      <c r="E154" s="214" t="s">
        <v>549</v>
      </c>
      <c r="F154" s="214" t="s">
        <v>3560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SUM(P155:P157)</f>
        <v>0</v>
      </c>
      <c r="Q154" s="208"/>
      <c r="R154" s="209">
        <f>SUM(R155:R157)</f>
        <v>0</v>
      </c>
      <c r="S154" s="208"/>
      <c r="T154" s="210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83</v>
      </c>
      <c r="AT154" s="212" t="s">
        <v>75</v>
      </c>
      <c r="AU154" s="212" t="s">
        <v>83</v>
      </c>
      <c r="AY154" s="211" t="s">
        <v>331</v>
      </c>
      <c r="BK154" s="213">
        <f>SUM(BK155:BK157)</f>
        <v>0</v>
      </c>
    </row>
    <row r="155" s="2" customFormat="1" ht="16.5" customHeight="1">
      <c r="A155" s="40"/>
      <c r="B155" s="41"/>
      <c r="C155" s="216" t="s">
        <v>541</v>
      </c>
      <c r="D155" s="216" t="s">
        <v>333</v>
      </c>
      <c r="E155" s="217" t="s">
        <v>3561</v>
      </c>
      <c r="F155" s="218" t="s">
        <v>6786</v>
      </c>
      <c r="G155" s="219" t="s">
        <v>429</v>
      </c>
      <c r="H155" s="220">
        <v>158.80000000000001</v>
      </c>
      <c r="I155" s="221"/>
      <c r="J155" s="222">
        <f>ROUND(I155*H155,2)</f>
        <v>0</v>
      </c>
      <c r="K155" s="218" t="s">
        <v>3508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624</v>
      </c>
    </row>
    <row r="156" s="14" customFormat="1">
      <c r="A156" s="14"/>
      <c r="B156" s="245"/>
      <c r="C156" s="246"/>
      <c r="D156" s="236" t="s">
        <v>341</v>
      </c>
      <c r="E156" s="247" t="s">
        <v>19</v>
      </c>
      <c r="F156" s="248" t="s">
        <v>7451</v>
      </c>
      <c r="G156" s="246"/>
      <c r="H156" s="249">
        <v>158.80000000000001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341</v>
      </c>
      <c r="AU156" s="255" t="s">
        <v>85</v>
      </c>
      <c r="AV156" s="14" t="s">
        <v>85</v>
      </c>
      <c r="AW156" s="14" t="s">
        <v>35</v>
      </c>
      <c r="AX156" s="14" t="s">
        <v>76</v>
      </c>
      <c r="AY156" s="255" t="s">
        <v>331</v>
      </c>
    </row>
    <row r="157" s="15" customFormat="1">
      <c r="A157" s="15"/>
      <c r="B157" s="256"/>
      <c r="C157" s="257"/>
      <c r="D157" s="236" t="s">
        <v>341</v>
      </c>
      <c r="E157" s="258" t="s">
        <v>19</v>
      </c>
      <c r="F157" s="259" t="s">
        <v>353</v>
      </c>
      <c r="G157" s="257"/>
      <c r="H157" s="260">
        <v>158.80000000000001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341</v>
      </c>
      <c r="AU157" s="266" t="s">
        <v>85</v>
      </c>
      <c r="AV157" s="15" t="s">
        <v>126</v>
      </c>
      <c r="AW157" s="15" t="s">
        <v>35</v>
      </c>
      <c r="AX157" s="15" t="s">
        <v>83</v>
      </c>
      <c r="AY157" s="266" t="s">
        <v>331</v>
      </c>
    </row>
    <row r="158" s="12" customFormat="1" ht="22.8" customHeight="1">
      <c r="A158" s="12"/>
      <c r="B158" s="200"/>
      <c r="C158" s="201"/>
      <c r="D158" s="202" t="s">
        <v>75</v>
      </c>
      <c r="E158" s="214" t="s">
        <v>546</v>
      </c>
      <c r="F158" s="214" t="s">
        <v>3563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SUM(P159:P161)</f>
        <v>0</v>
      </c>
      <c r="Q158" s="208"/>
      <c r="R158" s="209">
        <f>SUM(R159:R161)</f>
        <v>0</v>
      </c>
      <c r="S158" s="208"/>
      <c r="T158" s="210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75</v>
      </c>
      <c r="AU158" s="212" t="s">
        <v>83</v>
      </c>
      <c r="AY158" s="211" t="s">
        <v>331</v>
      </c>
      <c r="BK158" s="213">
        <f>SUM(BK159:BK161)</f>
        <v>0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3564</v>
      </c>
      <c r="F159" s="218" t="s">
        <v>6795</v>
      </c>
      <c r="G159" s="219" t="s">
        <v>429</v>
      </c>
      <c r="H159" s="220">
        <v>8.6999999999999993</v>
      </c>
      <c r="I159" s="221"/>
      <c r="J159" s="222">
        <f>ROUND(I159*H159,2)</f>
        <v>0</v>
      </c>
      <c r="K159" s="218" t="s">
        <v>3508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7455</v>
      </c>
      <c r="G160" s="246"/>
      <c r="H160" s="249">
        <v>8.6999999999999993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8.6999999999999993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1428</v>
      </c>
      <c r="F162" s="214" t="s">
        <v>7027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SUM(P163:P165)</f>
        <v>0</v>
      </c>
      <c r="Q162" s="208"/>
      <c r="R162" s="209">
        <f>SUM(R163:R165)</f>
        <v>0</v>
      </c>
      <c r="S162" s="208"/>
      <c r="T162" s="210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SUM(BK163:BK165)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7261</v>
      </c>
      <c r="F163" s="218" t="s">
        <v>7262</v>
      </c>
      <c r="G163" s="219" t="s">
        <v>376</v>
      </c>
      <c r="H163" s="220">
        <v>1</v>
      </c>
      <c r="I163" s="221"/>
      <c r="J163" s="222">
        <f>ROUND(I163*H163,2)</f>
        <v>0</v>
      </c>
      <c r="K163" s="218" t="s">
        <v>3508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7456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1443</v>
      </c>
      <c r="F166" s="214" t="s">
        <v>3848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SUM(P167:P176)</f>
        <v>0</v>
      </c>
      <c r="Q166" s="208"/>
      <c r="R166" s="209">
        <f>SUM(R167:R176)</f>
        <v>0</v>
      </c>
      <c r="S166" s="208"/>
      <c r="T166" s="210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75</v>
      </c>
      <c r="AU166" s="212" t="s">
        <v>83</v>
      </c>
      <c r="AY166" s="211" t="s">
        <v>331</v>
      </c>
      <c r="BK166" s="213">
        <f>SUM(BK167:BK176)</f>
        <v>0</v>
      </c>
    </row>
    <row r="167" s="2" customFormat="1" ht="16.5" customHeight="1">
      <c r="A167" s="40"/>
      <c r="B167" s="41"/>
      <c r="C167" s="216" t="s">
        <v>549</v>
      </c>
      <c r="D167" s="216" t="s">
        <v>333</v>
      </c>
      <c r="E167" s="217" t="s">
        <v>7457</v>
      </c>
      <c r="F167" s="218" t="s">
        <v>7458</v>
      </c>
      <c r="G167" s="219" t="s">
        <v>425</v>
      </c>
      <c r="H167" s="220">
        <v>12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683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92</v>
      </c>
      <c r="G168" s="246"/>
      <c r="H168" s="249">
        <v>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387</v>
      </c>
      <c r="G169" s="246"/>
      <c r="H169" s="249">
        <v>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6858</v>
      </c>
      <c r="F171" s="218" t="s">
        <v>6859</v>
      </c>
      <c r="G171" s="219" t="s">
        <v>425</v>
      </c>
      <c r="H171" s="220">
        <v>3</v>
      </c>
      <c r="I171" s="221"/>
      <c r="J171" s="222">
        <f>ROUND(I171*H171,2)</f>
        <v>0</v>
      </c>
      <c r="K171" s="218" t="s">
        <v>3508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92</v>
      </c>
      <c r="G172" s="246"/>
      <c r="H172" s="249">
        <v>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3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24.15" customHeight="1">
      <c r="A174" s="40"/>
      <c r="B174" s="41"/>
      <c r="C174" s="216" t="s">
        <v>7</v>
      </c>
      <c r="D174" s="216" t="s">
        <v>333</v>
      </c>
      <c r="E174" s="217" t="s">
        <v>7459</v>
      </c>
      <c r="F174" s="218" t="s">
        <v>7460</v>
      </c>
      <c r="G174" s="219" t="s">
        <v>7461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83</v>
      </c>
      <c r="G175" s="246"/>
      <c r="H175" s="249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1460</v>
      </c>
      <c r="F177" s="214" t="s">
        <v>5242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SUM(P178:P180)</f>
        <v>0</v>
      </c>
      <c r="Q177" s="208"/>
      <c r="R177" s="209">
        <f>SUM(R178:R180)</f>
        <v>0</v>
      </c>
      <c r="S177" s="208"/>
      <c r="T177" s="210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SUM(BK178:BK180)</f>
        <v>0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6878</v>
      </c>
      <c r="F178" s="218" t="s">
        <v>6879</v>
      </c>
      <c r="G178" s="219" t="s">
        <v>376</v>
      </c>
      <c r="H178" s="220">
        <v>11.680999999999999</v>
      </c>
      <c r="I178" s="221"/>
      <c r="J178" s="222">
        <f>ROUND(I178*H178,2)</f>
        <v>0</v>
      </c>
      <c r="K178" s="218" t="s">
        <v>3508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7462</v>
      </c>
      <c r="G179" s="246"/>
      <c r="H179" s="249">
        <v>11.680999999999999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11.680999999999999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6887</v>
      </c>
      <c r="F181" s="214" t="s">
        <v>6888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SUM(P182:P184)</f>
        <v>0</v>
      </c>
      <c r="Q181" s="208"/>
      <c r="R181" s="209">
        <f>SUM(R182:R184)</f>
        <v>0</v>
      </c>
      <c r="S181" s="208"/>
      <c r="T181" s="21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331</v>
      </c>
      <c r="BK181" s="213">
        <f>SUM(BK182:BK184)</f>
        <v>0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7409</v>
      </c>
      <c r="F182" s="218" t="s">
        <v>7410</v>
      </c>
      <c r="G182" s="219" t="s">
        <v>384</v>
      </c>
      <c r="H182" s="220">
        <v>97.448999999999998</v>
      </c>
      <c r="I182" s="221"/>
      <c r="J182" s="222">
        <f>ROUND(I182*H182,2)</f>
        <v>0</v>
      </c>
      <c r="K182" s="218" t="s">
        <v>3508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7463</v>
      </c>
      <c r="G183" s="246"/>
      <c r="H183" s="249">
        <v>97.448999999999998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97.448999999999998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12" customFormat="1" ht="22.8" customHeight="1">
      <c r="A185" s="12"/>
      <c r="B185" s="200"/>
      <c r="C185" s="201"/>
      <c r="D185" s="202" t="s">
        <v>75</v>
      </c>
      <c r="E185" s="214" t="s">
        <v>3862</v>
      </c>
      <c r="F185" s="214" t="s">
        <v>3863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83</v>
      </c>
      <c r="AT185" s="212" t="s">
        <v>75</v>
      </c>
      <c r="AU185" s="212" t="s">
        <v>83</v>
      </c>
      <c r="AY185" s="211" t="s">
        <v>331</v>
      </c>
      <c r="BK185" s="213">
        <f>SUM(BK186:BK188)</f>
        <v>0</v>
      </c>
    </row>
    <row r="186" s="2" customFormat="1" ht="24.15" customHeight="1">
      <c r="A186" s="40"/>
      <c r="B186" s="41"/>
      <c r="C186" s="216" t="s">
        <v>199</v>
      </c>
      <c r="D186" s="216" t="s">
        <v>333</v>
      </c>
      <c r="E186" s="217" t="s">
        <v>7464</v>
      </c>
      <c r="F186" s="218" t="s">
        <v>7412</v>
      </c>
      <c r="G186" s="219" t="s">
        <v>376</v>
      </c>
      <c r="H186" s="220">
        <v>16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1106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7465</v>
      </c>
      <c r="G187" s="246"/>
      <c r="H187" s="249">
        <v>16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16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12" customFormat="1" ht="22.8" customHeight="1">
      <c r="A189" s="12"/>
      <c r="B189" s="200"/>
      <c r="C189" s="201"/>
      <c r="D189" s="202" t="s">
        <v>75</v>
      </c>
      <c r="E189" s="214" t="s">
        <v>3870</v>
      </c>
      <c r="F189" s="214" t="s">
        <v>3871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SUM(P190:P219)</f>
        <v>0</v>
      </c>
      <c r="Q189" s="208"/>
      <c r="R189" s="209">
        <f>SUM(R190:R219)</f>
        <v>0</v>
      </c>
      <c r="S189" s="208"/>
      <c r="T189" s="210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83</v>
      </c>
      <c r="AT189" s="212" t="s">
        <v>75</v>
      </c>
      <c r="AU189" s="212" t="s">
        <v>83</v>
      </c>
      <c r="AY189" s="211" t="s">
        <v>331</v>
      </c>
      <c r="BK189" s="213">
        <f>SUM(BK190:BK219)</f>
        <v>0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7342</v>
      </c>
      <c r="F190" s="218" t="s">
        <v>7466</v>
      </c>
      <c r="G190" s="219" t="s">
        <v>376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2" customFormat="1" ht="16.5" customHeight="1">
      <c r="A193" s="40"/>
      <c r="B193" s="41"/>
      <c r="C193" s="216" t="s">
        <v>587</v>
      </c>
      <c r="D193" s="216" t="s">
        <v>333</v>
      </c>
      <c r="E193" s="217" t="s">
        <v>6920</v>
      </c>
      <c r="F193" s="218" t="s">
        <v>6921</v>
      </c>
      <c r="G193" s="219" t="s">
        <v>384</v>
      </c>
      <c r="H193" s="220">
        <v>0.043999999999999997</v>
      </c>
      <c r="I193" s="221"/>
      <c r="J193" s="222">
        <f>ROUND(I193*H193,2)</f>
        <v>0</v>
      </c>
      <c r="K193" s="218" t="s">
        <v>3508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1132</v>
      </c>
    </row>
    <row r="194" s="14" customFormat="1">
      <c r="A194" s="14"/>
      <c r="B194" s="245"/>
      <c r="C194" s="246"/>
      <c r="D194" s="236" t="s">
        <v>341</v>
      </c>
      <c r="E194" s="247" t="s">
        <v>19</v>
      </c>
      <c r="F194" s="248" t="s">
        <v>7467</v>
      </c>
      <c r="G194" s="246"/>
      <c r="H194" s="249">
        <v>0.043999999999999997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341</v>
      </c>
      <c r="AU194" s="255" t="s">
        <v>85</v>
      </c>
      <c r="AV194" s="14" t="s">
        <v>85</v>
      </c>
      <c r="AW194" s="14" t="s">
        <v>35</v>
      </c>
      <c r="AX194" s="14" t="s">
        <v>76</v>
      </c>
      <c r="AY194" s="255" t="s">
        <v>331</v>
      </c>
    </row>
    <row r="195" s="15" customFormat="1">
      <c r="A195" s="15"/>
      <c r="B195" s="256"/>
      <c r="C195" s="257"/>
      <c r="D195" s="236" t="s">
        <v>341</v>
      </c>
      <c r="E195" s="258" t="s">
        <v>19</v>
      </c>
      <c r="F195" s="259" t="s">
        <v>353</v>
      </c>
      <c r="G195" s="257"/>
      <c r="H195" s="260">
        <v>0.043999999999999997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341</v>
      </c>
      <c r="AU195" s="266" t="s">
        <v>85</v>
      </c>
      <c r="AV195" s="15" t="s">
        <v>126</v>
      </c>
      <c r="AW195" s="15" t="s">
        <v>35</v>
      </c>
      <c r="AX195" s="15" t="s">
        <v>83</v>
      </c>
      <c r="AY195" s="266" t="s">
        <v>331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6950</v>
      </c>
      <c r="F196" s="218" t="s">
        <v>6951</v>
      </c>
      <c r="G196" s="219" t="s">
        <v>425</v>
      </c>
      <c r="H196" s="220">
        <v>3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92</v>
      </c>
      <c r="G197" s="246"/>
      <c r="H197" s="249">
        <v>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3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7468</v>
      </c>
      <c r="F199" s="218" t="s">
        <v>7469</v>
      </c>
      <c r="G199" s="219" t="s">
        <v>425</v>
      </c>
      <c r="H199" s="220">
        <v>3</v>
      </c>
      <c r="I199" s="221"/>
      <c r="J199" s="222">
        <f>ROUND(I199*H199,2)</f>
        <v>0</v>
      </c>
      <c r="K199" s="218" t="s">
        <v>3508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92</v>
      </c>
      <c r="G200" s="246"/>
      <c r="H200" s="249">
        <v>3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3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7470</v>
      </c>
      <c r="F202" s="218" t="s">
        <v>7471</v>
      </c>
      <c r="G202" s="219" t="s">
        <v>425</v>
      </c>
      <c r="H202" s="220">
        <v>6</v>
      </c>
      <c r="I202" s="221"/>
      <c r="J202" s="222">
        <f>ROUND(I202*H202,2)</f>
        <v>0</v>
      </c>
      <c r="K202" s="218" t="s">
        <v>3508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366</v>
      </c>
      <c r="G203" s="246"/>
      <c r="H203" s="249">
        <v>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6962</v>
      </c>
      <c r="F205" s="218" t="s">
        <v>7472</v>
      </c>
      <c r="G205" s="219" t="s">
        <v>425</v>
      </c>
      <c r="H205" s="220">
        <v>3</v>
      </c>
      <c r="I205" s="221"/>
      <c r="J205" s="222">
        <f>ROUND(I205*H205,2)</f>
        <v>0</v>
      </c>
      <c r="K205" s="218" t="s">
        <v>3508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92</v>
      </c>
      <c r="G206" s="246"/>
      <c r="H206" s="249">
        <v>3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6970</v>
      </c>
      <c r="F208" s="218" t="s">
        <v>6971</v>
      </c>
      <c r="G208" s="219" t="s">
        <v>425</v>
      </c>
      <c r="H208" s="220">
        <v>3</v>
      </c>
      <c r="I208" s="221"/>
      <c r="J208" s="222">
        <f>ROUND(I208*H208,2)</f>
        <v>0</v>
      </c>
      <c r="K208" s="218" t="s">
        <v>3508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92</v>
      </c>
      <c r="G209" s="246"/>
      <c r="H209" s="249">
        <v>3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24.15" customHeight="1">
      <c r="A211" s="40"/>
      <c r="B211" s="41"/>
      <c r="C211" s="216" t="s">
        <v>624</v>
      </c>
      <c r="D211" s="216" t="s">
        <v>333</v>
      </c>
      <c r="E211" s="217" t="s">
        <v>7473</v>
      </c>
      <c r="F211" s="218" t="s">
        <v>7474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7430</v>
      </c>
      <c r="F214" s="218" t="s">
        <v>6989</v>
      </c>
      <c r="G214" s="219" t="s">
        <v>384</v>
      </c>
      <c r="H214" s="220">
        <v>39.344999999999999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7475</v>
      </c>
      <c r="G215" s="246"/>
      <c r="H215" s="249">
        <v>39.344999999999999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39.344999999999999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7432</v>
      </c>
      <c r="F217" s="218" t="s">
        <v>7433</v>
      </c>
      <c r="G217" s="219" t="s">
        <v>384</v>
      </c>
      <c r="H217" s="220">
        <v>53.941000000000002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1284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7476</v>
      </c>
      <c r="G218" s="246"/>
      <c r="H218" s="249">
        <v>53.941000000000002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53.941000000000002</v>
      </c>
      <c r="I219" s="261"/>
      <c r="J219" s="257"/>
      <c r="K219" s="257"/>
      <c r="L219" s="262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6.96" customHeight="1">
      <c r="A220" s="40"/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BKAYbK0ddNNt9uZcLIoWR+jGIHnLuFm2ZKmphdzO7zIiEIJQvAcODFQgrJBh6/jypruIjfrD5qSK9LNjRMTJjg==" hashValue="8kfZ9OK9FvSpQe/EUrx2PsJyJO+eepi9s8Ze3s2UKq9lbB+ubPO9HFnurAkLJPCYnYPue0xsGxZosmF/v/277Q==" algorithmName="SHA-512" password="CC35"/>
  <autoFilter ref="C99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7477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ROUND((SUM(BE105:BE427)),  2)</f>
        <v>0</v>
      </c>
      <c r="G35" s="40"/>
      <c r="H35" s="40"/>
      <c r="I35" s="160">
        <v>0.20999999999999999</v>
      </c>
      <c r="J35" s="159">
        <f>ROUND(((SUM(BE105:BE427))*I35),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ROUND((SUM(BF105:BF427)),  2)</f>
        <v>0</v>
      </c>
      <c r="G36" s="40"/>
      <c r="H36" s="40"/>
      <c r="I36" s="160">
        <v>0.14999999999999999</v>
      </c>
      <c r="J36" s="159">
        <f>ROUND(((SUM(BF105:BF427))*I36),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ROUND((SUM(BG105:BG427)),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ROUND((SUM(BH105:BH427)),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ROUND((SUM(BI105:BI427)),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102.10 - IO.02.10 - Prodloužení vodovodu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7478</v>
      </c>
      <c r="E64" s="181"/>
      <c r="F64" s="181"/>
      <c r="G64" s="181"/>
      <c r="H64" s="181"/>
      <c r="I64" s="181"/>
      <c r="J64" s="182">
        <f>J106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5215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J140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J156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J163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J177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5217</v>
      </c>
      <c r="E71" s="186"/>
      <c r="F71" s="186"/>
      <c r="G71" s="186"/>
      <c r="H71" s="186"/>
      <c r="I71" s="186"/>
      <c r="J71" s="187">
        <f>J184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5218</v>
      </c>
      <c r="E72" s="186"/>
      <c r="F72" s="186"/>
      <c r="G72" s="186"/>
      <c r="H72" s="186"/>
      <c r="I72" s="186"/>
      <c r="J72" s="187">
        <f>J197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7479</v>
      </c>
      <c r="E73" s="186"/>
      <c r="F73" s="186"/>
      <c r="G73" s="186"/>
      <c r="H73" s="186"/>
      <c r="I73" s="186"/>
      <c r="J73" s="187">
        <f>J201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6620</v>
      </c>
      <c r="E74" s="186"/>
      <c r="F74" s="186"/>
      <c r="G74" s="186"/>
      <c r="H74" s="186"/>
      <c r="I74" s="186"/>
      <c r="J74" s="187">
        <f>J205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6622</v>
      </c>
      <c r="E75" s="186"/>
      <c r="F75" s="186"/>
      <c r="G75" s="186"/>
      <c r="H75" s="186"/>
      <c r="I75" s="186"/>
      <c r="J75" s="187">
        <f>J209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6623</v>
      </c>
      <c r="E76" s="186"/>
      <c r="F76" s="186"/>
      <c r="G76" s="186"/>
      <c r="H76" s="186"/>
      <c r="I76" s="186"/>
      <c r="J76" s="187">
        <f>J216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6625</v>
      </c>
      <c r="E77" s="186"/>
      <c r="F77" s="186"/>
      <c r="G77" s="186"/>
      <c r="H77" s="186"/>
      <c r="I77" s="186"/>
      <c r="J77" s="187">
        <f>J220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6626</v>
      </c>
      <c r="E78" s="186"/>
      <c r="F78" s="186"/>
      <c r="G78" s="186"/>
      <c r="H78" s="186"/>
      <c r="I78" s="186"/>
      <c r="J78" s="187">
        <f>J251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5221</v>
      </c>
      <c r="E79" s="186"/>
      <c r="F79" s="186"/>
      <c r="G79" s="186"/>
      <c r="H79" s="186"/>
      <c r="I79" s="186"/>
      <c r="J79" s="187">
        <f>J297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6628</v>
      </c>
      <c r="E80" s="186"/>
      <c r="F80" s="186"/>
      <c r="G80" s="186"/>
      <c r="H80" s="186"/>
      <c r="I80" s="186"/>
      <c r="J80" s="187">
        <f>J305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6629</v>
      </c>
      <c r="E81" s="186"/>
      <c r="F81" s="186"/>
      <c r="G81" s="186"/>
      <c r="H81" s="186"/>
      <c r="I81" s="186"/>
      <c r="J81" s="187">
        <f>J309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5671</v>
      </c>
      <c r="E82" s="186"/>
      <c r="F82" s="186"/>
      <c r="G82" s="186"/>
      <c r="H82" s="186"/>
      <c r="I82" s="186"/>
      <c r="J82" s="187">
        <f>J316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5591</v>
      </c>
      <c r="E83" s="186"/>
      <c r="F83" s="186"/>
      <c r="G83" s="186"/>
      <c r="H83" s="186"/>
      <c r="I83" s="186"/>
      <c r="J83" s="187">
        <f>J335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9" s="2" customFormat="1" ht="6.96" customHeight="1">
      <c r="A89" s="40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4.96" customHeight="1">
      <c r="A90" s="40"/>
      <c r="B90" s="41"/>
      <c r="C90" s="25" t="s">
        <v>316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172" t="str">
        <f>E7</f>
        <v>Anthropos Sportovní a rekreační areál (I.etapa)-revize 5</v>
      </c>
      <c r="F93" s="34"/>
      <c r="G93" s="34"/>
      <c r="H93" s="34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" customFormat="1" ht="12" customHeight="1">
      <c r="B94" s="23"/>
      <c r="C94" s="34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40"/>
      <c r="B95" s="41"/>
      <c r="C95" s="42"/>
      <c r="D95" s="42"/>
      <c r="E95" s="172" t="s">
        <v>303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304</v>
      </c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E11</f>
        <v>102.10 - IO.02.10 - Prodloužení vodovodu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F14</f>
        <v xml:space="preserve"> </v>
      </c>
      <c r="G99" s="42"/>
      <c r="H99" s="42"/>
      <c r="I99" s="34" t="s">
        <v>23</v>
      </c>
      <c r="J99" s="74" t="str">
        <f>IF(J14="","",J14)</f>
        <v>14. 6. 2022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25</v>
      </c>
      <c r="D101" s="42"/>
      <c r="E101" s="42"/>
      <c r="F101" s="29" t="str">
        <f>E17</f>
        <v>Statutární město Brno</v>
      </c>
      <c r="G101" s="42"/>
      <c r="H101" s="42"/>
      <c r="I101" s="34" t="s">
        <v>31</v>
      </c>
      <c r="J101" s="38" t="str">
        <f>E23</f>
        <v>Arch.Design, s.r.o.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29</v>
      </c>
      <c r="D102" s="42"/>
      <c r="E102" s="42"/>
      <c r="F102" s="29" t="str">
        <f>IF(E20="","",E20)</f>
        <v>Vyplň údaj</v>
      </c>
      <c r="G102" s="42"/>
      <c r="H102" s="42"/>
      <c r="I102" s="34" t="s">
        <v>36</v>
      </c>
      <c r="J102" s="38" t="str">
        <f>E26</f>
        <v>CKN Invest, spol. s r.o.</v>
      </c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89"/>
      <c r="B104" s="190"/>
      <c r="C104" s="191" t="s">
        <v>317</v>
      </c>
      <c r="D104" s="192" t="s">
        <v>61</v>
      </c>
      <c r="E104" s="192" t="s">
        <v>57</v>
      </c>
      <c r="F104" s="192" t="s">
        <v>58</v>
      </c>
      <c r="G104" s="192" t="s">
        <v>318</v>
      </c>
      <c r="H104" s="192" t="s">
        <v>319</v>
      </c>
      <c r="I104" s="192" t="s">
        <v>320</v>
      </c>
      <c r="J104" s="192" t="s">
        <v>311</v>
      </c>
      <c r="K104" s="193" t="s">
        <v>321</v>
      </c>
      <c r="L104" s="194"/>
      <c r="M104" s="94" t="s">
        <v>19</v>
      </c>
      <c r="N104" s="95" t="s">
        <v>46</v>
      </c>
      <c r="O104" s="95" t="s">
        <v>322</v>
      </c>
      <c r="P104" s="95" t="s">
        <v>323</v>
      </c>
      <c r="Q104" s="95" t="s">
        <v>324</v>
      </c>
      <c r="R104" s="95" t="s">
        <v>325</v>
      </c>
      <c r="S104" s="95" t="s">
        <v>326</v>
      </c>
      <c r="T104" s="96" t="s">
        <v>327</v>
      </c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</row>
    <row r="105" s="2" customFormat="1" ht="22.8" customHeight="1">
      <c r="A105" s="40"/>
      <c r="B105" s="41"/>
      <c r="C105" s="101" t="s">
        <v>328</v>
      </c>
      <c r="D105" s="42"/>
      <c r="E105" s="42"/>
      <c r="F105" s="42"/>
      <c r="G105" s="42"/>
      <c r="H105" s="42"/>
      <c r="I105" s="42"/>
      <c r="J105" s="195">
        <f>BK105</f>
        <v>0</v>
      </c>
      <c r="K105" s="42"/>
      <c r="L105" s="46"/>
      <c r="M105" s="97"/>
      <c r="N105" s="196"/>
      <c r="O105" s="98"/>
      <c r="P105" s="197">
        <f>P106</f>
        <v>0</v>
      </c>
      <c r="Q105" s="98"/>
      <c r="R105" s="197">
        <f>R106</f>
        <v>0</v>
      </c>
      <c r="S105" s="98"/>
      <c r="T105" s="198">
        <f>T106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75</v>
      </c>
      <c r="AU105" s="19" t="s">
        <v>312</v>
      </c>
      <c r="BK105" s="199">
        <f>BK106</f>
        <v>0</v>
      </c>
    </row>
    <row r="106" s="12" customFormat="1" ht="25.92" customHeight="1">
      <c r="A106" s="12"/>
      <c r="B106" s="200"/>
      <c r="C106" s="201"/>
      <c r="D106" s="202" t="s">
        <v>75</v>
      </c>
      <c r="E106" s="203" t="s">
        <v>83</v>
      </c>
      <c r="F106" s="203" t="s">
        <v>7480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P107+P130+P140+P156+P163+P177+P184+P197+P201+P205+P209+P216+P220+P251+P297+P305+P309+P316+P335</f>
        <v>0</v>
      </c>
      <c r="Q106" s="208"/>
      <c r="R106" s="209">
        <f>R107+R130+R140+R156+R163+R177+R184+R197+R201+R205+R209+R216+R220+R251+R297+R305+R309+R316+R335</f>
        <v>0</v>
      </c>
      <c r="S106" s="208"/>
      <c r="T106" s="210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76</v>
      </c>
      <c r="AY106" s="211" t="s">
        <v>331</v>
      </c>
      <c r="BK106" s="213">
        <f>BK107+BK130+BK140+BK156+BK163+BK177+BK184+BK197+BK201+BK205+BK209+BK216+BK220+BK251+BK297+BK305+BK309+BK316+BK335</f>
        <v>0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182</v>
      </c>
      <c r="F107" s="214" t="s">
        <v>422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SUM(P108:P129)</f>
        <v>0</v>
      </c>
      <c r="Q107" s="208"/>
      <c r="R107" s="209">
        <f>SUM(R108:R129)</f>
        <v>0</v>
      </c>
      <c r="S107" s="208"/>
      <c r="T107" s="210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SUM(BK108:BK129)</f>
        <v>0</v>
      </c>
    </row>
    <row r="108" s="2" customFormat="1" ht="16.5" customHeight="1">
      <c r="A108" s="40"/>
      <c r="B108" s="41"/>
      <c r="C108" s="216" t="s">
        <v>83</v>
      </c>
      <c r="D108" s="216" t="s">
        <v>333</v>
      </c>
      <c r="E108" s="217" t="s">
        <v>3505</v>
      </c>
      <c r="F108" s="218" t="s">
        <v>6632</v>
      </c>
      <c r="G108" s="219" t="s">
        <v>3507</v>
      </c>
      <c r="H108" s="220">
        <v>480</v>
      </c>
      <c r="I108" s="221"/>
      <c r="J108" s="222">
        <f>ROUND(I108*H108,2)</f>
        <v>0</v>
      </c>
      <c r="K108" s="218" t="s">
        <v>3508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85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7378</v>
      </c>
      <c r="G109" s="246"/>
      <c r="H109" s="249">
        <v>480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480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85</v>
      </c>
      <c r="D111" s="216" t="s">
        <v>333</v>
      </c>
      <c r="E111" s="217" t="s">
        <v>3510</v>
      </c>
      <c r="F111" s="218" t="s">
        <v>6634</v>
      </c>
      <c r="G111" s="219" t="s">
        <v>1081</v>
      </c>
      <c r="H111" s="220">
        <v>20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126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558</v>
      </c>
      <c r="G112" s="246"/>
      <c r="H112" s="249">
        <v>20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20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92</v>
      </c>
      <c r="D114" s="216" t="s">
        <v>333</v>
      </c>
      <c r="E114" s="217" t="s">
        <v>6643</v>
      </c>
      <c r="F114" s="218" t="s">
        <v>6644</v>
      </c>
      <c r="G114" s="219" t="s">
        <v>376</v>
      </c>
      <c r="H114" s="220">
        <v>6.5999999999999996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366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7481</v>
      </c>
      <c r="G115" s="246"/>
      <c r="H115" s="249">
        <v>3.6000000000000001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6645</v>
      </c>
      <c r="G116" s="246"/>
      <c r="H116" s="249">
        <v>3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6.5999999999999996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126</v>
      </c>
      <c r="D118" s="216" t="s">
        <v>333</v>
      </c>
      <c r="E118" s="217" t="s">
        <v>6649</v>
      </c>
      <c r="F118" s="218" t="s">
        <v>6650</v>
      </c>
      <c r="G118" s="219" t="s">
        <v>376</v>
      </c>
      <c r="H118" s="220">
        <v>6</v>
      </c>
      <c r="I118" s="221"/>
      <c r="J118" s="222">
        <f>ROUND(I118*H118,2)</f>
        <v>0</v>
      </c>
      <c r="K118" s="218" t="s">
        <v>3508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381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6648</v>
      </c>
      <c r="G119" s="246"/>
      <c r="H119" s="249">
        <v>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361</v>
      </c>
      <c r="D121" s="216" t="s">
        <v>333</v>
      </c>
      <c r="E121" s="217" t="s">
        <v>6652</v>
      </c>
      <c r="F121" s="218" t="s">
        <v>6653</v>
      </c>
      <c r="G121" s="219" t="s">
        <v>336</v>
      </c>
      <c r="H121" s="220">
        <v>130.5</v>
      </c>
      <c r="I121" s="221"/>
      <c r="J121" s="222">
        <f>ROUND(I121*H121,2)</f>
        <v>0</v>
      </c>
      <c r="K121" s="218" t="s">
        <v>3508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393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7482</v>
      </c>
      <c r="G122" s="246"/>
      <c r="H122" s="249">
        <v>130.5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130.5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6656</v>
      </c>
      <c r="F124" s="218" t="s">
        <v>6657</v>
      </c>
      <c r="G124" s="219" t="s">
        <v>336</v>
      </c>
      <c r="H124" s="220">
        <v>130.5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7482</v>
      </c>
      <c r="G125" s="246"/>
      <c r="H125" s="249">
        <v>130.5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130.5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5672</v>
      </c>
      <c r="F127" s="218" t="s">
        <v>5673</v>
      </c>
      <c r="G127" s="219" t="s">
        <v>336</v>
      </c>
      <c r="H127" s="220">
        <v>130.5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7482</v>
      </c>
      <c r="G128" s="246"/>
      <c r="H128" s="249">
        <v>130.5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130.5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185</v>
      </c>
      <c r="F130" s="214" t="s">
        <v>5222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0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SUM(BK131:BK139)</f>
        <v>0</v>
      </c>
    </row>
    <row r="131" s="2" customFormat="1" ht="16.5" customHeight="1">
      <c r="A131" s="40"/>
      <c r="B131" s="41"/>
      <c r="C131" s="216" t="s">
        <v>381</v>
      </c>
      <c r="D131" s="216" t="s">
        <v>333</v>
      </c>
      <c r="E131" s="217" t="s">
        <v>6661</v>
      </c>
      <c r="F131" s="218" t="s">
        <v>6662</v>
      </c>
      <c r="G131" s="219" t="s">
        <v>429</v>
      </c>
      <c r="H131" s="220">
        <v>44.189999999999998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541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7483</v>
      </c>
      <c r="G132" s="246"/>
      <c r="H132" s="249">
        <v>6.4800000000000004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6666</v>
      </c>
      <c r="G133" s="246"/>
      <c r="H133" s="249">
        <v>4.5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7484</v>
      </c>
      <c r="G134" s="246"/>
      <c r="H134" s="249">
        <v>31.050000000000001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7485</v>
      </c>
      <c r="G135" s="246"/>
      <c r="H135" s="249">
        <v>2.1600000000000001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44.189999999999998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6667</v>
      </c>
      <c r="F137" s="218" t="s">
        <v>6668</v>
      </c>
      <c r="G137" s="219" t="s">
        <v>429</v>
      </c>
      <c r="H137" s="220">
        <v>16.425000000000001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7486</v>
      </c>
      <c r="G138" s="246"/>
      <c r="H138" s="249">
        <v>16.425000000000001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16.425000000000001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524</v>
      </c>
      <c r="F140" s="214" t="s">
        <v>3512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SUM(P141:P155)</f>
        <v>0</v>
      </c>
      <c r="Q140" s="208"/>
      <c r="R140" s="209">
        <f>SUM(R141:R155)</f>
        <v>0</v>
      </c>
      <c r="S140" s="208"/>
      <c r="T140" s="21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SUM(BK141:BK155)</f>
        <v>0</v>
      </c>
    </row>
    <row r="141" s="2" customFormat="1" ht="16.5" customHeight="1">
      <c r="A141" s="40"/>
      <c r="B141" s="41"/>
      <c r="C141" s="216" t="s">
        <v>393</v>
      </c>
      <c r="D141" s="216" t="s">
        <v>333</v>
      </c>
      <c r="E141" s="217" t="s">
        <v>6670</v>
      </c>
      <c r="F141" s="218" t="s">
        <v>6671</v>
      </c>
      <c r="G141" s="219" t="s">
        <v>429</v>
      </c>
      <c r="H141" s="220">
        <v>44.189999999999998</v>
      </c>
      <c r="I141" s="221"/>
      <c r="J141" s="222">
        <f>ROUND(I141*H141,2)</f>
        <v>0</v>
      </c>
      <c r="K141" s="218" t="s">
        <v>3508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558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7487</v>
      </c>
      <c r="G142" s="246"/>
      <c r="H142" s="249">
        <v>44.189999999999998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44.189999999999998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182</v>
      </c>
      <c r="D144" s="216" t="s">
        <v>333</v>
      </c>
      <c r="E144" s="217" t="s">
        <v>6673</v>
      </c>
      <c r="F144" s="218" t="s">
        <v>6674</v>
      </c>
      <c r="G144" s="219" t="s">
        <v>429</v>
      </c>
      <c r="H144" s="220">
        <v>429.69999999999999</v>
      </c>
      <c r="I144" s="221"/>
      <c r="J144" s="222">
        <f>ROUND(I144*H144,2)</f>
        <v>0</v>
      </c>
      <c r="K144" s="218" t="s">
        <v>3508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190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7488</v>
      </c>
      <c r="G145" s="246"/>
      <c r="H145" s="249">
        <v>429.69999999999999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429.69999999999999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185</v>
      </c>
      <c r="D147" s="216" t="s">
        <v>333</v>
      </c>
      <c r="E147" s="217" t="s">
        <v>3519</v>
      </c>
      <c r="F147" s="218" t="s">
        <v>6676</v>
      </c>
      <c r="G147" s="219" t="s">
        <v>429</v>
      </c>
      <c r="H147" s="220">
        <v>214.84999999999999</v>
      </c>
      <c r="I147" s="221"/>
      <c r="J147" s="222">
        <f>ROUND(I147*H147,2)</f>
        <v>0</v>
      </c>
      <c r="K147" s="218" t="s">
        <v>3508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199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7489</v>
      </c>
      <c r="G148" s="246"/>
      <c r="H148" s="249">
        <v>214.84999999999999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214.84999999999999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2" customFormat="1" ht="16.5" customHeight="1">
      <c r="A150" s="40"/>
      <c r="B150" s="41"/>
      <c r="C150" s="216" t="s">
        <v>524</v>
      </c>
      <c r="D150" s="216" t="s">
        <v>333</v>
      </c>
      <c r="E150" s="217" t="s">
        <v>3522</v>
      </c>
      <c r="F150" s="218" t="s">
        <v>7001</v>
      </c>
      <c r="G150" s="219" t="s">
        <v>429</v>
      </c>
      <c r="H150" s="220">
        <v>47.700000000000003</v>
      </c>
      <c r="I150" s="221"/>
      <c r="J150" s="222">
        <f>ROUND(I150*H150,2)</f>
        <v>0</v>
      </c>
      <c r="K150" s="218" t="s">
        <v>3508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587</v>
      </c>
    </row>
    <row r="151" s="14" customFormat="1">
      <c r="A151" s="14"/>
      <c r="B151" s="245"/>
      <c r="C151" s="246"/>
      <c r="D151" s="236" t="s">
        <v>341</v>
      </c>
      <c r="E151" s="247" t="s">
        <v>19</v>
      </c>
      <c r="F151" s="248" t="s">
        <v>7490</v>
      </c>
      <c r="G151" s="246"/>
      <c r="H151" s="249">
        <v>47.700000000000003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341</v>
      </c>
      <c r="AU151" s="255" t="s">
        <v>85</v>
      </c>
      <c r="AV151" s="14" t="s">
        <v>85</v>
      </c>
      <c r="AW151" s="14" t="s">
        <v>35</v>
      </c>
      <c r="AX151" s="14" t="s">
        <v>76</v>
      </c>
      <c r="AY151" s="255" t="s">
        <v>331</v>
      </c>
    </row>
    <row r="152" s="15" customFormat="1">
      <c r="A152" s="15"/>
      <c r="B152" s="256"/>
      <c r="C152" s="257"/>
      <c r="D152" s="236" t="s">
        <v>341</v>
      </c>
      <c r="E152" s="258" t="s">
        <v>19</v>
      </c>
      <c r="F152" s="259" t="s">
        <v>353</v>
      </c>
      <c r="G152" s="257"/>
      <c r="H152" s="260">
        <v>47.700000000000003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341</v>
      </c>
      <c r="AU152" s="266" t="s">
        <v>85</v>
      </c>
      <c r="AV152" s="15" t="s">
        <v>126</v>
      </c>
      <c r="AW152" s="15" t="s">
        <v>35</v>
      </c>
      <c r="AX152" s="15" t="s">
        <v>83</v>
      </c>
      <c r="AY152" s="266" t="s">
        <v>331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3524</v>
      </c>
      <c r="F153" s="218" t="s">
        <v>6681</v>
      </c>
      <c r="G153" s="219" t="s">
        <v>429</v>
      </c>
      <c r="H153" s="220">
        <v>23.850000000000001</v>
      </c>
      <c r="I153" s="221"/>
      <c r="J153" s="222">
        <f>ROUND(I153*H153,2)</f>
        <v>0</v>
      </c>
      <c r="K153" s="218" t="s">
        <v>3508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7491</v>
      </c>
      <c r="G154" s="246"/>
      <c r="H154" s="249">
        <v>23.850000000000001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23.850000000000001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8</v>
      </c>
      <c r="F156" s="214" t="s">
        <v>3527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SUM(P157:P162)</f>
        <v>0</v>
      </c>
      <c r="Q156" s="208"/>
      <c r="R156" s="209">
        <f>SUM(R157:R162)</f>
        <v>0</v>
      </c>
      <c r="S156" s="208"/>
      <c r="T156" s="210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SUM(BK157:BK162)</f>
        <v>0</v>
      </c>
    </row>
    <row r="157" s="2" customFormat="1" ht="16.5" customHeight="1">
      <c r="A157" s="40"/>
      <c r="B157" s="41"/>
      <c r="C157" s="216" t="s">
        <v>8</v>
      </c>
      <c r="D157" s="216" t="s">
        <v>333</v>
      </c>
      <c r="E157" s="217" t="s">
        <v>3528</v>
      </c>
      <c r="F157" s="218" t="s">
        <v>6710</v>
      </c>
      <c r="G157" s="219" t="s">
        <v>336</v>
      </c>
      <c r="H157" s="220">
        <v>340</v>
      </c>
      <c r="I157" s="221"/>
      <c r="J157" s="222">
        <f>ROUND(I157*H157,2)</f>
        <v>0</v>
      </c>
      <c r="K157" s="218" t="s">
        <v>3508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631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7492</v>
      </c>
      <c r="G158" s="246"/>
      <c r="H158" s="249">
        <v>340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340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3531</v>
      </c>
      <c r="F160" s="218" t="s">
        <v>6712</v>
      </c>
      <c r="G160" s="219" t="s">
        <v>336</v>
      </c>
      <c r="H160" s="220">
        <v>340</v>
      </c>
      <c r="I160" s="221"/>
      <c r="J160" s="222">
        <f>ROUND(I160*H160,2)</f>
        <v>0</v>
      </c>
      <c r="K160" s="218" t="s">
        <v>3508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7492</v>
      </c>
      <c r="G161" s="246"/>
      <c r="H161" s="249">
        <v>340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340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12" customFormat="1" ht="22.8" customHeight="1">
      <c r="A163" s="12"/>
      <c r="B163" s="200"/>
      <c r="C163" s="201"/>
      <c r="D163" s="202" t="s">
        <v>75</v>
      </c>
      <c r="E163" s="214" t="s">
        <v>541</v>
      </c>
      <c r="F163" s="214" t="s">
        <v>3540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SUM(P164:P176)</f>
        <v>0</v>
      </c>
      <c r="Q163" s="208"/>
      <c r="R163" s="209">
        <f>SUM(R164:R176)</f>
        <v>0</v>
      </c>
      <c r="S163" s="208"/>
      <c r="T163" s="21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75</v>
      </c>
      <c r="AU163" s="212" t="s">
        <v>83</v>
      </c>
      <c r="AY163" s="211" t="s">
        <v>331</v>
      </c>
      <c r="BK163" s="213">
        <f>SUM(BK164:BK176)</f>
        <v>0</v>
      </c>
    </row>
    <row r="164" s="2" customFormat="1" ht="16.5" customHeight="1">
      <c r="A164" s="40"/>
      <c r="B164" s="41"/>
      <c r="C164" s="216" t="s">
        <v>469</v>
      </c>
      <c r="D164" s="216" t="s">
        <v>333</v>
      </c>
      <c r="E164" s="217" t="s">
        <v>3541</v>
      </c>
      <c r="F164" s="218" t="s">
        <v>6732</v>
      </c>
      <c r="G164" s="219" t="s">
        <v>429</v>
      </c>
      <c r="H164" s="220">
        <v>477.5</v>
      </c>
      <c r="I164" s="221"/>
      <c r="J164" s="222">
        <f>ROUND(I164*H164,2)</f>
        <v>0</v>
      </c>
      <c r="K164" s="218" t="s">
        <v>3508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638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7493</v>
      </c>
      <c r="G165" s="246"/>
      <c r="H165" s="249">
        <v>477.5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477.5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3547</v>
      </c>
      <c r="F167" s="218" t="s">
        <v>5225</v>
      </c>
      <c r="G167" s="219" t="s">
        <v>429</v>
      </c>
      <c r="H167" s="220">
        <v>477.5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3" customFormat="1">
      <c r="A168" s="13"/>
      <c r="B168" s="234"/>
      <c r="C168" s="235"/>
      <c r="D168" s="236" t="s">
        <v>341</v>
      </c>
      <c r="E168" s="237" t="s">
        <v>19</v>
      </c>
      <c r="F168" s="238" t="s">
        <v>6748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341</v>
      </c>
      <c r="AU168" s="244" t="s">
        <v>85</v>
      </c>
      <c r="AV168" s="13" t="s">
        <v>83</v>
      </c>
      <c r="AW168" s="13" t="s">
        <v>35</v>
      </c>
      <c r="AX168" s="13" t="s">
        <v>76</v>
      </c>
      <c r="AY168" s="244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7493</v>
      </c>
      <c r="G169" s="246"/>
      <c r="H169" s="249">
        <v>477.5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477.5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549</v>
      </c>
      <c r="D171" s="216" t="s">
        <v>333</v>
      </c>
      <c r="E171" s="217" t="s">
        <v>3544</v>
      </c>
      <c r="F171" s="218" t="s">
        <v>6757</v>
      </c>
      <c r="G171" s="219" t="s">
        <v>429</v>
      </c>
      <c r="H171" s="220">
        <v>477.5</v>
      </c>
      <c r="I171" s="221"/>
      <c r="J171" s="222">
        <f>ROUND(I171*H171,2)</f>
        <v>0</v>
      </c>
      <c r="K171" s="218" t="s">
        <v>3508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683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7493</v>
      </c>
      <c r="G172" s="246"/>
      <c r="H172" s="249">
        <v>477.5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477.5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3550</v>
      </c>
      <c r="F174" s="218" t="s">
        <v>6759</v>
      </c>
      <c r="G174" s="219" t="s">
        <v>429</v>
      </c>
      <c r="H174" s="220">
        <v>7162.5</v>
      </c>
      <c r="I174" s="221"/>
      <c r="J174" s="222">
        <f>ROUND(I174*H174,2)</f>
        <v>0</v>
      </c>
      <c r="K174" s="218" t="s">
        <v>3508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7494</v>
      </c>
      <c r="G175" s="246"/>
      <c r="H175" s="249">
        <v>7162.5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7162.5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12" customFormat="1" ht="22.8" customHeight="1">
      <c r="A177" s="12"/>
      <c r="B177" s="200"/>
      <c r="C177" s="201"/>
      <c r="D177" s="202" t="s">
        <v>75</v>
      </c>
      <c r="E177" s="214" t="s">
        <v>469</v>
      </c>
      <c r="F177" s="214" t="s">
        <v>3553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75</v>
      </c>
      <c r="AU177" s="212" t="s">
        <v>83</v>
      </c>
      <c r="AY177" s="211" t="s">
        <v>331</v>
      </c>
      <c r="BK177" s="213">
        <f>SUM(BK178:BK183)</f>
        <v>0</v>
      </c>
    </row>
    <row r="178" s="2" customFormat="1" ht="16.5" customHeight="1">
      <c r="A178" s="40"/>
      <c r="B178" s="41"/>
      <c r="C178" s="216" t="s">
        <v>7</v>
      </c>
      <c r="D178" s="216" t="s">
        <v>333</v>
      </c>
      <c r="E178" s="217" t="s">
        <v>3554</v>
      </c>
      <c r="F178" s="218" t="s">
        <v>6769</v>
      </c>
      <c r="G178" s="219" t="s">
        <v>429</v>
      </c>
      <c r="H178" s="220">
        <v>133.40000000000001</v>
      </c>
      <c r="I178" s="221"/>
      <c r="J178" s="222">
        <f>ROUND(I178*H178,2)</f>
        <v>0</v>
      </c>
      <c r="K178" s="218" t="s">
        <v>3508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1058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7495</v>
      </c>
      <c r="G179" s="246"/>
      <c r="H179" s="249">
        <v>133.40000000000001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5" customFormat="1">
      <c r="A180" s="15"/>
      <c r="B180" s="256"/>
      <c r="C180" s="257"/>
      <c r="D180" s="236" t="s">
        <v>341</v>
      </c>
      <c r="E180" s="258" t="s">
        <v>19</v>
      </c>
      <c r="F180" s="259" t="s">
        <v>353</v>
      </c>
      <c r="G180" s="257"/>
      <c r="H180" s="260">
        <v>133.40000000000001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341</v>
      </c>
      <c r="AU180" s="266" t="s">
        <v>85</v>
      </c>
      <c r="AV180" s="15" t="s">
        <v>126</v>
      </c>
      <c r="AW180" s="15" t="s">
        <v>35</v>
      </c>
      <c r="AX180" s="15" t="s">
        <v>83</v>
      </c>
      <c r="AY180" s="266" t="s">
        <v>331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3556</v>
      </c>
      <c r="F181" s="218" t="s">
        <v>6773</v>
      </c>
      <c r="G181" s="219" t="s">
        <v>429</v>
      </c>
      <c r="H181" s="220">
        <v>308</v>
      </c>
      <c r="I181" s="221"/>
      <c r="J181" s="222">
        <f>ROUND(I181*H181,2)</f>
        <v>0</v>
      </c>
      <c r="K181" s="218" t="s">
        <v>3508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7496</v>
      </c>
      <c r="G182" s="246"/>
      <c r="H182" s="249">
        <v>308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475</v>
      </c>
      <c r="F184" s="214" t="s">
        <v>5226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SUM(P185:P196)</f>
        <v>0</v>
      </c>
      <c r="Q184" s="208"/>
      <c r="R184" s="209">
        <f>SUM(R185:R196)</f>
        <v>0</v>
      </c>
      <c r="S184" s="208"/>
      <c r="T184" s="210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SUM(BK185:BK196)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6777</v>
      </c>
      <c r="F185" s="218" t="s">
        <v>6778</v>
      </c>
      <c r="G185" s="219" t="s">
        <v>336</v>
      </c>
      <c r="H185" s="220">
        <v>109.5</v>
      </c>
      <c r="I185" s="221"/>
      <c r="J185" s="222">
        <f>ROUND(I185*H185,2)</f>
        <v>0</v>
      </c>
      <c r="K185" s="218" t="s">
        <v>3508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1078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7497</v>
      </c>
      <c r="G186" s="246"/>
      <c r="H186" s="249">
        <v>109.5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109.5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6780</v>
      </c>
      <c r="F188" s="218" t="s">
        <v>6781</v>
      </c>
      <c r="G188" s="219" t="s">
        <v>336</v>
      </c>
      <c r="H188" s="220">
        <v>109.5</v>
      </c>
      <c r="I188" s="221"/>
      <c r="J188" s="222">
        <f>ROUND(I188*H188,2)</f>
        <v>0</v>
      </c>
      <c r="K188" s="218" t="s">
        <v>3508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1106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7498</v>
      </c>
      <c r="G189" s="246"/>
      <c r="H189" s="249">
        <v>109.5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109.5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6782</v>
      </c>
      <c r="F191" s="218" t="s">
        <v>6783</v>
      </c>
      <c r="G191" s="219" t="s">
        <v>336</v>
      </c>
      <c r="H191" s="220">
        <v>109.5</v>
      </c>
      <c r="I191" s="221"/>
      <c r="J191" s="222">
        <f>ROUND(I191*H191,2)</f>
        <v>0</v>
      </c>
      <c r="K191" s="218" t="s">
        <v>3508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495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7498</v>
      </c>
      <c r="G192" s="246"/>
      <c r="H192" s="249">
        <v>109.5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109.5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6784</v>
      </c>
      <c r="F194" s="218" t="s">
        <v>6785</v>
      </c>
      <c r="G194" s="219" t="s">
        <v>336</v>
      </c>
      <c r="H194" s="220">
        <v>109.5</v>
      </c>
      <c r="I194" s="221"/>
      <c r="J194" s="222">
        <f>ROUND(I194*H194,2)</f>
        <v>0</v>
      </c>
      <c r="K194" s="218" t="s">
        <v>3508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7498</v>
      </c>
      <c r="G195" s="246"/>
      <c r="H195" s="249">
        <v>109.5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109.5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549</v>
      </c>
      <c r="F197" s="214" t="s">
        <v>3560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3561</v>
      </c>
      <c r="F198" s="218" t="s">
        <v>6786</v>
      </c>
      <c r="G198" s="219" t="s">
        <v>429</v>
      </c>
      <c r="H198" s="220">
        <v>477.5</v>
      </c>
      <c r="I198" s="221"/>
      <c r="J198" s="222">
        <f>ROUND(I198*H198,2)</f>
        <v>0</v>
      </c>
      <c r="K198" s="218" t="s">
        <v>3508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7493</v>
      </c>
      <c r="G199" s="246"/>
      <c r="H199" s="249">
        <v>477.5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477.5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624</v>
      </c>
      <c r="F201" s="214" t="s">
        <v>7499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SUM(P202:P204)</f>
        <v>0</v>
      </c>
      <c r="Q201" s="208"/>
      <c r="R201" s="209">
        <f>SUM(R202:R204)</f>
        <v>0</v>
      </c>
      <c r="S201" s="208"/>
      <c r="T201" s="210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SUM(BK202:BK204)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7500</v>
      </c>
      <c r="F202" s="218" t="s">
        <v>7501</v>
      </c>
      <c r="G202" s="219" t="s">
        <v>429</v>
      </c>
      <c r="H202" s="220">
        <v>2.1030000000000002</v>
      </c>
      <c r="I202" s="221"/>
      <c r="J202" s="222">
        <f>ROUND(I202*H202,2)</f>
        <v>0</v>
      </c>
      <c r="K202" s="218" t="s">
        <v>3508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7502</v>
      </c>
      <c r="G203" s="246"/>
      <c r="H203" s="249">
        <v>2.1030000000000002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2.1030000000000002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12" customFormat="1" ht="22.8" customHeight="1">
      <c r="A205" s="12"/>
      <c r="B205" s="200"/>
      <c r="C205" s="201"/>
      <c r="D205" s="202" t="s">
        <v>75</v>
      </c>
      <c r="E205" s="214" t="s">
        <v>546</v>
      </c>
      <c r="F205" s="214" t="s">
        <v>3563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SUM(P206:P208)</f>
        <v>0</v>
      </c>
      <c r="Q205" s="208"/>
      <c r="R205" s="209">
        <f>SUM(R206:R208)</f>
        <v>0</v>
      </c>
      <c r="S205" s="208"/>
      <c r="T205" s="210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83</v>
      </c>
      <c r="AT205" s="212" t="s">
        <v>75</v>
      </c>
      <c r="AU205" s="212" t="s">
        <v>83</v>
      </c>
      <c r="AY205" s="211" t="s">
        <v>331</v>
      </c>
      <c r="BK205" s="213">
        <f>SUM(BK206:BK208)</f>
        <v>0</v>
      </c>
    </row>
    <row r="206" s="2" customFormat="1" ht="16.5" customHeight="1">
      <c r="A206" s="40"/>
      <c r="B206" s="41"/>
      <c r="C206" s="216" t="s">
        <v>656</v>
      </c>
      <c r="D206" s="216" t="s">
        <v>333</v>
      </c>
      <c r="E206" s="217" t="s">
        <v>3564</v>
      </c>
      <c r="F206" s="218" t="s">
        <v>6795</v>
      </c>
      <c r="G206" s="219" t="s">
        <v>429</v>
      </c>
      <c r="H206" s="220">
        <v>32.700000000000003</v>
      </c>
      <c r="I206" s="221"/>
      <c r="J206" s="222">
        <f>ROUND(I206*H206,2)</f>
        <v>0</v>
      </c>
      <c r="K206" s="218" t="s">
        <v>3508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1201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7503</v>
      </c>
      <c r="G207" s="246"/>
      <c r="H207" s="249">
        <v>32.700000000000003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32.700000000000003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1189</v>
      </c>
      <c r="F209" s="214" t="s">
        <v>6814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SUM(P210:P215)</f>
        <v>0</v>
      </c>
      <c r="Q209" s="208"/>
      <c r="R209" s="209">
        <f>SUM(R210:R215)</f>
        <v>0</v>
      </c>
      <c r="S209" s="208"/>
      <c r="T209" s="210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SUM(BK210:BK215)</f>
        <v>0</v>
      </c>
    </row>
    <row r="210" s="2" customFormat="1" ht="16.5" customHeight="1">
      <c r="A210" s="40"/>
      <c r="B210" s="41"/>
      <c r="C210" s="216" t="s">
        <v>631</v>
      </c>
      <c r="D210" s="216" t="s">
        <v>333</v>
      </c>
      <c r="E210" s="217" t="s">
        <v>6815</v>
      </c>
      <c r="F210" s="218" t="s">
        <v>6816</v>
      </c>
      <c r="G210" s="219" t="s">
        <v>429</v>
      </c>
      <c r="H210" s="220">
        <v>26.100000000000001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1039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7504</v>
      </c>
      <c r="G211" s="246"/>
      <c r="H211" s="249">
        <v>26.100000000000001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26.100000000000001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6818</v>
      </c>
      <c r="F213" s="218" t="s">
        <v>6819</v>
      </c>
      <c r="G213" s="219" t="s">
        <v>384</v>
      </c>
      <c r="H213" s="220">
        <v>54.484000000000002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7505</v>
      </c>
      <c r="G214" s="246"/>
      <c r="H214" s="249">
        <v>54.484000000000002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54.484000000000002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1196</v>
      </c>
      <c r="F216" s="214" t="s">
        <v>6821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SUM(P217:P219)</f>
        <v>0</v>
      </c>
      <c r="Q216" s="208"/>
      <c r="R216" s="209">
        <f>SUM(R217:R219)</f>
        <v>0</v>
      </c>
      <c r="S216" s="208"/>
      <c r="T216" s="210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SUM(BK217:BK219)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6822</v>
      </c>
      <c r="F217" s="218" t="s">
        <v>6823</v>
      </c>
      <c r="G217" s="219" t="s">
        <v>336</v>
      </c>
      <c r="H217" s="220">
        <v>130.5</v>
      </c>
      <c r="I217" s="221"/>
      <c r="J217" s="222">
        <f>ROUND(I217*H217,2)</f>
        <v>0</v>
      </c>
      <c r="K217" s="218" t="s">
        <v>3508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7506</v>
      </c>
      <c r="G218" s="246"/>
      <c r="H218" s="249">
        <v>130.5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130.5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12" customFormat="1" ht="22.8" customHeight="1">
      <c r="A220" s="12"/>
      <c r="B220" s="200"/>
      <c r="C220" s="201"/>
      <c r="D220" s="202" t="s">
        <v>75</v>
      </c>
      <c r="E220" s="214" t="s">
        <v>1420</v>
      </c>
      <c r="F220" s="214" t="s">
        <v>6832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SUM(P221:P250)</f>
        <v>0</v>
      </c>
      <c r="Q220" s="208"/>
      <c r="R220" s="209">
        <f>SUM(R221:R250)</f>
        <v>0</v>
      </c>
      <c r="S220" s="208"/>
      <c r="T220" s="210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83</v>
      </c>
      <c r="AT220" s="212" t="s">
        <v>75</v>
      </c>
      <c r="AU220" s="212" t="s">
        <v>83</v>
      </c>
      <c r="AY220" s="211" t="s">
        <v>331</v>
      </c>
      <c r="BK220" s="213">
        <f>SUM(BK221:BK250)</f>
        <v>0</v>
      </c>
    </row>
    <row r="221" s="2" customFormat="1" ht="24.15" customHeight="1">
      <c r="A221" s="40"/>
      <c r="B221" s="41"/>
      <c r="C221" s="216" t="s">
        <v>467</v>
      </c>
      <c r="D221" s="216" t="s">
        <v>333</v>
      </c>
      <c r="E221" s="217" t="s">
        <v>7507</v>
      </c>
      <c r="F221" s="218" t="s">
        <v>7508</v>
      </c>
      <c r="G221" s="219" t="s">
        <v>19</v>
      </c>
      <c r="H221" s="220">
        <v>0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7509</v>
      </c>
    </row>
    <row r="222" s="2" customFormat="1" ht="16.5" customHeight="1">
      <c r="A222" s="40"/>
      <c r="B222" s="41"/>
      <c r="C222" s="216" t="s">
        <v>612</v>
      </c>
      <c r="D222" s="216" t="s">
        <v>333</v>
      </c>
      <c r="E222" s="217" t="s">
        <v>7510</v>
      </c>
      <c r="F222" s="218" t="s">
        <v>7511</v>
      </c>
      <c r="G222" s="219" t="s">
        <v>425</v>
      </c>
      <c r="H222" s="220">
        <v>10</v>
      </c>
      <c r="I222" s="221"/>
      <c r="J222" s="222">
        <f>ROUND(I222*H222,2)</f>
        <v>0</v>
      </c>
      <c r="K222" s="218" t="s">
        <v>3508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1266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361</v>
      </c>
      <c r="G223" s="246"/>
      <c r="H223" s="249">
        <v>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361</v>
      </c>
      <c r="G224" s="246"/>
      <c r="H224" s="249">
        <v>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10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638</v>
      </c>
      <c r="D226" s="216" t="s">
        <v>333</v>
      </c>
      <c r="E226" s="217" t="s">
        <v>6833</v>
      </c>
      <c r="F226" s="218" t="s">
        <v>7512</v>
      </c>
      <c r="G226" s="219" t="s">
        <v>376</v>
      </c>
      <c r="H226" s="220">
        <v>325</v>
      </c>
      <c r="I226" s="221"/>
      <c r="J226" s="222">
        <f>ROUND(I226*H226,2)</f>
        <v>0</v>
      </c>
      <c r="K226" s="218" t="s">
        <v>3508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126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126</v>
      </c>
      <c r="BM226" s="227" t="s">
        <v>1284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7513</v>
      </c>
      <c r="G227" s="246"/>
      <c r="H227" s="249">
        <v>325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325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605</v>
      </c>
      <c r="D229" s="216" t="s">
        <v>333</v>
      </c>
      <c r="E229" s="217" t="s">
        <v>6836</v>
      </c>
      <c r="F229" s="218" t="s">
        <v>6837</v>
      </c>
      <c r="G229" s="219" t="s">
        <v>425</v>
      </c>
      <c r="H229" s="220">
        <v>22</v>
      </c>
      <c r="I229" s="221"/>
      <c r="J229" s="222">
        <f>ROUND(I229*H229,2)</f>
        <v>0</v>
      </c>
      <c r="K229" s="218" t="s">
        <v>3508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1310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85</v>
      </c>
      <c r="G230" s="246"/>
      <c r="H230" s="249">
        <v>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85</v>
      </c>
      <c r="G231" s="246"/>
      <c r="H231" s="249">
        <v>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126</v>
      </c>
      <c r="G233" s="246"/>
      <c r="H233" s="249">
        <v>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92</v>
      </c>
      <c r="G234" s="246"/>
      <c r="H234" s="249">
        <v>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361</v>
      </c>
      <c r="G235" s="246"/>
      <c r="H235" s="249">
        <v>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92</v>
      </c>
      <c r="G236" s="246"/>
      <c r="H236" s="249">
        <v>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85</v>
      </c>
      <c r="G237" s="246"/>
      <c r="H237" s="249">
        <v>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22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666</v>
      </c>
      <c r="D239" s="216" t="s">
        <v>333</v>
      </c>
      <c r="E239" s="217" t="s">
        <v>7514</v>
      </c>
      <c r="F239" s="218" t="s">
        <v>7515</v>
      </c>
      <c r="G239" s="219" t="s">
        <v>425</v>
      </c>
      <c r="H239" s="220">
        <v>5</v>
      </c>
      <c r="I239" s="221"/>
      <c r="J239" s="222">
        <f>ROUND(I239*H239,2)</f>
        <v>0</v>
      </c>
      <c r="K239" s="218" t="s">
        <v>3508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1333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361</v>
      </c>
      <c r="G240" s="246"/>
      <c r="H240" s="249">
        <v>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675</v>
      </c>
      <c r="D242" s="216" t="s">
        <v>333</v>
      </c>
      <c r="E242" s="217" t="s">
        <v>6838</v>
      </c>
      <c r="F242" s="218" t="s">
        <v>6839</v>
      </c>
      <c r="G242" s="219" t="s">
        <v>425</v>
      </c>
      <c r="H242" s="220">
        <v>1</v>
      </c>
      <c r="I242" s="221"/>
      <c r="J242" s="222">
        <f>ROUND(I242*H242,2)</f>
        <v>0</v>
      </c>
      <c r="K242" s="218" t="s">
        <v>3508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1348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83</v>
      </c>
      <c r="G243" s="246"/>
      <c r="H243" s="249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16.5" customHeight="1">
      <c r="A245" s="40"/>
      <c r="B245" s="41"/>
      <c r="C245" s="216" t="s">
        <v>683</v>
      </c>
      <c r="D245" s="216" t="s">
        <v>333</v>
      </c>
      <c r="E245" s="217" t="s">
        <v>7516</v>
      </c>
      <c r="F245" s="218" t="s">
        <v>7517</v>
      </c>
      <c r="G245" s="219" t="s">
        <v>376</v>
      </c>
      <c r="H245" s="220">
        <v>13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47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126</v>
      </c>
      <c r="AT245" s="227" t="s">
        <v>333</v>
      </c>
      <c r="AU245" s="227" t="s">
        <v>85</v>
      </c>
      <c r="AY245" s="19" t="s">
        <v>331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83</v>
      </c>
      <c r="BK245" s="228">
        <f>ROUND(I245*H245,2)</f>
        <v>0</v>
      </c>
      <c r="BL245" s="19" t="s">
        <v>126</v>
      </c>
      <c r="BM245" s="227" t="s">
        <v>1366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7518</v>
      </c>
      <c r="G246" s="246"/>
      <c r="H246" s="249">
        <v>13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5" customFormat="1">
      <c r="A247" s="15"/>
      <c r="B247" s="256"/>
      <c r="C247" s="257"/>
      <c r="D247" s="236" t="s">
        <v>341</v>
      </c>
      <c r="E247" s="258" t="s">
        <v>19</v>
      </c>
      <c r="F247" s="259" t="s">
        <v>353</v>
      </c>
      <c r="G247" s="257"/>
      <c r="H247" s="260">
        <v>13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341</v>
      </c>
      <c r="AU247" s="266" t="s">
        <v>85</v>
      </c>
      <c r="AV247" s="15" t="s">
        <v>126</v>
      </c>
      <c r="AW247" s="15" t="s">
        <v>35</v>
      </c>
      <c r="AX247" s="15" t="s">
        <v>83</v>
      </c>
      <c r="AY247" s="266" t="s">
        <v>331</v>
      </c>
    </row>
    <row r="248" s="2" customFormat="1" ht="16.5" customHeight="1">
      <c r="A248" s="40"/>
      <c r="B248" s="41"/>
      <c r="C248" s="216" t="s">
        <v>1044</v>
      </c>
      <c r="D248" s="216" t="s">
        <v>333</v>
      </c>
      <c r="E248" s="217" t="s">
        <v>7519</v>
      </c>
      <c r="F248" s="218" t="s">
        <v>7520</v>
      </c>
      <c r="G248" s="219" t="s">
        <v>376</v>
      </c>
      <c r="H248" s="220">
        <v>100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47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126</v>
      </c>
      <c r="AT248" s="227" t="s">
        <v>333</v>
      </c>
      <c r="AU248" s="227" t="s">
        <v>85</v>
      </c>
      <c r="AY248" s="19" t="s">
        <v>331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83</v>
      </c>
      <c r="BK248" s="228">
        <f>ROUND(I248*H248,2)</f>
        <v>0</v>
      </c>
      <c r="BL248" s="19" t="s">
        <v>126</v>
      </c>
      <c r="BM248" s="227" t="s">
        <v>1380</v>
      </c>
    </row>
    <row r="249" s="14" customFormat="1">
      <c r="A249" s="14"/>
      <c r="B249" s="245"/>
      <c r="C249" s="246"/>
      <c r="D249" s="236" t="s">
        <v>341</v>
      </c>
      <c r="E249" s="247" t="s">
        <v>19</v>
      </c>
      <c r="F249" s="248" t="s">
        <v>1512</v>
      </c>
      <c r="G249" s="246"/>
      <c r="H249" s="249">
        <v>100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341</v>
      </c>
      <c r="AU249" s="255" t="s">
        <v>85</v>
      </c>
      <c r="AV249" s="14" t="s">
        <v>85</v>
      </c>
      <c r="AW249" s="14" t="s">
        <v>35</v>
      </c>
      <c r="AX249" s="14" t="s">
        <v>76</v>
      </c>
      <c r="AY249" s="255" t="s">
        <v>331</v>
      </c>
    </row>
    <row r="250" s="15" customFormat="1">
      <c r="A250" s="15"/>
      <c r="B250" s="256"/>
      <c r="C250" s="257"/>
      <c r="D250" s="236" t="s">
        <v>341</v>
      </c>
      <c r="E250" s="258" t="s">
        <v>19</v>
      </c>
      <c r="F250" s="259" t="s">
        <v>353</v>
      </c>
      <c r="G250" s="257"/>
      <c r="H250" s="260">
        <v>100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341</v>
      </c>
      <c r="AU250" s="266" t="s">
        <v>85</v>
      </c>
      <c r="AV250" s="15" t="s">
        <v>126</v>
      </c>
      <c r="AW250" s="15" t="s">
        <v>35</v>
      </c>
      <c r="AX250" s="15" t="s">
        <v>83</v>
      </c>
      <c r="AY250" s="266" t="s">
        <v>331</v>
      </c>
    </row>
    <row r="251" s="12" customFormat="1" ht="22.8" customHeight="1">
      <c r="A251" s="12"/>
      <c r="B251" s="200"/>
      <c r="C251" s="201"/>
      <c r="D251" s="202" t="s">
        <v>75</v>
      </c>
      <c r="E251" s="214" t="s">
        <v>1443</v>
      </c>
      <c r="F251" s="214" t="s">
        <v>3848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SUM(P252:P296)</f>
        <v>0</v>
      </c>
      <c r="Q251" s="208"/>
      <c r="R251" s="209">
        <f>SUM(R252:R296)</f>
        <v>0</v>
      </c>
      <c r="S251" s="208"/>
      <c r="T251" s="210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83</v>
      </c>
      <c r="AT251" s="212" t="s">
        <v>75</v>
      </c>
      <c r="AU251" s="212" t="s">
        <v>83</v>
      </c>
      <c r="AY251" s="211" t="s">
        <v>331</v>
      </c>
      <c r="BK251" s="213">
        <f>SUM(BK252:BK296)</f>
        <v>0</v>
      </c>
    </row>
    <row r="252" s="2" customFormat="1" ht="16.5" customHeight="1">
      <c r="A252" s="40"/>
      <c r="B252" s="41"/>
      <c r="C252" s="216" t="s">
        <v>1048</v>
      </c>
      <c r="D252" s="216" t="s">
        <v>333</v>
      </c>
      <c r="E252" s="217" t="s">
        <v>6870</v>
      </c>
      <c r="F252" s="218" t="s">
        <v>6871</v>
      </c>
      <c r="G252" s="219" t="s">
        <v>425</v>
      </c>
      <c r="H252" s="220">
        <v>5</v>
      </c>
      <c r="I252" s="221"/>
      <c r="J252" s="222">
        <f>ROUND(I252*H252,2)</f>
        <v>0</v>
      </c>
      <c r="K252" s="218" t="s">
        <v>3508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1391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361</v>
      </c>
      <c r="G253" s="246"/>
      <c r="H253" s="249">
        <v>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5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24.15" customHeight="1">
      <c r="A255" s="40"/>
      <c r="B255" s="41"/>
      <c r="C255" s="216" t="s">
        <v>1053</v>
      </c>
      <c r="D255" s="216" t="s">
        <v>333</v>
      </c>
      <c r="E255" s="217" t="s">
        <v>7521</v>
      </c>
      <c r="F255" s="218" t="s">
        <v>7522</v>
      </c>
      <c r="G255" s="219" t="s">
        <v>425</v>
      </c>
      <c r="H255" s="220">
        <v>2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1401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85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1058</v>
      </c>
      <c r="D258" s="216" t="s">
        <v>333</v>
      </c>
      <c r="E258" s="217" t="s">
        <v>6874</v>
      </c>
      <c r="F258" s="218" t="s">
        <v>6875</v>
      </c>
      <c r="G258" s="219" t="s">
        <v>376</v>
      </c>
      <c r="H258" s="220">
        <v>325</v>
      </c>
      <c r="I258" s="221"/>
      <c r="J258" s="222">
        <f>ROUND(I258*H258,2)</f>
        <v>0</v>
      </c>
      <c r="K258" s="218" t="s">
        <v>3508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1415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7513</v>
      </c>
      <c r="G259" s="246"/>
      <c r="H259" s="249">
        <v>325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325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1066</v>
      </c>
      <c r="D261" s="216" t="s">
        <v>333</v>
      </c>
      <c r="E261" s="217" t="s">
        <v>6876</v>
      </c>
      <c r="F261" s="218" t="s">
        <v>6877</v>
      </c>
      <c r="G261" s="219" t="s">
        <v>6844</v>
      </c>
      <c r="H261" s="220">
        <v>5</v>
      </c>
      <c r="I261" s="221"/>
      <c r="J261" s="222">
        <f>ROUND(I261*H261,2)</f>
        <v>0</v>
      </c>
      <c r="K261" s="218" t="s">
        <v>3508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1424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361</v>
      </c>
      <c r="G262" s="246"/>
      <c r="H262" s="249">
        <v>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1070</v>
      </c>
      <c r="D264" s="216" t="s">
        <v>333</v>
      </c>
      <c r="E264" s="217" t="s">
        <v>7523</v>
      </c>
      <c r="F264" s="218" t="s">
        <v>7524</v>
      </c>
      <c r="G264" s="219" t="s">
        <v>376</v>
      </c>
      <c r="H264" s="220">
        <v>325</v>
      </c>
      <c r="I264" s="221"/>
      <c r="J264" s="222">
        <f>ROUND(I264*H264,2)</f>
        <v>0</v>
      </c>
      <c r="K264" s="218" t="s">
        <v>3508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1435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7513</v>
      </c>
      <c r="G265" s="246"/>
      <c r="H265" s="249">
        <v>325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325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546</v>
      </c>
      <c r="D267" s="216" t="s">
        <v>333</v>
      </c>
      <c r="E267" s="217" t="s">
        <v>7525</v>
      </c>
      <c r="F267" s="218" t="s">
        <v>7526</v>
      </c>
      <c r="G267" s="219" t="s">
        <v>425</v>
      </c>
      <c r="H267" s="220">
        <v>6</v>
      </c>
      <c r="I267" s="221"/>
      <c r="J267" s="222">
        <f>ROUND(I267*H267,2)</f>
        <v>0</v>
      </c>
      <c r="K267" s="218" t="s">
        <v>3508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1450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366</v>
      </c>
      <c r="G268" s="246"/>
      <c r="H268" s="249">
        <v>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1078</v>
      </c>
      <c r="D270" s="216" t="s">
        <v>333</v>
      </c>
      <c r="E270" s="217" t="s">
        <v>7527</v>
      </c>
      <c r="F270" s="218" t="s">
        <v>7528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1463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1083</v>
      </c>
      <c r="D273" s="216" t="s">
        <v>333</v>
      </c>
      <c r="E273" s="217" t="s">
        <v>7529</v>
      </c>
      <c r="F273" s="218" t="s">
        <v>7530</v>
      </c>
      <c r="G273" s="219" t="s">
        <v>425</v>
      </c>
      <c r="H273" s="220">
        <v>3</v>
      </c>
      <c r="I273" s="221"/>
      <c r="J273" s="222">
        <f>ROUND(I273*H273,2)</f>
        <v>0</v>
      </c>
      <c r="K273" s="218" t="s">
        <v>3508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1472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92</v>
      </c>
      <c r="G274" s="246"/>
      <c r="H274" s="249">
        <v>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5" customFormat="1">
      <c r="A275" s="15"/>
      <c r="B275" s="256"/>
      <c r="C275" s="257"/>
      <c r="D275" s="236" t="s">
        <v>341</v>
      </c>
      <c r="E275" s="258" t="s">
        <v>19</v>
      </c>
      <c r="F275" s="259" t="s">
        <v>353</v>
      </c>
      <c r="G275" s="257"/>
      <c r="H275" s="260">
        <v>3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341</v>
      </c>
      <c r="AU275" s="266" t="s">
        <v>85</v>
      </c>
      <c r="AV275" s="15" t="s">
        <v>126</v>
      </c>
      <c r="AW275" s="15" t="s">
        <v>35</v>
      </c>
      <c r="AX275" s="15" t="s">
        <v>83</v>
      </c>
      <c r="AY275" s="266" t="s">
        <v>331</v>
      </c>
    </row>
    <row r="276" s="2" customFormat="1" ht="16.5" customHeight="1">
      <c r="A276" s="40"/>
      <c r="B276" s="41"/>
      <c r="C276" s="216" t="s">
        <v>1106</v>
      </c>
      <c r="D276" s="216" t="s">
        <v>333</v>
      </c>
      <c r="E276" s="217" t="s">
        <v>7531</v>
      </c>
      <c r="F276" s="218" t="s">
        <v>7532</v>
      </c>
      <c r="G276" s="219" t="s">
        <v>425</v>
      </c>
      <c r="H276" s="220">
        <v>9</v>
      </c>
      <c r="I276" s="221"/>
      <c r="J276" s="222">
        <f>ROUND(I276*H276,2)</f>
        <v>0</v>
      </c>
      <c r="K276" s="218" t="s">
        <v>3508</v>
      </c>
      <c r="L276" s="46"/>
      <c r="M276" s="223" t="s">
        <v>19</v>
      </c>
      <c r="N276" s="224" t="s">
        <v>47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126</v>
      </c>
      <c r="AT276" s="227" t="s">
        <v>333</v>
      </c>
      <c r="AU276" s="227" t="s">
        <v>85</v>
      </c>
      <c r="AY276" s="19" t="s">
        <v>331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83</v>
      </c>
      <c r="BK276" s="228">
        <f>ROUND(I276*H276,2)</f>
        <v>0</v>
      </c>
      <c r="BL276" s="19" t="s">
        <v>126</v>
      </c>
      <c r="BM276" s="227" t="s">
        <v>467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7533</v>
      </c>
      <c r="G277" s="246"/>
      <c r="H277" s="249">
        <v>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9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1111</v>
      </c>
      <c r="D279" s="216" t="s">
        <v>333</v>
      </c>
      <c r="E279" s="217" t="s">
        <v>7534</v>
      </c>
      <c r="F279" s="218" t="s">
        <v>7535</v>
      </c>
      <c r="G279" s="219" t="s">
        <v>425</v>
      </c>
      <c r="H279" s="220">
        <v>3</v>
      </c>
      <c r="I279" s="221"/>
      <c r="J279" s="222">
        <f>ROUND(I279*H279,2)</f>
        <v>0</v>
      </c>
      <c r="K279" s="218" t="s">
        <v>3508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547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92</v>
      </c>
      <c r="G280" s="246"/>
      <c r="H280" s="249">
        <v>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3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495</v>
      </c>
      <c r="D282" s="216" t="s">
        <v>333</v>
      </c>
      <c r="E282" s="217" t="s">
        <v>7536</v>
      </c>
      <c r="F282" s="218" t="s">
        <v>7537</v>
      </c>
      <c r="G282" s="219" t="s">
        <v>425</v>
      </c>
      <c r="H282" s="220">
        <v>2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1512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85</v>
      </c>
      <c r="G283" s="246"/>
      <c r="H283" s="249">
        <v>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1127</v>
      </c>
      <c r="D285" s="216" t="s">
        <v>333</v>
      </c>
      <c r="E285" s="217" t="s">
        <v>7538</v>
      </c>
      <c r="F285" s="218" t="s">
        <v>7539</v>
      </c>
      <c r="G285" s="219" t="s">
        <v>425</v>
      </c>
      <c r="H285" s="220">
        <v>5</v>
      </c>
      <c r="I285" s="221"/>
      <c r="J285" s="222">
        <f>ROUND(I285*H285,2)</f>
        <v>0</v>
      </c>
      <c r="K285" s="218" t="s">
        <v>3508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1523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361</v>
      </c>
      <c r="G286" s="246"/>
      <c r="H286" s="249">
        <v>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1132</v>
      </c>
      <c r="D288" s="216" t="s">
        <v>333</v>
      </c>
      <c r="E288" s="217" t="s">
        <v>7540</v>
      </c>
      <c r="F288" s="218" t="s">
        <v>7541</v>
      </c>
      <c r="G288" s="219" t="s">
        <v>425</v>
      </c>
      <c r="H288" s="220">
        <v>5</v>
      </c>
      <c r="I288" s="221"/>
      <c r="J288" s="222">
        <f>ROUND(I288*H288,2)</f>
        <v>0</v>
      </c>
      <c r="K288" s="218" t="s">
        <v>3508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1538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361</v>
      </c>
      <c r="G289" s="246"/>
      <c r="H289" s="249">
        <v>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5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1139</v>
      </c>
      <c r="D291" s="216" t="s">
        <v>333</v>
      </c>
      <c r="E291" s="217" t="s">
        <v>7542</v>
      </c>
      <c r="F291" s="218" t="s">
        <v>7543</v>
      </c>
      <c r="G291" s="219" t="s">
        <v>425</v>
      </c>
      <c r="H291" s="220">
        <v>3</v>
      </c>
      <c r="I291" s="221"/>
      <c r="J291" s="222">
        <f>ROUND(I291*H291,2)</f>
        <v>0</v>
      </c>
      <c r="K291" s="218" t="s">
        <v>3508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1550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92</v>
      </c>
      <c r="G292" s="246"/>
      <c r="H292" s="249">
        <v>3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1144</v>
      </c>
      <c r="D294" s="216" t="s">
        <v>333</v>
      </c>
      <c r="E294" s="217" t="s">
        <v>7544</v>
      </c>
      <c r="F294" s="218" t="s">
        <v>7545</v>
      </c>
      <c r="G294" s="219" t="s">
        <v>425</v>
      </c>
      <c r="H294" s="220">
        <v>3</v>
      </c>
      <c r="I294" s="221"/>
      <c r="J294" s="222">
        <f>ROUND(I294*H294,2)</f>
        <v>0</v>
      </c>
      <c r="K294" s="218" t="s">
        <v>3508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1558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92</v>
      </c>
      <c r="G295" s="246"/>
      <c r="H295" s="249">
        <v>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3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1460</v>
      </c>
      <c r="F297" s="214" t="s">
        <v>5242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SUM(P298:P304)</f>
        <v>0</v>
      </c>
      <c r="Q297" s="208"/>
      <c r="R297" s="209">
        <f>SUM(R298:R304)</f>
        <v>0</v>
      </c>
      <c r="S297" s="208"/>
      <c r="T297" s="210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SUM(BK298:BK304)</f>
        <v>0</v>
      </c>
    </row>
    <row r="298" s="2" customFormat="1" ht="16.5" customHeight="1">
      <c r="A298" s="40"/>
      <c r="B298" s="41"/>
      <c r="C298" s="216" t="s">
        <v>1154</v>
      </c>
      <c r="D298" s="216" t="s">
        <v>333</v>
      </c>
      <c r="E298" s="217" t="s">
        <v>6878</v>
      </c>
      <c r="F298" s="218" t="s">
        <v>6879</v>
      </c>
      <c r="G298" s="219" t="s">
        <v>376</v>
      </c>
      <c r="H298" s="220">
        <v>15.385999999999999</v>
      </c>
      <c r="I298" s="221"/>
      <c r="J298" s="222">
        <f>ROUND(I298*H298,2)</f>
        <v>0</v>
      </c>
      <c r="K298" s="218" t="s">
        <v>3508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1572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7546</v>
      </c>
      <c r="G299" s="246"/>
      <c r="H299" s="249">
        <v>7.5359999999999996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4" customFormat="1">
      <c r="A300" s="14"/>
      <c r="B300" s="245"/>
      <c r="C300" s="246"/>
      <c r="D300" s="236" t="s">
        <v>341</v>
      </c>
      <c r="E300" s="247" t="s">
        <v>19</v>
      </c>
      <c r="F300" s="248" t="s">
        <v>7547</v>
      </c>
      <c r="G300" s="246"/>
      <c r="H300" s="249">
        <v>7.8499999999999996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341</v>
      </c>
      <c r="AU300" s="255" t="s">
        <v>85</v>
      </c>
      <c r="AV300" s="14" t="s">
        <v>85</v>
      </c>
      <c r="AW300" s="14" t="s">
        <v>35</v>
      </c>
      <c r="AX300" s="14" t="s">
        <v>76</v>
      </c>
      <c r="AY300" s="255" t="s">
        <v>331</v>
      </c>
    </row>
    <row r="301" s="15" customFormat="1">
      <c r="A301" s="15"/>
      <c r="B301" s="256"/>
      <c r="C301" s="257"/>
      <c r="D301" s="236" t="s">
        <v>341</v>
      </c>
      <c r="E301" s="258" t="s">
        <v>19</v>
      </c>
      <c r="F301" s="259" t="s">
        <v>353</v>
      </c>
      <c r="G301" s="257"/>
      <c r="H301" s="260">
        <v>15.385999999999999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341</v>
      </c>
      <c r="AU301" s="266" t="s">
        <v>85</v>
      </c>
      <c r="AV301" s="15" t="s">
        <v>126</v>
      </c>
      <c r="AW301" s="15" t="s">
        <v>35</v>
      </c>
      <c r="AX301" s="15" t="s">
        <v>83</v>
      </c>
      <c r="AY301" s="266" t="s">
        <v>331</v>
      </c>
    </row>
    <row r="302" s="2" customFormat="1" ht="16.5" customHeight="1">
      <c r="A302" s="40"/>
      <c r="B302" s="41"/>
      <c r="C302" s="216" t="s">
        <v>1189</v>
      </c>
      <c r="D302" s="216" t="s">
        <v>333</v>
      </c>
      <c r="E302" s="217" t="s">
        <v>6881</v>
      </c>
      <c r="F302" s="218" t="s">
        <v>6882</v>
      </c>
      <c r="G302" s="219" t="s">
        <v>376</v>
      </c>
      <c r="H302" s="220">
        <v>174</v>
      </c>
      <c r="I302" s="221"/>
      <c r="J302" s="222">
        <f>ROUND(I302*H302,2)</f>
        <v>0</v>
      </c>
      <c r="K302" s="218" t="s">
        <v>3508</v>
      </c>
      <c r="L302" s="46"/>
      <c r="M302" s="223" t="s">
        <v>19</v>
      </c>
      <c r="N302" s="224" t="s">
        <v>47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126</v>
      </c>
      <c r="AT302" s="227" t="s">
        <v>333</v>
      </c>
      <c r="AU302" s="227" t="s">
        <v>85</v>
      </c>
      <c r="AY302" s="19" t="s">
        <v>331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83</v>
      </c>
      <c r="BK302" s="228">
        <f>ROUND(I302*H302,2)</f>
        <v>0</v>
      </c>
      <c r="BL302" s="19" t="s">
        <v>126</v>
      </c>
      <c r="BM302" s="227" t="s">
        <v>1592</v>
      </c>
    </row>
    <row r="303" s="14" customFormat="1">
      <c r="A303" s="14"/>
      <c r="B303" s="245"/>
      <c r="C303" s="246"/>
      <c r="D303" s="236" t="s">
        <v>341</v>
      </c>
      <c r="E303" s="247" t="s">
        <v>19</v>
      </c>
      <c r="F303" s="248" t="s">
        <v>7548</v>
      </c>
      <c r="G303" s="246"/>
      <c r="H303" s="249">
        <v>174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341</v>
      </c>
      <c r="AU303" s="255" t="s">
        <v>85</v>
      </c>
      <c r="AV303" s="14" t="s">
        <v>85</v>
      </c>
      <c r="AW303" s="14" t="s">
        <v>35</v>
      </c>
      <c r="AX303" s="14" t="s">
        <v>76</v>
      </c>
      <c r="AY303" s="255" t="s">
        <v>331</v>
      </c>
    </row>
    <row r="304" s="15" customFormat="1">
      <c r="A304" s="15"/>
      <c r="B304" s="256"/>
      <c r="C304" s="257"/>
      <c r="D304" s="236" t="s">
        <v>341</v>
      </c>
      <c r="E304" s="258" t="s">
        <v>19</v>
      </c>
      <c r="F304" s="259" t="s">
        <v>353</v>
      </c>
      <c r="G304" s="257"/>
      <c r="H304" s="260">
        <v>174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341</v>
      </c>
      <c r="AU304" s="266" t="s">
        <v>85</v>
      </c>
      <c r="AV304" s="15" t="s">
        <v>126</v>
      </c>
      <c r="AW304" s="15" t="s">
        <v>35</v>
      </c>
      <c r="AX304" s="15" t="s">
        <v>83</v>
      </c>
      <c r="AY304" s="266" t="s">
        <v>331</v>
      </c>
    </row>
    <row r="305" s="12" customFormat="1" ht="22.8" customHeight="1">
      <c r="A305" s="12"/>
      <c r="B305" s="200"/>
      <c r="C305" s="201"/>
      <c r="D305" s="202" t="s">
        <v>75</v>
      </c>
      <c r="E305" s="214" t="s">
        <v>6887</v>
      </c>
      <c r="F305" s="214" t="s">
        <v>6888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SUM(P306:P308)</f>
        <v>0</v>
      </c>
      <c r="Q305" s="208"/>
      <c r="R305" s="209">
        <f>SUM(R306:R308)</f>
        <v>0</v>
      </c>
      <c r="S305" s="208"/>
      <c r="T305" s="210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83</v>
      </c>
      <c r="AT305" s="212" t="s">
        <v>75</v>
      </c>
      <c r="AU305" s="212" t="s">
        <v>83</v>
      </c>
      <c r="AY305" s="211" t="s">
        <v>331</v>
      </c>
      <c r="BK305" s="213">
        <f>SUM(BK306:BK308)</f>
        <v>0</v>
      </c>
    </row>
    <row r="306" s="2" customFormat="1" ht="16.5" customHeight="1">
      <c r="A306" s="40"/>
      <c r="B306" s="41"/>
      <c r="C306" s="216" t="s">
        <v>1196</v>
      </c>
      <c r="D306" s="216" t="s">
        <v>333</v>
      </c>
      <c r="E306" s="217" t="s">
        <v>7549</v>
      </c>
      <c r="F306" s="218" t="s">
        <v>7550</v>
      </c>
      <c r="G306" s="219" t="s">
        <v>384</v>
      </c>
      <c r="H306" s="220">
        <v>756.44000000000005</v>
      </c>
      <c r="I306" s="221"/>
      <c r="J306" s="222">
        <f>ROUND(I306*H306,2)</f>
        <v>0</v>
      </c>
      <c r="K306" s="218" t="s">
        <v>3508</v>
      </c>
      <c r="L306" s="46"/>
      <c r="M306" s="223" t="s">
        <v>19</v>
      </c>
      <c r="N306" s="224" t="s">
        <v>47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126</v>
      </c>
      <c r="AT306" s="227" t="s">
        <v>333</v>
      </c>
      <c r="AU306" s="227" t="s">
        <v>85</v>
      </c>
      <c r="AY306" s="19" t="s">
        <v>331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83</v>
      </c>
      <c r="BK306" s="228">
        <f>ROUND(I306*H306,2)</f>
        <v>0</v>
      </c>
      <c r="BL306" s="19" t="s">
        <v>126</v>
      </c>
      <c r="BM306" s="227" t="s">
        <v>1607</v>
      </c>
    </row>
    <row r="307" s="14" customFormat="1">
      <c r="A307" s="14"/>
      <c r="B307" s="245"/>
      <c r="C307" s="246"/>
      <c r="D307" s="236" t="s">
        <v>341</v>
      </c>
      <c r="E307" s="247" t="s">
        <v>19</v>
      </c>
      <c r="F307" s="248" t="s">
        <v>7551</v>
      </c>
      <c r="G307" s="246"/>
      <c r="H307" s="249">
        <v>756.44000000000005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341</v>
      </c>
      <c r="AU307" s="255" t="s">
        <v>85</v>
      </c>
      <c r="AV307" s="14" t="s">
        <v>85</v>
      </c>
      <c r="AW307" s="14" t="s">
        <v>35</v>
      </c>
      <c r="AX307" s="14" t="s">
        <v>76</v>
      </c>
      <c r="AY307" s="255" t="s">
        <v>331</v>
      </c>
    </row>
    <row r="308" s="15" customFormat="1">
      <c r="A308" s="15"/>
      <c r="B308" s="256"/>
      <c r="C308" s="257"/>
      <c r="D308" s="236" t="s">
        <v>341</v>
      </c>
      <c r="E308" s="258" t="s">
        <v>19</v>
      </c>
      <c r="F308" s="259" t="s">
        <v>353</v>
      </c>
      <c r="G308" s="257"/>
      <c r="H308" s="260">
        <v>756.44000000000005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341</v>
      </c>
      <c r="AU308" s="266" t="s">
        <v>85</v>
      </c>
      <c r="AV308" s="15" t="s">
        <v>126</v>
      </c>
      <c r="AW308" s="15" t="s">
        <v>35</v>
      </c>
      <c r="AX308" s="15" t="s">
        <v>83</v>
      </c>
      <c r="AY308" s="266" t="s">
        <v>331</v>
      </c>
    </row>
    <row r="309" s="12" customFormat="1" ht="22.8" customHeight="1">
      <c r="A309" s="12"/>
      <c r="B309" s="200"/>
      <c r="C309" s="201"/>
      <c r="D309" s="202" t="s">
        <v>75</v>
      </c>
      <c r="E309" s="214" t="s">
        <v>3862</v>
      </c>
      <c r="F309" s="214" t="s">
        <v>3863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SUM(P310:P315)</f>
        <v>0</v>
      </c>
      <c r="Q309" s="208"/>
      <c r="R309" s="209">
        <f>SUM(R310:R315)</f>
        <v>0</v>
      </c>
      <c r="S309" s="208"/>
      <c r="T309" s="210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83</v>
      </c>
      <c r="AT309" s="212" t="s">
        <v>75</v>
      </c>
      <c r="AU309" s="212" t="s">
        <v>83</v>
      </c>
      <c r="AY309" s="211" t="s">
        <v>331</v>
      </c>
      <c r="BK309" s="213">
        <f>SUM(BK310:BK315)</f>
        <v>0</v>
      </c>
    </row>
    <row r="310" s="2" customFormat="1" ht="16.5" customHeight="1">
      <c r="A310" s="40"/>
      <c r="B310" s="41"/>
      <c r="C310" s="216" t="s">
        <v>1201</v>
      </c>
      <c r="D310" s="216" t="s">
        <v>333</v>
      </c>
      <c r="E310" s="217" t="s">
        <v>7292</v>
      </c>
      <c r="F310" s="218" t="s">
        <v>7552</v>
      </c>
      <c r="G310" s="219" t="s">
        <v>376</v>
      </c>
      <c r="H310" s="220">
        <v>325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1619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7553</v>
      </c>
      <c r="G311" s="246"/>
      <c r="H311" s="249">
        <v>325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325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1207</v>
      </c>
      <c r="D313" s="216" t="s">
        <v>333</v>
      </c>
      <c r="E313" s="217" t="s">
        <v>7554</v>
      </c>
      <c r="F313" s="218" t="s">
        <v>7555</v>
      </c>
      <c r="G313" s="219" t="s">
        <v>376</v>
      </c>
      <c r="H313" s="220">
        <v>325</v>
      </c>
      <c r="I313" s="221"/>
      <c r="J313" s="222">
        <f>ROUND(I313*H313,2)</f>
        <v>0</v>
      </c>
      <c r="K313" s="218" t="s">
        <v>19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1647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7513</v>
      </c>
      <c r="G314" s="246"/>
      <c r="H314" s="249">
        <v>325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325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5679</v>
      </c>
      <c r="F316" s="214" t="s">
        <v>5680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SUM(P317:P334)</f>
        <v>0</v>
      </c>
      <c r="Q316" s="208"/>
      <c r="R316" s="209">
        <f>SUM(R317:R334)</f>
        <v>0</v>
      </c>
      <c r="S316" s="208"/>
      <c r="T316" s="210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83</v>
      </c>
      <c r="AT316" s="212" t="s">
        <v>75</v>
      </c>
      <c r="AU316" s="212" t="s">
        <v>83</v>
      </c>
      <c r="AY316" s="211" t="s">
        <v>331</v>
      </c>
      <c r="BK316" s="213">
        <f>SUM(BK317:BK334)</f>
        <v>0</v>
      </c>
    </row>
    <row r="317" s="2" customFormat="1" ht="16.5" customHeight="1">
      <c r="A317" s="40"/>
      <c r="B317" s="41"/>
      <c r="C317" s="216" t="s">
        <v>1039</v>
      </c>
      <c r="D317" s="216" t="s">
        <v>333</v>
      </c>
      <c r="E317" s="217" t="s">
        <v>6895</v>
      </c>
      <c r="F317" s="218" t="s">
        <v>6896</v>
      </c>
      <c r="G317" s="219" t="s">
        <v>384</v>
      </c>
      <c r="H317" s="220">
        <v>96.308999999999998</v>
      </c>
      <c r="I317" s="221"/>
      <c r="J317" s="222">
        <f>ROUND(I317*H317,2)</f>
        <v>0</v>
      </c>
      <c r="K317" s="218" t="s">
        <v>3508</v>
      </c>
      <c r="L317" s="46"/>
      <c r="M317" s="223" t="s">
        <v>19</v>
      </c>
      <c r="N317" s="224" t="s">
        <v>47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126</v>
      </c>
      <c r="AT317" s="227" t="s">
        <v>333</v>
      </c>
      <c r="AU317" s="227" t="s">
        <v>85</v>
      </c>
      <c r="AY317" s="19" t="s">
        <v>331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83</v>
      </c>
      <c r="BK317" s="228">
        <f>ROUND(I317*H317,2)</f>
        <v>0</v>
      </c>
      <c r="BL317" s="19" t="s">
        <v>126</v>
      </c>
      <c r="BM317" s="227" t="s">
        <v>534</v>
      </c>
    </row>
    <row r="318" s="14" customFormat="1">
      <c r="A318" s="14"/>
      <c r="B318" s="245"/>
      <c r="C318" s="246"/>
      <c r="D318" s="236" t="s">
        <v>341</v>
      </c>
      <c r="E318" s="247" t="s">
        <v>19</v>
      </c>
      <c r="F318" s="248" t="s">
        <v>7556</v>
      </c>
      <c r="G318" s="246"/>
      <c r="H318" s="249">
        <v>96.308999999999998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341</v>
      </c>
      <c r="AU318" s="255" t="s">
        <v>85</v>
      </c>
      <c r="AV318" s="14" t="s">
        <v>85</v>
      </c>
      <c r="AW318" s="14" t="s">
        <v>35</v>
      </c>
      <c r="AX318" s="14" t="s">
        <v>76</v>
      </c>
      <c r="AY318" s="255" t="s">
        <v>331</v>
      </c>
    </row>
    <row r="319" s="15" customFormat="1">
      <c r="A319" s="15"/>
      <c r="B319" s="256"/>
      <c r="C319" s="257"/>
      <c r="D319" s="236" t="s">
        <v>341</v>
      </c>
      <c r="E319" s="258" t="s">
        <v>19</v>
      </c>
      <c r="F319" s="259" t="s">
        <v>353</v>
      </c>
      <c r="G319" s="257"/>
      <c r="H319" s="260">
        <v>96.308999999999998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341</v>
      </c>
      <c r="AU319" s="266" t="s">
        <v>85</v>
      </c>
      <c r="AV319" s="15" t="s">
        <v>126</v>
      </c>
      <c r="AW319" s="15" t="s">
        <v>35</v>
      </c>
      <c r="AX319" s="15" t="s">
        <v>83</v>
      </c>
      <c r="AY319" s="266" t="s">
        <v>331</v>
      </c>
    </row>
    <row r="320" s="2" customFormat="1" ht="16.5" customHeight="1">
      <c r="A320" s="40"/>
      <c r="B320" s="41"/>
      <c r="C320" s="216" t="s">
        <v>1152</v>
      </c>
      <c r="D320" s="216" t="s">
        <v>333</v>
      </c>
      <c r="E320" s="217" t="s">
        <v>6900</v>
      </c>
      <c r="F320" s="218" t="s">
        <v>6901</v>
      </c>
      <c r="G320" s="219" t="s">
        <v>384</v>
      </c>
      <c r="H320" s="220">
        <v>96.308999999999998</v>
      </c>
      <c r="I320" s="221"/>
      <c r="J320" s="222">
        <f>ROUND(I320*H320,2)</f>
        <v>0</v>
      </c>
      <c r="K320" s="218" t="s">
        <v>3508</v>
      </c>
      <c r="L320" s="46"/>
      <c r="M320" s="223" t="s">
        <v>19</v>
      </c>
      <c r="N320" s="224" t="s">
        <v>47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126</v>
      </c>
      <c r="AT320" s="227" t="s">
        <v>333</v>
      </c>
      <c r="AU320" s="227" t="s">
        <v>85</v>
      </c>
      <c r="AY320" s="19" t="s">
        <v>331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83</v>
      </c>
      <c r="BK320" s="228">
        <f>ROUND(I320*H320,2)</f>
        <v>0</v>
      </c>
      <c r="BL320" s="19" t="s">
        <v>126</v>
      </c>
      <c r="BM320" s="227" t="s">
        <v>1672</v>
      </c>
    </row>
    <row r="321" s="14" customFormat="1">
      <c r="A321" s="14"/>
      <c r="B321" s="245"/>
      <c r="C321" s="246"/>
      <c r="D321" s="236" t="s">
        <v>341</v>
      </c>
      <c r="E321" s="247" t="s">
        <v>19</v>
      </c>
      <c r="F321" s="248" t="s">
        <v>7557</v>
      </c>
      <c r="G321" s="246"/>
      <c r="H321" s="249">
        <v>96.308999999999998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341</v>
      </c>
      <c r="AU321" s="255" t="s">
        <v>85</v>
      </c>
      <c r="AV321" s="14" t="s">
        <v>85</v>
      </c>
      <c r="AW321" s="14" t="s">
        <v>35</v>
      </c>
      <c r="AX321" s="14" t="s">
        <v>76</v>
      </c>
      <c r="AY321" s="255" t="s">
        <v>331</v>
      </c>
    </row>
    <row r="322" s="15" customFormat="1">
      <c r="A322" s="15"/>
      <c r="B322" s="256"/>
      <c r="C322" s="257"/>
      <c r="D322" s="236" t="s">
        <v>341</v>
      </c>
      <c r="E322" s="258" t="s">
        <v>19</v>
      </c>
      <c r="F322" s="259" t="s">
        <v>353</v>
      </c>
      <c r="G322" s="257"/>
      <c r="H322" s="260">
        <v>96.308999999999998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341</v>
      </c>
      <c r="AU322" s="266" t="s">
        <v>85</v>
      </c>
      <c r="AV322" s="15" t="s">
        <v>126</v>
      </c>
      <c r="AW322" s="15" t="s">
        <v>35</v>
      </c>
      <c r="AX322" s="15" t="s">
        <v>83</v>
      </c>
      <c r="AY322" s="266" t="s">
        <v>331</v>
      </c>
    </row>
    <row r="323" s="2" customFormat="1" ht="16.5" customHeight="1">
      <c r="A323" s="40"/>
      <c r="B323" s="41"/>
      <c r="C323" s="216" t="s">
        <v>1243</v>
      </c>
      <c r="D323" s="216" t="s">
        <v>333</v>
      </c>
      <c r="E323" s="217" t="s">
        <v>6903</v>
      </c>
      <c r="F323" s="218" t="s">
        <v>6904</v>
      </c>
      <c r="G323" s="219" t="s">
        <v>384</v>
      </c>
      <c r="H323" s="220">
        <v>96.308999999999998</v>
      </c>
      <c r="I323" s="221"/>
      <c r="J323" s="222">
        <f>ROUND(I323*H323,2)</f>
        <v>0</v>
      </c>
      <c r="K323" s="218" t="s">
        <v>3508</v>
      </c>
      <c r="L323" s="46"/>
      <c r="M323" s="223" t="s">
        <v>19</v>
      </c>
      <c r="N323" s="224" t="s">
        <v>47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126</v>
      </c>
      <c r="AT323" s="227" t="s">
        <v>333</v>
      </c>
      <c r="AU323" s="227" t="s">
        <v>85</v>
      </c>
      <c r="AY323" s="19" t="s">
        <v>331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83</v>
      </c>
      <c r="BK323" s="228">
        <f>ROUND(I323*H323,2)</f>
        <v>0</v>
      </c>
      <c r="BL323" s="19" t="s">
        <v>126</v>
      </c>
      <c r="BM323" s="227" t="s">
        <v>1688</v>
      </c>
    </row>
    <row r="324" s="14" customFormat="1">
      <c r="A324" s="14"/>
      <c r="B324" s="245"/>
      <c r="C324" s="246"/>
      <c r="D324" s="236" t="s">
        <v>341</v>
      </c>
      <c r="E324" s="247" t="s">
        <v>19</v>
      </c>
      <c r="F324" s="248" t="s">
        <v>7557</v>
      </c>
      <c r="G324" s="246"/>
      <c r="H324" s="249">
        <v>96.308999999999998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341</v>
      </c>
      <c r="AU324" s="255" t="s">
        <v>85</v>
      </c>
      <c r="AV324" s="14" t="s">
        <v>85</v>
      </c>
      <c r="AW324" s="14" t="s">
        <v>35</v>
      </c>
      <c r="AX324" s="14" t="s">
        <v>76</v>
      </c>
      <c r="AY324" s="255" t="s">
        <v>331</v>
      </c>
    </row>
    <row r="325" s="15" customFormat="1">
      <c r="A325" s="15"/>
      <c r="B325" s="256"/>
      <c r="C325" s="257"/>
      <c r="D325" s="236" t="s">
        <v>341</v>
      </c>
      <c r="E325" s="258" t="s">
        <v>19</v>
      </c>
      <c r="F325" s="259" t="s">
        <v>353</v>
      </c>
      <c r="G325" s="257"/>
      <c r="H325" s="260">
        <v>96.308999999999998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341</v>
      </c>
      <c r="AU325" s="266" t="s">
        <v>85</v>
      </c>
      <c r="AV325" s="15" t="s">
        <v>126</v>
      </c>
      <c r="AW325" s="15" t="s">
        <v>35</v>
      </c>
      <c r="AX325" s="15" t="s">
        <v>83</v>
      </c>
      <c r="AY325" s="266" t="s">
        <v>331</v>
      </c>
    </row>
    <row r="326" s="2" customFormat="1" ht="16.5" customHeight="1">
      <c r="A326" s="40"/>
      <c r="B326" s="41"/>
      <c r="C326" s="216" t="s">
        <v>1249</v>
      </c>
      <c r="D326" s="216" t="s">
        <v>333</v>
      </c>
      <c r="E326" s="217" t="s">
        <v>6905</v>
      </c>
      <c r="F326" s="218" t="s">
        <v>6906</v>
      </c>
      <c r="G326" s="219" t="s">
        <v>384</v>
      </c>
      <c r="H326" s="220">
        <v>1829.8710000000001</v>
      </c>
      <c r="I326" s="221"/>
      <c r="J326" s="222">
        <f>ROUND(I326*H326,2)</f>
        <v>0</v>
      </c>
      <c r="K326" s="218" t="s">
        <v>3508</v>
      </c>
      <c r="L326" s="46"/>
      <c r="M326" s="223" t="s">
        <v>19</v>
      </c>
      <c r="N326" s="224" t="s">
        <v>47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126</v>
      </c>
      <c r="AT326" s="227" t="s">
        <v>333</v>
      </c>
      <c r="AU326" s="227" t="s">
        <v>85</v>
      </c>
      <c r="AY326" s="19" t="s">
        <v>331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83</v>
      </c>
      <c r="BK326" s="228">
        <f>ROUND(I326*H326,2)</f>
        <v>0</v>
      </c>
      <c r="BL326" s="19" t="s">
        <v>126</v>
      </c>
      <c r="BM326" s="227" t="s">
        <v>1698</v>
      </c>
    </row>
    <row r="327" s="14" customFormat="1">
      <c r="A327" s="14"/>
      <c r="B327" s="245"/>
      <c r="C327" s="246"/>
      <c r="D327" s="236" t="s">
        <v>341</v>
      </c>
      <c r="E327" s="247" t="s">
        <v>19</v>
      </c>
      <c r="F327" s="248" t="s">
        <v>7558</v>
      </c>
      <c r="G327" s="246"/>
      <c r="H327" s="249">
        <v>1829.8710000000001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341</v>
      </c>
      <c r="AU327" s="255" t="s">
        <v>85</v>
      </c>
      <c r="AV327" s="14" t="s">
        <v>85</v>
      </c>
      <c r="AW327" s="14" t="s">
        <v>35</v>
      </c>
      <c r="AX327" s="14" t="s">
        <v>76</v>
      </c>
      <c r="AY327" s="255" t="s">
        <v>331</v>
      </c>
    </row>
    <row r="328" s="15" customFormat="1">
      <c r="A328" s="15"/>
      <c r="B328" s="256"/>
      <c r="C328" s="257"/>
      <c r="D328" s="236" t="s">
        <v>341</v>
      </c>
      <c r="E328" s="258" t="s">
        <v>19</v>
      </c>
      <c r="F328" s="259" t="s">
        <v>353</v>
      </c>
      <c r="G328" s="257"/>
      <c r="H328" s="260">
        <v>1829.8710000000001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341</v>
      </c>
      <c r="AU328" s="266" t="s">
        <v>85</v>
      </c>
      <c r="AV328" s="15" t="s">
        <v>126</v>
      </c>
      <c r="AW328" s="15" t="s">
        <v>35</v>
      </c>
      <c r="AX328" s="15" t="s">
        <v>83</v>
      </c>
      <c r="AY328" s="266" t="s">
        <v>331</v>
      </c>
    </row>
    <row r="329" s="2" customFormat="1" ht="16.5" customHeight="1">
      <c r="A329" s="40"/>
      <c r="B329" s="41"/>
      <c r="C329" s="216" t="s">
        <v>1253</v>
      </c>
      <c r="D329" s="216" t="s">
        <v>333</v>
      </c>
      <c r="E329" s="217" t="s">
        <v>6908</v>
      </c>
      <c r="F329" s="218" t="s">
        <v>6909</v>
      </c>
      <c r="G329" s="219" t="s">
        <v>384</v>
      </c>
      <c r="H329" s="220">
        <v>12.789</v>
      </c>
      <c r="I329" s="221"/>
      <c r="J329" s="222">
        <f>ROUND(I329*H329,2)</f>
        <v>0</v>
      </c>
      <c r="K329" s="218" t="s">
        <v>3508</v>
      </c>
      <c r="L329" s="46"/>
      <c r="M329" s="223" t="s">
        <v>19</v>
      </c>
      <c r="N329" s="224" t="s">
        <v>47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126</v>
      </c>
      <c r="AT329" s="227" t="s">
        <v>333</v>
      </c>
      <c r="AU329" s="227" t="s">
        <v>85</v>
      </c>
      <c r="AY329" s="19" t="s">
        <v>331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83</v>
      </c>
      <c r="BK329" s="228">
        <f>ROUND(I329*H329,2)</f>
        <v>0</v>
      </c>
      <c r="BL329" s="19" t="s">
        <v>126</v>
      </c>
      <c r="BM329" s="227" t="s">
        <v>1705</v>
      </c>
    </row>
    <row r="330" s="14" customFormat="1">
      <c r="A330" s="14"/>
      <c r="B330" s="245"/>
      <c r="C330" s="246"/>
      <c r="D330" s="236" t="s">
        <v>341</v>
      </c>
      <c r="E330" s="247" t="s">
        <v>19</v>
      </c>
      <c r="F330" s="248" t="s">
        <v>7559</v>
      </c>
      <c r="G330" s="246"/>
      <c r="H330" s="249">
        <v>12.789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341</v>
      </c>
      <c r="AU330" s="255" t="s">
        <v>85</v>
      </c>
      <c r="AV330" s="14" t="s">
        <v>85</v>
      </c>
      <c r="AW330" s="14" t="s">
        <v>35</v>
      </c>
      <c r="AX330" s="14" t="s">
        <v>76</v>
      </c>
      <c r="AY330" s="255" t="s">
        <v>331</v>
      </c>
    </row>
    <row r="331" s="15" customFormat="1">
      <c r="A331" s="15"/>
      <c r="B331" s="256"/>
      <c r="C331" s="257"/>
      <c r="D331" s="236" t="s">
        <v>341</v>
      </c>
      <c r="E331" s="258" t="s">
        <v>19</v>
      </c>
      <c r="F331" s="259" t="s">
        <v>353</v>
      </c>
      <c r="G331" s="257"/>
      <c r="H331" s="260">
        <v>12.789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6" t="s">
        <v>341</v>
      </c>
      <c r="AU331" s="266" t="s">
        <v>85</v>
      </c>
      <c r="AV331" s="15" t="s">
        <v>126</v>
      </c>
      <c r="AW331" s="15" t="s">
        <v>35</v>
      </c>
      <c r="AX331" s="15" t="s">
        <v>83</v>
      </c>
      <c r="AY331" s="266" t="s">
        <v>331</v>
      </c>
    </row>
    <row r="332" s="2" customFormat="1" ht="16.5" customHeight="1">
      <c r="A332" s="40"/>
      <c r="B332" s="41"/>
      <c r="C332" s="216" t="s">
        <v>1006</v>
      </c>
      <c r="D332" s="216" t="s">
        <v>333</v>
      </c>
      <c r="E332" s="217" t="s">
        <v>5685</v>
      </c>
      <c r="F332" s="218" t="s">
        <v>5686</v>
      </c>
      <c r="G332" s="219" t="s">
        <v>384</v>
      </c>
      <c r="H332" s="220">
        <v>83.519999999999996</v>
      </c>
      <c r="I332" s="221"/>
      <c r="J332" s="222">
        <f>ROUND(I332*H332,2)</f>
        <v>0</v>
      </c>
      <c r="K332" s="218" t="s">
        <v>3508</v>
      </c>
      <c r="L332" s="46"/>
      <c r="M332" s="223" t="s">
        <v>19</v>
      </c>
      <c r="N332" s="224" t="s">
        <v>47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126</v>
      </c>
      <c r="AT332" s="227" t="s">
        <v>333</v>
      </c>
      <c r="AU332" s="227" t="s">
        <v>85</v>
      </c>
      <c r="AY332" s="19" t="s">
        <v>331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83</v>
      </c>
      <c r="BK332" s="228">
        <f>ROUND(I332*H332,2)</f>
        <v>0</v>
      </c>
      <c r="BL332" s="19" t="s">
        <v>126</v>
      </c>
      <c r="BM332" s="227" t="s">
        <v>1713</v>
      </c>
    </row>
    <row r="333" s="14" customFormat="1">
      <c r="A333" s="14"/>
      <c r="B333" s="245"/>
      <c r="C333" s="246"/>
      <c r="D333" s="236" t="s">
        <v>341</v>
      </c>
      <c r="E333" s="247" t="s">
        <v>19</v>
      </c>
      <c r="F333" s="248" t="s">
        <v>7560</v>
      </c>
      <c r="G333" s="246"/>
      <c r="H333" s="249">
        <v>83.519999999999996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341</v>
      </c>
      <c r="AU333" s="255" t="s">
        <v>85</v>
      </c>
      <c r="AV333" s="14" t="s">
        <v>85</v>
      </c>
      <c r="AW333" s="14" t="s">
        <v>35</v>
      </c>
      <c r="AX333" s="14" t="s">
        <v>76</v>
      </c>
      <c r="AY333" s="255" t="s">
        <v>331</v>
      </c>
    </row>
    <row r="334" s="15" customFormat="1">
      <c r="A334" s="15"/>
      <c r="B334" s="256"/>
      <c r="C334" s="257"/>
      <c r="D334" s="236" t="s">
        <v>341</v>
      </c>
      <c r="E334" s="258" t="s">
        <v>19</v>
      </c>
      <c r="F334" s="259" t="s">
        <v>353</v>
      </c>
      <c r="G334" s="257"/>
      <c r="H334" s="260">
        <v>83.519999999999996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341</v>
      </c>
      <c r="AU334" s="266" t="s">
        <v>85</v>
      </c>
      <c r="AV334" s="15" t="s">
        <v>126</v>
      </c>
      <c r="AW334" s="15" t="s">
        <v>35</v>
      </c>
      <c r="AX334" s="15" t="s">
        <v>83</v>
      </c>
      <c r="AY334" s="266" t="s">
        <v>331</v>
      </c>
    </row>
    <row r="335" s="12" customFormat="1" ht="22.8" customHeight="1">
      <c r="A335" s="12"/>
      <c r="B335" s="200"/>
      <c r="C335" s="201"/>
      <c r="D335" s="202" t="s">
        <v>75</v>
      </c>
      <c r="E335" s="214" t="s">
        <v>3870</v>
      </c>
      <c r="F335" s="214" t="s">
        <v>3871</v>
      </c>
      <c r="G335" s="201"/>
      <c r="H335" s="201"/>
      <c r="I335" s="204"/>
      <c r="J335" s="215">
        <f>BK335</f>
        <v>0</v>
      </c>
      <c r="K335" s="201"/>
      <c r="L335" s="206"/>
      <c r="M335" s="207"/>
      <c r="N335" s="208"/>
      <c r="O335" s="208"/>
      <c r="P335" s="209">
        <f>SUM(P336:P427)</f>
        <v>0</v>
      </c>
      <c r="Q335" s="208"/>
      <c r="R335" s="209">
        <f>SUM(R336:R427)</f>
        <v>0</v>
      </c>
      <c r="S335" s="208"/>
      <c r="T335" s="210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1" t="s">
        <v>83</v>
      </c>
      <c r="AT335" s="212" t="s">
        <v>75</v>
      </c>
      <c r="AU335" s="212" t="s">
        <v>83</v>
      </c>
      <c r="AY335" s="211" t="s">
        <v>331</v>
      </c>
      <c r="BK335" s="213">
        <f>SUM(BK336:BK427)</f>
        <v>0</v>
      </c>
    </row>
    <row r="336" s="2" customFormat="1" ht="16.5" customHeight="1">
      <c r="A336" s="40"/>
      <c r="B336" s="41"/>
      <c r="C336" s="216" t="s">
        <v>1266</v>
      </c>
      <c r="D336" s="216" t="s">
        <v>333</v>
      </c>
      <c r="E336" s="217" t="s">
        <v>7561</v>
      </c>
      <c r="F336" s="218" t="s">
        <v>7562</v>
      </c>
      <c r="G336" s="219" t="s">
        <v>425</v>
      </c>
      <c r="H336" s="220">
        <v>5</v>
      </c>
      <c r="I336" s="221"/>
      <c r="J336" s="222">
        <f>ROUND(I336*H336,2)</f>
        <v>0</v>
      </c>
      <c r="K336" s="218" t="s">
        <v>3508</v>
      </c>
      <c r="L336" s="46"/>
      <c r="M336" s="223" t="s">
        <v>19</v>
      </c>
      <c r="N336" s="224" t="s">
        <v>47</v>
      </c>
      <c r="O336" s="86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126</v>
      </c>
      <c r="AT336" s="227" t="s">
        <v>333</v>
      </c>
      <c r="AU336" s="227" t="s">
        <v>85</v>
      </c>
      <c r="AY336" s="19" t="s">
        <v>331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83</v>
      </c>
      <c r="BK336" s="228">
        <f>ROUND(I336*H336,2)</f>
        <v>0</v>
      </c>
      <c r="BL336" s="19" t="s">
        <v>126</v>
      </c>
      <c r="BM336" s="227" t="s">
        <v>1721</v>
      </c>
    </row>
    <row r="337" s="14" customFormat="1">
      <c r="A337" s="14"/>
      <c r="B337" s="245"/>
      <c r="C337" s="246"/>
      <c r="D337" s="236" t="s">
        <v>341</v>
      </c>
      <c r="E337" s="247" t="s">
        <v>19</v>
      </c>
      <c r="F337" s="248" t="s">
        <v>361</v>
      </c>
      <c r="G337" s="246"/>
      <c r="H337" s="249">
        <v>5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341</v>
      </c>
      <c r="AU337" s="255" t="s">
        <v>85</v>
      </c>
      <c r="AV337" s="14" t="s">
        <v>85</v>
      </c>
      <c r="AW337" s="14" t="s">
        <v>35</v>
      </c>
      <c r="AX337" s="14" t="s">
        <v>76</v>
      </c>
      <c r="AY337" s="255" t="s">
        <v>331</v>
      </c>
    </row>
    <row r="338" s="15" customFormat="1">
      <c r="A338" s="15"/>
      <c r="B338" s="256"/>
      <c r="C338" s="257"/>
      <c r="D338" s="236" t="s">
        <v>341</v>
      </c>
      <c r="E338" s="258" t="s">
        <v>19</v>
      </c>
      <c r="F338" s="259" t="s">
        <v>353</v>
      </c>
      <c r="G338" s="257"/>
      <c r="H338" s="260">
        <v>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341</v>
      </c>
      <c r="AU338" s="266" t="s">
        <v>85</v>
      </c>
      <c r="AV338" s="15" t="s">
        <v>126</v>
      </c>
      <c r="AW338" s="15" t="s">
        <v>35</v>
      </c>
      <c r="AX338" s="15" t="s">
        <v>83</v>
      </c>
      <c r="AY338" s="266" t="s">
        <v>331</v>
      </c>
    </row>
    <row r="339" s="2" customFormat="1" ht="16.5" customHeight="1">
      <c r="A339" s="40"/>
      <c r="B339" s="41"/>
      <c r="C339" s="216" t="s">
        <v>1271</v>
      </c>
      <c r="D339" s="216" t="s">
        <v>333</v>
      </c>
      <c r="E339" s="217" t="s">
        <v>7563</v>
      </c>
      <c r="F339" s="218" t="s">
        <v>7564</v>
      </c>
      <c r="G339" s="219" t="s">
        <v>425</v>
      </c>
      <c r="H339" s="220">
        <v>5</v>
      </c>
      <c r="I339" s="221"/>
      <c r="J339" s="222">
        <f>ROUND(I339*H339,2)</f>
        <v>0</v>
      </c>
      <c r="K339" s="218" t="s">
        <v>3508</v>
      </c>
      <c r="L339" s="46"/>
      <c r="M339" s="223" t="s">
        <v>19</v>
      </c>
      <c r="N339" s="224" t="s">
        <v>47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126</v>
      </c>
      <c r="AT339" s="227" t="s">
        <v>333</v>
      </c>
      <c r="AU339" s="227" t="s">
        <v>85</v>
      </c>
      <c r="AY339" s="19" t="s">
        <v>331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83</v>
      </c>
      <c r="BK339" s="228">
        <f>ROUND(I339*H339,2)</f>
        <v>0</v>
      </c>
      <c r="BL339" s="19" t="s">
        <v>126</v>
      </c>
      <c r="BM339" s="227" t="s">
        <v>1729</v>
      </c>
    </row>
    <row r="340" s="14" customFormat="1">
      <c r="A340" s="14"/>
      <c r="B340" s="245"/>
      <c r="C340" s="246"/>
      <c r="D340" s="236" t="s">
        <v>341</v>
      </c>
      <c r="E340" s="247" t="s">
        <v>19</v>
      </c>
      <c r="F340" s="248" t="s">
        <v>361</v>
      </c>
      <c r="G340" s="246"/>
      <c r="H340" s="249">
        <v>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341</v>
      </c>
      <c r="AU340" s="255" t="s">
        <v>85</v>
      </c>
      <c r="AV340" s="14" t="s">
        <v>85</v>
      </c>
      <c r="AW340" s="14" t="s">
        <v>35</v>
      </c>
      <c r="AX340" s="14" t="s">
        <v>76</v>
      </c>
      <c r="AY340" s="255" t="s">
        <v>331</v>
      </c>
    </row>
    <row r="341" s="15" customFormat="1">
      <c r="A341" s="15"/>
      <c r="B341" s="256"/>
      <c r="C341" s="257"/>
      <c r="D341" s="236" t="s">
        <v>341</v>
      </c>
      <c r="E341" s="258" t="s">
        <v>19</v>
      </c>
      <c r="F341" s="259" t="s">
        <v>353</v>
      </c>
      <c r="G341" s="257"/>
      <c r="H341" s="260">
        <v>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341</v>
      </c>
      <c r="AU341" s="266" t="s">
        <v>85</v>
      </c>
      <c r="AV341" s="15" t="s">
        <v>126</v>
      </c>
      <c r="AW341" s="15" t="s">
        <v>35</v>
      </c>
      <c r="AX341" s="15" t="s">
        <v>83</v>
      </c>
      <c r="AY341" s="266" t="s">
        <v>331</v>
      </c>
    </row>
    <row r="342" s="2" customFormat="1" ht="16.5" customHeight="1">
      <c r="A342" s="40"/>
      <c r="B342" s="41"/>
      <c r="C342" s="216" t="s">
        <v>1284</v>
      </c>
      <c r="D342" s="216" t="s">
        <v>333</v>
      </c>
      <c r="E342" s="217" t="s">
        <v>7565</v>
      </c>
      <c r="F342" s="218" t="s">
        <v>7566</v>
      </c>
      <c r="G342" s="219" t="s">
        <v>376</v>
      </c>
      <c r="H342" s="220">
        <v>325</v>
      </c>
      <c r="I342" s="221"/>
      <c r="J342" s="222">
        <f>ROUND(I342*H342,2)</f>
        <v>0</v>
      </c>
      <c r="K342" s="218" t="s">
        <v>3508</v>
      </c>
      <c r="L342" s="46"/>
      <c r="M342" s="223" t="s">
        <v>19</v>
      </c>
      <c r="N342" s="224" t="s">
        <v>47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126</v>
      </c>
      <c r="AT342" s="227" t="s">
        <v>333</v>
      </c>
      <c r="AU342" s="227" t="s">
        <v>85</v>
      </c>
      <c r="AY342" s="19" t="s">
        <v>331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83</v>
      </c>
      <c r="BK342" s="228">
        <f>ROUND(I342*H342,2)</f>
        <v>0</v>
      </c>
      <c r="BL342" s="19" t="s">
        <v>126</v>
      </c>
      <c r="BM342" s="227" t="s">
        <v>1737</v>
      </c>
    </row>
    <row r="343" s="14" customFormat="1">
      <c r="A343" s="14"/>
      <c r="B343" s="245"/>
      <c r="C343" s="246"/>
      <c r="D343" s="236" t="s">
        <v>341</v>
      </c>
      <c r="E343" s="247" t="s">
        <v>19</v>
      </c>
      <c r="F343" s="248" t="s">
        <v>7553</v>
      </c>
      <c r="G343" s="246"/>
      <c r="H343" s="249">
        <v>325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341</v>
      </c>
      <c r="AU343" s="255" t="s">
        <v>85</v>
      </c>
      <c r="AV343" s="14" t="s">
        <v>85</v>
      </c>
      <c r="AW343" s="14" t="s">
        <v>35</v>
      </c>
      <c r="AX343" s="14" t="s">
        <v>76</v>
      </c>
      <c r="AY343" s="255" t="s">
        <v>331</v>
      </c>
    </row>
    <row r="344" s="15" customFormat="1">
      <c r="A344" s="15"/>
      <c r="B344" s="256"/>
      <c r="C344" s="257"/>
      <c r="D344" s="236" t="s">
        <v>341</v>
      </c>
      <c r="E344" s="258" t="s">
        <v>19</v>
      </c>
      <c r="F344" s="259" t="s">
        <v>353</v>
      </c>
      <c r="G344" s="257"/>
      <c r="H344" s="260">
        <v>325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341</v>
      </c>
      <c r="AU344" s="266" t="s">
        <v>85</v>
      </c>
      <c r="AV344" s="15" t="s">
        <v>126</v>
      </c>
      <c r="AW344" s="15" t="s">
        <v>35</v>
      </c>
      <c r="AX344" s="15" t="s">
        <v>83</v>
      </c>
      <c r="AY344" s="266" t="s">
        <v>331</v>
      </c>
    </row>
    <row r="345" s="2" customFormat="1" ht="16.5" customHeight="1">
      <c r="A345" s="40"/>
      <c r="B345" s="41"/>
      <c r="C345" s="216" t="s">
        <v>1305</v>
      </c>
      <c r="D345" s="216" t="s">
        <v>333</v>
      </c>
      <c r="E345" s="217" t="s">
        <v>7567</v>
      </c>
      <c r="F345" s="218" t="s">
        <v>7568</v>
      </c>
      <c r="G345" s="219" t="s">
        <v>425</v>
      </c>
      <c r="H345" s="220">
        <v>2</v>
      </c>
      <c r="I345" s="221"/>
      <c r="J345" s="222">
        <f>ROUND(I345*H345,2)</f>
        <v>0</v>
      </c>
      <c r="K345" s="218" t="s">
        <v>3508</v>
      </c>
      <c r="L345" s="46"/>
      <c r="M345" s="223" t="s">
        <v>19</v>
      </c>
      <c r="N345" s="224" t="s">
        <v>47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126</v>
      </c>
      <c r="AT345" s="227" t="s">
        <v>333</v>
      </c>
      <c r="AU345" s="227" t="s">
        <v>85</v>
      </c>
      <c r="AY345" s="19" t="s">
        <v>331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83</v>
      </c>
      <c r="BK345" s="228">
        <f>ROUND(I345*H345,2)</f>
        <v>0</v>
      </c>
      <c r="BL345" s="19" t="s">
        <v>126</v>
      </c>
      <c r="BM345" s="227" t="s">
        <v>1745</v>
      </c>
    </row>
    <row r="346" s="14" customFormat="1">
      <c r="A346" s="14"/>
      <c r="B346" s="245"/>
      <c r="C346" s="246"/>
      <c r="D346" s="236" t="s">
        <v>341</v>
      </c>
      <c r="E346" s="247" t="s">
        <v>19</v>
      </c>
      <c r="F346" s="248" t="s">
        <v>85</v>
      </c>
      <c r="G346" s="246"/>
      <c r="H346" s="249">
        <v>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341</v>
      </c>
      <c r="AU346" s="255" t="s">
        <v>85</v>
      </c>
      <c r="AV346" s="14" t="s">
        <v>85</v>
      </c>
      <c r="AW346" s="14" t="s">
        <v>35</v>
      </c>
      <c r="AX346" s="14" t="s">
        <v>76</v>
      </c>
      <c r="AY346" s="255" t="s">
        <v>331</v>
      </c>
    </row>
    <row r="347" s="15" customFormat="1">
      <c r="A347" s="15"/>
      <c r="B347" s="256"/>
      <c r="C347" s="257"/>
      <c r="D347" s="236" t="s">
        <v>341</v>
      </c>
      <c r="E347" s="258" t="s">
        <v>19</v>
      </c>
      <c r="F347" s="259" t="s">
        <v>353</v>
      </c>
      <c r="G347" s="257"/>
      <c r="H347" s="260">
        <v>2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6" t="s">
        <v>341</v>
      </c>
      <c r="AU347" s="266" t="s">
        <v>85</v>
      </c>
      <c r="AV347" s="15" t="s">
        <v>126</v>
      </c>
      <c r="AW347" s="15" t="s">
        <v>35</v>
      </c>
      <c r="AX347" s="15" t="s">
        <v>83</v>
      </c>
      <c r="AY347" s="266" t="s">
        <v>331</v>
      </c>
    </row>
    <row r="348" s="2" customFormat="1" ht="16.5" customHeight="1">
      <c r="A348" s="40"/>
      <c r="B348" s="41"/>
      <c r="C348" s="216" t="s">
        <v>1310</v>
      </c>
      <c r="D348" s="216" t="s">
        <v>333</v>
      </c>
      <c r="E348" s="217" t="s">
        <v>6934</v>
      </c>
      <c r="F348" s="218" t="s">
        <v>7569</v>
      </c>
      <c r="G348" s="219" t="s">
        <v>425</v>
      </c>
      <c r="H348" s="220">
        <v>2</v>
      </c>
      <c r="I348" s="221"/>
      <c r="J348" s="222">
        <f>ROUND(I348*H348,2)</f>
        <v>0</v>
      </c>
      <c r="K348" s="218" t="s">
        <v>3508</v>
      </c>
      <c r="L348" s="46"/>
      <c r="M348" s="223" t="s">
        <v>19</v>
      </c>
      <c r="N348" s="224" t="s">
        <v>47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126</v>
      </c>
      <c r="AT348" s="227" t="s">
        <v>333</v>
      </c>
      <c r="AU348" s="227" t="s">
        <v>85</v>
      </c>
      <c r="AY348" s="19" t="s">
        <v>331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83</v>
      </c>
      <c r="BK348" s="228">
        <f>ROUND(I348*H348,2)</f>
        <v>0</v>
      </c>
      <c r="BL348" s="19" t="s">
        <v>126</v>
      </c>
      <c r="BM348" s="227" t="s">
        <v>343</v>
      </c>
    </row>
    <row r="349" s="14" customFormat="1">
      <c r="A349" s="14"/>
      <c r="B349" s="245"/>
      <c r="C349" s="246"/>
      <c r="D349" s="236" t="s">
        <v>341</v>
      </c>
      <c r="E349" s="247" t="s">
        <v>19</v>
      </c>
      <c r="F349" s="248" t="s">
        <v>85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341</v>
      </c>
      <c r="AU349" s="255" t="s">
        <v>85</v>
      </c>
      <c r="AV349" s="14" t="s">
        <v>85</v>
      </c>
      <c r="AW349" s="14" t="s">
        <v>35</v>
      </c>
      <c r="AX349" s="14" t="s">
        <v>76</v>
      </c>
      <c r="AY349" s="255" t="s">
        <v>331</v>
      </c>
    </row>
    <row r="350" s="15" customFormat="1">
      <c r="A350" s="15"/>
      <c r="B350" s="256"/>
      <c r="C350" s="257"/>
      <c r="D350" s="236" t="s">
        <v>341</v>
      </c>
      <c r="E350" s="258" t="s">
        <v>19</v>
      </c>
      <c r="F350" s="259" t="s">
        <v>353</v>
      </c>
      <c r="G350" s="257"/>
      <c r="H350" s="260">
        <v>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6" t="s">
        <v>341</v>
      </c>
      <c r="AU350" s="266" t="s">
        <v>85</v>
      </c>
      <c r="AV350" s="15" t="s">
        <v>126</v>
      </c>
      <c r="AW350" s="15" t="s">
        <v>35</v>
      </c>
      <c r="AX350" s="15" t="s">
        <v>83</v>
      </c>
      <c r="AY350" s="266" t="s">
        <v>331</v>
      </c>
    </row>
    <row r="351" s="2" customFormat="1" ht="16.5" customHeight="1">
      <c r="A351" s="40"/>
      <c r="B351" s="41"/>
      <c r="C351" s="216" t="s">
        <v>1316</v>
      </c>
      <c r="D351" s="216" t="s">
        <v>333</v>
      </c>
      <c r="E351" s="217" t="s">
        <v>7570</v>
      </c>
      <c r="F351" s="218" t="s">
        <v>7571</v>
      </c>
      <c r="G351" s="219" t="s">
        <v>425</v>
      </c>
      <c r="H351" s="220">
        <v>1</v>
      </c>
      <c r="I351" s="221"/>
      <c r="J351" s="222">
        <f>ROUND(I351*H351,2)</f>
        <v>0</v>
      </c>
      <c r="K351" s="218" t="s">
        <v>3508</v>
      </c>
      <c r="L351" s="46"/>
      <c r="M351" s="223" t="s">
        <v>19</v>
      </c>
      <c r="N351" s="224" t="s">
        <v>47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126</v>
      </c>
      <c r="AT351" s="227" t="s">
        <v>333</v>
      </c>
      <c r="AU351" s="227" t="s">
        <v>85</v>
      </c>
      <c r="AY351" s="19" t="s">
        <v>331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83</v>
      </c>
      <c r="BK351" s="228">
        <f>ROUND(I351*H351,2)</f>
        <v>0</v>
      </c>
      <c r="BL351" s="19" t="s">
        <v>126</v>
      </c>
      <c r="BM351" s="227" t="s">
        <v>1760</v>
      </c>
    </row>
    <row r="352" s="14" customFormat="1">
      <c r="A352" s="14"/>
      <c r="B352" s="245"/>
      <c r="C352" s="246"/>
      <c r="D352" s="236" t="s">
        <v>341</v>
      </c>
      <c r="E352" s="247" t="s">
        <v>19</v>
      </c>
      <c r="F352" s="248" t="s">
        <v>83</v>
      </c>
      <c r="G352" s="246"/>
      <c r="H352" s="249">
        <v>1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341</v>
      </c>
      <c r="AU352" s="255" t="s">
        <v>85</v>
      </c>
      <c r="AV352" s="14" t="s">
        <v>85</v>
      </c>
      <c r="AW352" s="14" t="s">
        <v>35</v>
      </c>
      <c r="AX352" s="14" t="s">
        <v>76</v>
      </c>
      <c r="AY352" s="255" t="s">
        <v>331</v>
      </c>
    </row>
    <row r="353" s="15" customFormat="1">
      <c r="A353" s="15"/>
      <c r="B353" s="256"/>
      <c r="C353" s="257"/>
      <c r="D353" s="236" t="s">
        <v>341</v>
      </c>
      <c r="E353" s="258" t="s">
        <v>19</v>
      </c>
      <c r="F353" s="259" t="s">
        <v>353</v>
      </c>
      <c r="G353" s="257"/>
      <c r="H353" s="260">
        <v>1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341</v>
      </c>
      <c r="AU353" s="266" t="s">
        <v>85</v>
      </c>
      <c r="AV353" s="15" t="s">
        <v>126</v>
      </c>
      <c r="AW353" s="15" t="s">
        <v>35</v>
      </c>
      <c r="AX353" s="15" t="s">
        <v>83</v>
      </c>
      <c r="AY353" s="266" t="s">
        <v>331</v>
      </c>
    </row>
    <row r="354" s="2" customFormat="1" ht="16.5" customHeight="1">
      <c r="A354" s="40"/>
      <c r="B354" s="41"/>
      <c r="C354" s="216" t="s">
        <v>1333</v>
      </c>
      <c r="D354" s="216" t="s">
        <v>333</v>
      </c>
      <c r="E354" s="217" t="s">
        <v>7572</v>
      </c>
      <c r="F354" s="218" t="s">
        <v>7573</v>
      </c>
      <c r="G354" s="219" t="s">
        <v>425</v>
      </c>
      <c r="H354" s="220">
        <v>4</v>
      </c>
      <c r="I354" s="221"/>
      <c r="J354" s="222">
        <f>ROUND(I354*H354,2)</f>
        <v>0</v>
      </c>
      <c r="K354" s="218" t="s">
        <v>3508</v>
      </c>
      <c r="L354" s="46"/>
      <c r="M354" s="223" t="s">
        <v>19</v>
      </c>
      <c r="N354" s="224" t="s">
        <v>47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126</v>
      </c>
      <c r="AT354" s="227" t="s">
        <v>333</v>
      </c>
      <c r="AU354" s="227" t="s">
        <v>85</v>
      </c>
      <c r="AY354" s="19" t="s">
        <v>331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83</v>
      </c>
      <c r="BK354" s="228">
        <f>ROUND(I354*H354,2)</f>
        <v>0</v>
      </c>
      <c r="BL354" s="19" t="s">
        <v>126</v>
      </c>
      <c r="BM354" s="227" t="s">
        <v>1768</v>
      </c>
    </row>
    <row r="355" s="14" customFormat="1">
      <c r="A355" s="14"/>
      <c r="B355" s="245"/>
      <c r="C355" s="246"/>
      <c r="D355" s="236" t="s">
        <v>341</v>
      </c>
      <c r="E355" s="247" t="s">
        <v>19</v>
      </c>
      <c r="F355" s="248" t="s">
        <v>126</v>
      </c>
      <c r="G355" s="246"/>
      <c r="H355" s="249">
        <v>4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341</v>
      </c>
      <c r="AU355" s="255" t="s">
        <v>85</v>
      </c>
      <c r="AV355" s="14" t="s">
        <v>85</v>
      </c>
      <c r="AW355" s="14" t="s">
        <v>35</v>
      </c>
      <c r="AX355" s="14" t="s">
        <v>76</v>
      </c>
      <c r="AY355" s="255" t="s">
        <v>331</v>
      </c>
    </row>
    <row r="356" s="15" customFormat="1">
      <c r="A356" s="15"/>
      <c r="B356" s="256"/>
      <c r="C356" s="257"/>
      <c r="D356" s="236" t="s">
        <v>341</v>
      </c>
      <c r="E356" s="258" t="s">
        <v>19</v>
      </c>
      <c r="F356" s="259" t="s">
        <v>353</v>
      </c>
      <c r="G356" s="257"/>
      <c r="H356" s="260">
        <v>4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341</v>
      </c>
      <c r="AU356" s="266" t="s">
        <v>85</v>
      </c>
      <c r="AV356" s="15" t="s">
        <v>126</v>
      </c>
      <c r="AW356" s="15" t="s">
        <v>35</v>
      </c>
      <c r="AX356" s="15" t="s">
        <v>83</v>
      </c>
      <c r="AY356" s="266" t="s">
        <v>331</v>
      </c>
    </row>
    <row r="357" s="2" customFormat="1" ht="16.5" customHeight="1">
      <c r="A357" s="40"/>
      <c r="B357" s="41"/>
      <c r="C357" s="216" t="s">
        <v>1343</v>
      </c>
      <c r="D357" s="216" t="s">
        <v>333</v>
      </c>
      <c r="E357" s="217" t="s">
        <v>7574</v>
      </c>
      <c r="F357" s="218" t="s">
        <v>7575</v>
      </c>
      <c r="G357" s="219" t="s">
        <v>425</v>
      </c>
      <c r="H357" s="220">
        <v>3</v>
      </c>
      <c r="I357" s="221"/>
      <c r="J357" s="222">
        <f>ROUND(I357*H357,2)</f>
        <v>0</v>
      </c>
      <c r="K357" s="218" t="s">
        <v>3508</v>
      </c>
      <c r="L357" s="46"/>
      <c r="M357" s="223" t="s">
        <v>19</v>
      </c>
      <c r="N357" s="224" t="s">
        <v>47</v>
      </c>
      <c r="O357" s="86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126</v>
      </c>
      <c r="AT357" s="227" t="s">
        <v>333</v>
      </c>
      <c r="AU357" s="227" t="s">
        <v>85</v>
      </c>
      <c r="AY357" s="19" t="s">
        <v>331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83</v>
      </c>
      <c r="BK357" s="228">
        <f>ROUND(I357*H357,2)</f>
        <v>0</v>
      </c>
      <c r="BL357" s="19" t="s">
        <v>126</v>
      </c>
      <c r="BM357" s="227" t="s">
        <v>1776</v>
      </c>
    </row>
    <row r="358" s="14" customFormat="1">
      <c r="A358" s="14"/>
      <c r="B358" s="245"/>
      <c r="C358" s="246"/>
      <c r="D358" s="236" t="s">
        <v>341</v>
      </c>
      <c r="E358" s="247" t="s">
        <v>19</v>
      </c>
      <c r="F358" s="248" t="s">
        <v>92</v>
      </c>
      <c r="G358" s="246"/>
      <c r="H358" s="249">
        <v>3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341</v>
      </c>
      <c r="AU358" s="255" t="s">
        <v>85</v>
      </c>
      <c r="AV358" s="14" t="s">
        <v>85</v>
      </c>
      <c r="AW358" s="14" t="s">
        <v>35</v>
      </c>
      <c r="AX358" s="14" t="s">
        <v>76</v>
      </c>
      <c r="AY358" s="255" t="s">
        <v>331</v>
      </c>
    </row>
    <row r="359" s="15" customFormat="1">
      <c r="A359" s="15"/>
      <c r="B359" s="256"/>
      <c r="C359" s="257"/>
      <c r="D359" s="236" t="s">
        <v>341</v>
      </c>
      <c r="E359" s="258" t="s">
        <v>19</v>
      </c>
      <c r="F359" s="259" t="s">
        <v>353</v>
      </c>
      <c r="G359" s="257"/>
      <c r="H359" s="260">
        <v>3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341</v>
      </c>
      <c r="AU359" s="266" t="s">
        <v>85</v>
      </c>
      <c r="AV359" s="15" t="s">
        <v>126</v>
      </c>
      <c r="AW359" s="15" t="s">
        <v>35</v>
      </c>
      <c r="AX359" s="15" t="s">
        <v>83</v>
      </c>
      <c r="AY359" s="266" t="s">
        <v>331</v>
      </c>
    </row>
    <row r="360" s="2" customFormat="1" ht="16.5" customHeight="1">
      <c r="A360" s="40"/>
      <c r="B360" s="41"/>
      <c r="C360" s="216" t="s">
        <v>1348</v>
      </c>
      <c r="D360" s="216" t="s">
        <v>333</v>
      </c>
      <c r="E360" s="217" t="s">
        <v>7576</v>
      </c>
      <c r="F360" s="218" t="s">
        <v>7577</v>
      </c>
      <c r="G360" s="219" t="s">
        <v>425</v>
      </c>
      <c r="H360" s="220">
        <v>5</v>
      </c>
      <c r="I360" s="221"/>
      <c r="J360" s="222">
        <f>ROUND(I360*H360,2)</f>
        <v>0</v>
      </c>
      <c r="K360" s="218" t="s">
        <v>3508</v>
      </c>
      <c r="L360" s="46"/>
      <c r="M360" s="223" t="s">
        <v>19</v>
      </c>
      <c r="N360" s="224" t="s">
        <v>47</v>
      </c>
      <c r="O360" s="86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126</v>
      </c>
      <c r="AT360" s="227" t="s">
        <v>333</v>
      </c>
      <c r="AU360" s="227" t="s">
        <v>85</v>
      </c>
      <c r="AY360" s="19" t="s">
        <v>331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83</v>
      </c>
      <c r="BK360" s="228">
        <f>ROUND(I360*H360,2)</f>
        <v>0</v>
      </c>
      <c r="BL360" s="19" t="s">
        <v>126</v>
      </c>
      <c r="BM360" s="227" t="s">
        <v>1784</v>
      </c>
    </row>
    <row r="361" s="14" customFormat="1">
      <c r="A361" s="14"/>
      <c r="B361" s="245"/>
      <c r="C361" s="246"/>
      <c r="D361" s="236" t="s">
        <v>341</v>
      </c>
      <c r="E361" s="247" t="s">
        <v>19</v>
      </c>
      <c r="F361" s="248" t="s">
        <v>361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341</v>
      </c>
      <c r="AU361" s="255" t="s">
        <v>85</v>
      </c>
      <c r="AV361" s="14" t="s">
        <v>85</v>
      </c>
      <c r="AW361" s="14" t="s">
        <v>35</v>
      </c>
      <c r="AX361" s="14" t="s">
        <v>76</v>
      </c>
      <c r="AY361" s="255" t="s">
        <v>331</v>
      </c>
    </row>
    <row r="362" s="15" customFormat="1">
      <c r="A362" s="15"/>
      <c r="B362" s="256"/>
      <c r="C362" s="257"/>
      <c r="D362" s="236" t="s">
        <v>341</v>
      </c>
      <c r="E362" s="258" t="s">
        <v>19</v>
      </c>
      <c r="F362" s="259" t="s">
        <v>353</v>
      </c>
      <c r="G362" s="257"/>
      <c r="H362" s="260">
        <v>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6" t="s">
        <v>341</v>
      </c>
      <c r="AU362" s="266" t="s">
        <v>85</v>
      </c>
      <c r="AV362" s="15" t="s">
        <v>126</v>
      </c>
      <c r="AW362" s="15" t="s">
        <v>35</v>
      </c>
      <c r="AX362" s="15" t="s">
        <v>83</v>
      </c>
      <c r="AY362" s="266" t="s">
        <v>331</v>
      </c>
    </row>
    <row r="363" s="2" customFormat="1" ht="16.5" customHeight="1">
      <c r="A363" s="40"/>
      <c r="B363" s="41"/>
      <c r="C363" s="216" t="s">
        <v>1359</v>
      </c>
      <c r="D363" s="216" t="s">
        <v>333</v>
      </c>
      <c r="E363" s="217" t="s">
        <v>7578</v>
      </c>
      <c r="F363" s="218" t="s">
        <v>7579</v>
      </c>
      <c r="G363" s="219" t="s">
        <v>425</v>
      </c>
      <c r="H363" s="220">
        <v>3</v>
      </c>
      <c r="I363" s="221"/>
      <c r="J363" s="222">
        <f>ROUND(I363*H363,2)</f>
        <v>0</v>
      </c>
      <c r="K363" s="218" t="s">
        <v>3508</v>
      </c>
      <c r="L363" s="46"/>
      <c r="M363" s="223" t="s">
        <v>19</v>
      </c>
      <c r="N363" s="224" t="s">
        <v>47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126</v>
      </c>
      <c r="AT363" s="227" t="s">
        <v>333</v>
      </c>
      <c r="AU363" s="227" t="s">
        <v>85</v>
      </c>
      <c r="AY363" s="19" t="s">
        <v>331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83</v>
      </c>
      <c r="BK363" s="228">
        <f>ROUND(I363*H363,2)</f>
        <v>0</v>
      </c>
      <c r="BL363" s="19" t="s">
        <v>126</v>
      </c>
      <c r="BM363" s="227" t="s">
        <v>1792</v>
      </c>
    </row>
    <row r="364" s="14" customFormat="1">
      <c r="A364" s="14"/>
      <c r="B364" s="245"/>
      <c r="C364" s="246"/>
      <c r="D364" s="236" t="s">
        <v>341</v>
      </c>
      <c r="E364" s="247" t="s">
        <v>19</v>
      </c>
      <c r="F364" s="248" t="s">
        <v>92</v>
      </c>
      <c r="G364" s="246"/>
      <c r="H364" s="249">
        <v>3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341</v>
      </c>
      <c r="AU364" s="255" t="s">
        <v>85</v>
      </c>
      <c r="AV364" s="14" t="s">
        <v>85</v>
      </c>
      <c r="AW364" s="14" t="s">
        <v>35</v>
      </c>
      <c r="AX364" s="14" t="s">
        <v>76</v>
      </c>
      <c r="AY364" s="255" t="s">
        <v>331</v>
      </c>
    </row>
    <row r="365" s="15" customFormat="1">
      <c r="A365" s="15"/>
      <c r="B365" s="256"/>
      <c r="C365" s="257"/>
      <c r="D365" s="236" t="s">
        <v>341</v>
      </c>
      <c r="E365" s="258" t="s">
        <v>19</v>
      </c>
      <c r="F365" s="259" t="s">
        <v>353</v>
      </c>
      <c r="G365" s="257"/>
      <c r="H365" s="260">
        <v>3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341</v>
      </c>
      <c r="AU365" s="266" t="s">
        <v>85</v>
      </c>
      <c r="AV365" s="15" t="s">
        <v>126</v>
      </c>
      <c r="AW365" s="15" t="s">
        <v>35</v>
      </c>
      <c r="AX365" s="15" t="s">
        <v>83</v>
      </c>
      <c r="AY365" s="266" t="s">
        <v>331</v>
      </c>
    </row>
    <row r="366" s="2" customFormat="1" ht="16.5" customHeight="1">
      <c r="A366" s="40"/>
      <c r="B366" s="41"/>
      <c r="C366" s="216" t="s">
        <v>1366</v>
      </c>
      <c r="D366" s="216" t="s">
        <v>333</v>
      </c>
      <c r="E366" s="217" t="s">
        <v>7580</v>
      </c>
      <c r="F366" s="218" t="s">
        <v>7581</v>
      </c>
      <c r="G366" s="219" t="s">
        <v>425</v>
      </c>
      <c r="H366" s="220">
        <v>5</v>
      </c>
      <c r="I366" s="221"/>
      <c r="J366" s="222">
        <f>ROUND(I366*H366,2)</f>
        <v>0</v>
      </c>
      <c r="K366" s="218" t="s">
        <v>3508</v>
      </c>
      <c r="L366" s="46"/>
      <c r="M366" s="223" t="s">
        <v>19</v>
      </c>
      <c r="N366" s="224" t="s">
        <v>47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126</v>
      </c>
      <c r="AT366" s="227" t="s">
        <v>333</v>
      </c>
      <c r="AU366" s="227" t="s">
        <v>85</v>
      </c>
      <c r="AY366" s="19" t="s">
        <v>331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83</v>
      </c>
      <c r="BK366" s="228">
        <f>ROUND(I366*H366,2)</f>
        <v>0</v>
      </c>
      <c r="BL366" s="19" t="s">
        <v>126</v>
      </c>
      <c r="BM366" s="227" t="s">
        <v>1800</v>
      </c>
    </row>
    <row r="367" s="14" customFormat="1">
      <c r="A367" s="14"/>
      <c r="B367" s="245"/>
      <c r="C367" s="246"/>
      <c r="D367" s="236" t="s">
        <v>341</v>
      </c>
      <c r="E367" s="247" t="s">
        <v>19</v>
      </c>
      <c r="F367" s="248" t="s">
        <v>361</v>
      </c>
      <c r="G367" s="246"/>
      <c r="H367" s="249">
        <v>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341</v>
      </c>
      <c r="AU367" s="255" t="s">
        <v>85</v>
      </c>
      <c r="AV367" s="14" t="s">
        <v>85</v>
      </c>
      <c r="AW367" s="14" t="s">
        <v>35</v>
      </c>
      <c r="AX367" s="14" t="s">
        <v>76</v>
      </c>
      <c r="AY367" s="255" t="s">
        <v>331</v>
      </c>
    </row>
    <row r="368" s="15" customFormat="1">
      <c r="A368" s="15"/>
      <c r="B368" s="256"/>
      <c r="C368" s="257"/>
      <c r="D368" s="236" t="s">
        <v>341</v>
      </c>
      <c r="E368" s="258" t="s">
        <v>19</v>
      </c>
      <c r="F368" s="259" t="s">
        <v>353</v>
      </c>
      <c r="G368" s="257"/>
      <c r="H368" s="260">
        <v>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6" t="s">
        <v>341</v>
      </c>
      <c r="AU368" s="266" t="s">
        <v>85</v>
      </c>
      <c r="AV368" s="15" t="s">
        <v>126</v>
      </c>
      <c r="AW368" s="15" t="s">
        <v>35</v>
      </c>
      <c r="AX368" s="15" t="s">
        <v>83</v>
      </c>
      <c r="AY368" s="266" t="s">
        <v>331</v>
      </c>
    </row>
    <row r="369" s="2" customFormat="1" ht="16.5" customHeight="1">
      <c r="A369" s="40"/>
      <c r="B369" s="41"/>
      <c r="C369" s="216" t="s">
        <v>1373</v>
      </c>
      <c r="D369" s="216" t="s">
        <v>333</v>
      </c>
      <c r="E369" s="217" t="s">
        <v>6942</v>
      </c>
      <c r="F369" s="218" t="s">
        <v>6943</v>
      </c>
      <c r="G369" s="219" t="s">
        <v>425</v>
      </c>
      <c r="H369" s="220">
        <v>1</v>
      </c>
      <c r="I369" s="221"/>
      <c r="J369" s="222">
        <f>ROUND(I369*H369,2)</f>
        <v>0</v>
      </c>
      <c r="K369" s="218" t="s">
        <v>3508</v>
      </c>
      <c r="L369" s="46"/>
      <c r="M369" s="223" t="s">
        <v>19</v>
      </c>
      <c r="N369" s="224" t="s">
        <v>47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126</v>
      </c>
      <c r="AT369" s="227" t="s">
        <v>333</v>
      </c>
      <c r="AU369" s="227" t="s">
        <v>85</v>
      </c>
      <c r="AY369" s="19" t="s">
        <v>331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83</v>
      </c>
      <c r="BK369" s="228">
        <f>ROUND(I369*H369,2)</f>
        <v>0</v>
      </c>
      <c r="BL369" s="19" t="s">
        <v>126</v>
      </c>
      <c r="BM369" s="227" t="s">
        <v>1809</v>
      </c>
    </row>
    <row r="370" s="14" customFormat="1">
      <c r="A370" s="14"/>
      <c r="B370" s="245"/>
      <c r="C370" s="246"/>
      <c r="D370" s="236" t="s">
        <v>341</v>
      </c>
      <c r="E370" s="247" t="s">
        <v>19</v>
      </c>
      <c r="F370" s="248" t="s">
        <v>83</v>
      </c>
      <c r="G370" s="246"/>
      <c r="H370" s="249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341</v>
      </c>
      <c r="AU370" s="255" t="s">
        <v>85</v>
      </c>
      <c r="AV370" s="14" t="s">
        <v>85</v>
      </c>
      <c r="AW370" s="14" t="s">
        <v>35</v>
      </c>
      <c r="AX370" s="14" t="s">
        <v>76</v>
      </c>
      <c r="AY370" s="255" t="s">
        <v>331</v>
      </c>
    </row>
    <row r="371" s="15" customFormat="1">
      <c r="A371" s="15"/>
      <c r="B371" s="256"/>
      <c r="C371" s="257"/>
      <c r="D371" s="236" t="s">
        <v>341</v>
      </c>
      <c r="E371" s="258" t="s">
        <v>19</v>
      </c>
      <c r="F371" s="259" t="s">
        <v>353</v>
      </c>
      <c r="G371" s="257"/>
      <c r="H371" s="260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6" t="s">
        <v>341</v>
      </c>
      <c r="AU371" s="266" t="s">
        <v>85</v>
      </c>
      <c r="AV371" s="15" t="s">
        <v>126</v>
      </c>
      <c r="AW371" s="15" t="s">
        <v>35</v>
      </c>
      <c r="AX371" s="15" t="s">
        <v>83</v>
      </c>
      <c r="AY371" s="266" t="s">
        <v>331</v>
      </c>
    </row>
    <row r="372" s="2" customFormat="1" ht="24.15" customHeight="1">
      <c r="A372" s="40"/>
      <c r="B372" s="41"/>
      <c r="C372" s="216" t="s">
        <v>1380</v>
      </c>
      <c r="D372" s="216" t="s">
        <v>333</v>
      </c>
      <c r="E372" s="217" t="s">
        <v>7582</v>
      </c>
      <c r="F372" s="218" t="s">
        <v>7583</v>
      </c>
      <c r="G372" s="219" t="s">
        <v>425</v>
      </c>
      <c r="H372" s="220">
        <v>2</v>
      </c>
      <c r="I372" s="221"/>
      <c r="J372" s="222">
        <f>ROUND(I372*H372,2)</f>
        <v>0</v>
      </c>
      <c r="K372" s="218" t="s">
        <v>19</v>
      </c>
      <c r="L372" s="46"/>
      <c r="M372" s="223" t="s">
        <v>19</v>
      </c>
      <c r="N372" s="224" t="s">
        <v>47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126</v>
      </c>
      <c r="AT372" s="227" t="s">
        <v>333</v>
      </c>
      <c r="AU372" s="227" t="s">
        <v>85</v>
      </c>
      <c r="AY372" s="19" t="s">
        <v>331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83</v>
      </c>
      <c r="BK372" s="228">
        <f>ROUND(I372*H372,2)</f>
        <v>0</v>
      </c>
      <c r="BL372" s="19" t="s">
        <v>126</v>
      </c>
      <c r="BM372" s="227" t="s">
        <v>1820</v>
      </c>
    </row>
    <row r="373" s="14" customFormat="1">
      <c r="A373" s="14"/>
      <c r="B373" s="245"/>
      <c r="C373" s="246"/>
      <c r="D373" s="236" t="s">
        <v>341</v>
      </c>
      <c r="E373" s="247" t="s">
        <v>19</v>
      </c>
      <c r="F373" s="248" t="s">
        <v>85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341</v>
      </c>
      <c r="AU373" s="255" t="s">
        <v>85</v>
      </c>
      <c r="AV373" s="14" t="s">
        <v>85</v>
      </c>
      <c r="AW373" s="14" t="s">
        <v>35</v>
      </c>
      <c r="AX373" s="14" t="s">
        <v>76</v>
      </c>
      <c r="AY373" s="255" t="s">
        <v>331</v>
      </c>
    </row>
    <row r="374" s="15" customFormat="1">
      <c r="A374" s="15"/>
      <c r="B374" s="256"/>
      <c r="C374" s="257"/>
      <c r="D374" s="236" t="s">
        <v>341</v>
      </c>
      <c r="E374" s="258" t="s">
        <v>19</v>
      </c>
      <c r="F374" s="259" t="s">
        <v>353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341</v>
      </c>
      <c r="AU374" s="266" t="s">
        <v>85</v>
      </c>
      <c r="AV374" s="15" t="s">
        <v>126</v>
      </c>
      <c r="AW374" s="15" t="s">
        <v>35</v>
      </c>
      <c r="AX374" s="15" t="s">
        <v>83</v>
      </c>
      <c r="AY374" s="266" t="s">
        <v>331</v>
      </c>
    </row>
    <row r="375" s="2" customFormat="1" ht="16.5" customHeight="1">
      <c r="A375" s="40"/>
      <c r="B375" s="41"/>
      <c r="C375" s="216" t="s">
        <v>1386</v>
      </c>
      <c r="D375" s="216" t="s">
        <v>333</v>
      </c>
      <c r="E375" s="217" t="s">
        <v>6920</v>
      </c>
      <c r="F375" s="218" t="s">
        <v>6921</v>
      </c>
      <c r="G375" s="219" t="s">
        <v>384</v>
      </c>
      <c r="H375" s="220">
        <v>0.23100000000000001</v>
      </c>
      <c r="I375" s="221"/>
      <c r="J375" s="222">
        <f>ROUND(I375*H375,2)</f>
        <v>0</v>
      </c>
      <c r="K375" s="218" t="s">
        <v>3508</v>
      </c>
      <c r="L375" s="46"/>
      <c r="M375" s="223" t="s">
        <v>19</v>
      </c>
      <c r="N375" s="224" t="s">
        <v>47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126</v>
      </c>
      <c r="AT375" s="227" t="s">
        <v>333</v>
      </c>
      <c r="AU375" s="227" t="s">
        <v>85</v>
      </c>
      <c r="AY375" s="19" t="s">
        <v>331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83</v>
      </c>
      <c r="BK375" s="228">
        <f>ROUND(I375*H375,2)</f>
        <v>0</v>
      </c>
      <c r="BL375" s="19" t="s">
        <v>126</v>
      </c>
      <c r="BM375" s="227" t="s">
        <v>1834</v>
      </c>
    </row>
    <row r="376" s="14" customFormat="1">
      <c r="A376" s="14"/>
      <c r="B376" s="245"/>
      <c r="C376" s="246"/>
      <c r="D376" s="236" t="s">
        <v>341</v>
      </c>
      <c r="E376" s="247" t="s">
        <v>19</v>
      </c>
      <c r="F376" s="248" t="s">
        <v>7584</v>
      </c>
      <c r="G376" s="246"/>
      <c r="H376" s="249">
        <v>0.113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341</v>
      </c>
      <c r="AU376" s="255" t="s">
        <v>85</v>
      </c>
      <c r="AV376" s="14" t="s">
        <v>85</v>
      </c>
      <c r="AW376" s="14" t="s">
        <v>35</v>
      </c>
      <c r="AX376" s="14" t="s">
        <v>76</v>
      </c>
      <c r="AY376" s="255" t="s">
        <v>331</v>
      </c>
    </row>
    <row r="377" s="14" customFormat="1">
      <c r="A377" s="14"/>
      <c r="B377" s="245"/>
      <c r="C377" s="246"/>
      <c r="D377" s="236" t="s">
        <v>341</v>
      </c>
      <c r="E377" s="247" t="s">
        <v>19</v>
      </c>
      <c r="F377" s="248" t="s">
        <v>7585</v>
      </c>
      <c r="G377" s="246"/>
      <c r="H377" s="249">
        <v>0.11799999999999999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341</v>
      </c>
      <c r="AU377" s="255" t="s">
        <v>85</v>
      </c>
      <c r="AV377" s="14" t="s">
        <v>85</v>
      </c>
      <c r="AW377" s="14" t="s">
        <v>35</v>
      </c>
      <c r="AX377" s="14" t="s">
        <v>76</v>
      </c>
      <c r="AY377" s="255" t="s">
        <v>331</v>
      </c>
    </row>
    <row r="378" s="15" customFormat="1">
      <c r="A378" s="15"/>
      <c r="B378" s="256"/>
      <c r="C378" s="257"/>
      <c r="D378" s="236" t="s">
        <v>341</v>
      </c>
      <c r="E378" s="258" t="s">
        <v>19</v>
      </c>
      <c r="F378" s="259" t="s">
        <v>353</v>
      </c>
      <c r="G378" s="257"/>
      <c r="H378" s="260">
        <v>0.23099999999999998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6" t="s">
        <v>341</v>
      </c>
      <c r="AU378" s="266" t="s">
        <v>85</v>
      </c>
      <c r="AV378" s="15" t="s">
        <v>126</v>
      </c>
      <c r="AW378" s="15" t="s">
        <v>35</v>
      </c>
      <c r="AX378" s="15" t="s">
        <v>83</v>
      </c>
      <c r="AY378" s="266" t="s">
        <v>331</v>
      </c>
    </row>
    <row r="379" s="2" customFormat="1" ht="16.5" customHeight="1">
      <c r="A379" s="40"/>
      <c r="B379" s="41"/>
      <c r="C379" s="216" t="s">
        <v>1391</v>
      </c>
      <c r="D379" s="216" t="s">
        <v>333</v>
      </c>
      <c r="E379" s="217" t="s">
        <v>6946</v>
      </c>
      <c r="F379" s="218" t="s">
        <v>7586</v>
      </c>
      <c r="G379" s="219" t="s">
        <v>376</v>
      </c>
      <c r="H379" s="220">
        <v>325</v>
      </c>
      <c r="I379" s="221"/>
      <c r="J379" s="222">
        <f>ROUND(I379*H379,2)</f>
        <v>0</v>
      </c>
      <c r="K379" s="218" t="s">
        <v>19</v>
      </c>
      <c r="L379" s="46"/>
      <c r="M379" s="223" t="s">
        <v>19</v>
      </c>
      <c r="N379" s="224" t="s">
        <v>47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126</v>
      </c>
      <c r="AT379" s="227" t="s">
        <v>333</v>
      </c>
      <c r="AU379" s="227" t="s">
        <v>85</v>
      </c>
      <c r="AY379" s="19" t="s">
        <v>331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83</v>
      </c>
      <c r="BK379" s="228">
        <f>ROUND(I379*H379,2)</f>
        <v>0</v>
      </c>
      <c r="BL379" s="19" t="s">
        <v>126</v>
      </c>
      <c r="BM379" s="227" t="s">
        <v>1850</v>
      </c>
    </row>
    <row r="380" s="14" customFormat="1">
      <c r="A380" s="14"/>
      <c r="B380" s="245"/>
      <c r="C380" s="246"/>
      <c r="D380" s="236" t="s">
        <v>341</v>
      </c>
      <c r="E380" s="247" t="s">
        <v>19</v>
      </c>
      <c r="F380" s="248" t="s">
        <v>7513</v>
      </c>
      <c r="G380" s="246"/>
      <c r="H380" s="249">
        <v>325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341</v>
      </c>
      <c r="AU380" s="255" t="s">
        <v>85</v>
      </c>
      <c r="AV380" s="14" t="s">
        <v>85</v>
      </c>
      <c r="AW380" s="14" t="s">
        <v>35</v>
      </c>
      <c r="AX380" s="14" t="s">
        <v>76</v>
      </c>
      <c r="AY380" s="255" t="s">
        <v>331</v>
      </c>
    </row>
    <row r="381" s="15" customFormat="1">
      <c r="A381" s="15"/>
      <c r="B381" s="256"/>
      <c r="C381" s="257"/>
      <c r="D381" s="236" t="s">
        <v>341</v>
      </c>
      <c r="E381" s="258" t="s">
        <v>19</v>
      </c>
      <c r="F381" s="259" t="s">
        <v>353</v>
      </c>
      <c r="G381" s="257"/>
      <c r="H381" s="260">
        <v>325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341</v>
      </c>
      <c r="AU381" s="266" t="s">
        <v>85</v>
      </c>
      <c r="AV381" s="15" t="s">
        <v>126</v>
      </c>
      <c r="AW381" s="15" t="s">
        <v>35</v>
      </c>
      <c r="AX381" s="15" t="s">
        <v>83</v>
      </c>
      <c r="AY381" s="266" t="s">
        <v>331</v>
      </c>
    </row>
    <row r="382" s="2" customFormat="1" ht="16.5" customHeight="1">
      <c r="A382" s="40"/>
      <c r="B382" s="41"/>
      <c r="C382" s="216" t="s">
        <v>1396</v>
      </c>
      <c r="D382" s="216" t="s">
        <v>333</v>
      </c>
      <c r="E382" s="217" t="s">
        <v>7587</v>
      </c>
      <c r="F382" s="218" t="s">
        <v>7588</v>
      </c>
      <c r="G382" s="219" t="s">
        <v>376</v>
      </c>
      <c r="H382" s="220">
        <v>4.5750000000000002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47</v>
      </c>
      <c r="O382" s="86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126</v>
      </c>
      <c r="AT382" s="227" t="s">
        <v>333</v>
      </c>
      <c r="AU382" s="227" t="s">
        <v>85</v>
      </c>
      <c r="AY382" s="19" t="s">
        <v>331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83</v>
      </c>
      <c r="BK382" s="228">
        <f>ROUND(I382*H382,2)</f>
        <v>0</v>
      </c>
      <c r="BL382" s="19" t="s">
        <v>126</v>
      </c>
      <c r="BM382" s="227" t="s">
        <v>1863</v>
      </c>
    </row>
    <row r="383" s="14" customFormat="1">
      <c r="A383" s="14"/>
      <c r="B383" s="245"/>
      <c r="C383" s="246"/>
      <c r="D383" s="236" t="s">
        <v>341</v>
      </c>
      <c r="E383" s="247" t="s">
        <v>19</v>
      </c>
      <c r="F383" s="248" t="s">
        <v>7589</v>
      </c>
      <c r="G383" s="246"/>
      <c r="H383" s="249">
        <v>4.5750000000000002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341</v>
      </c>
      <c r="AU383" s="255" t="s">
        <v>85</v>
      </c>
      <c r="AV383" s="14" t="s">
        <v>85</v>
      </c>
      <c r="AW383" s="14" t="s">
        <v>35</v>
      </c>
      <c r="AX383" s="14" t="s">
        <v>76</v>
      </c>
      <c r="AY383" s="255" t="s">
        <v>331</v>
      </c>
    </row>
    <row r="384" s="15" customFormat="1">
      <c r="A384" s="15"/>
      <c r="B384" s="256"/>
      <c r="C384" s="257"/>
      <c r="D384" s="236" t="s">
        <v>341</v>
      </c>
      <c r="E384" s="258" t="s">
        <v>19</v>
      </c>
      <c r="F384" s="259" t="s">
        <v>353</v>
      </c>
      <c r="G384" s="257"/>
      <c r="H384" s="260">
        <v>4.5750000000000002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341</v>
      </c>
      <c r="AU384" s="266" t="s">
        <v>85</v>
      </c>
      <c r="AV384" s="15" t="s">
        <v>126</v>
      </c>
      <c r="AW384" s="15" t="s">
        <v>35</v>
      </c>
      <c r="AX384" s="15" t="s">
        <v>83</v>
      </c>
      <c r="AY384" s="266" t="s">
        <v>331</v>
      </c>
    </row>
    <row r="385" s="2" customFormat="1" ht="16.5" customHeight="1">
      <c r="A385" s="40"/>
      <c r="B385" s="41"/>
      <c r="C385" s="216" t="s">
        <v>1401</v>
      </c>
      <c r="D385" s="216" t="s">
        <v>333</v>
      </c>
      <c r="E385" s="217" t="s">
        <v>7590</v>
      </c>
      <c r="F385" s="218" t="s">
        <v>7591</v>
      </c>
      <c r="G385" s="219" t="s">
        <v>425</v>
      </c>
      <c r="H385" s="220">
        <v>6</v>
      </c>
      <c r="I385" s="221"/>
      <c r="J385" s="222">
        <f>ROUND(I385*H385,2)</f>
        <v>0</v>
      </c>
      <c r="K385" s="218" t="s">
        <v>3508</v>
      </c>
      <c r="L385" s="46"/>
      <c r="M385" s="223" t="s">
        <v>19</v>
      </c>
      <c r="N385" s="224" t="s">
        <v>47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126</v>
      </c>
      <c r="AT385" s="227" t="s">
        <v>333</v>
      </c>
      <c r="AU385" s="227" t="s">
        <v>85</v>
      </c>
      <c r="AY385" s="19" t="s">
        <v>331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83</v>
      </c>
      <c r="BK385" s="228">
        <f>ROUND(I385*H385,2)</f>
        <v>0</v>
      </c>
      <c r="BL385" s="19" t="s">
        <v>126</v>
      </c>
      <c r="BM385" s="227" t="s">
        <v>1874</v>
      </c>
    </row>
    <row r="386" s="14" customFormat="1">
      <c r="A386" s="14"/>
      <c r="B386" s="245"/>
      <c r="C386" s="246"/>
      <c r="D386" s="236" t="s">
        <v>341</v>
      </c>
      <c r="E386" s="247" t="s">
        <v>19</v>
      </c>
      <c r="F386" s="248" t="s">
        <v>366</v>
      </c>
      <c r="G386" s="246"/>
      <c r="H386" s="249">
        <v>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341</v>
      </c>
      <c r="AU386" s="255" t="s">
        <v>85</v>
      </c>
      <c r="AV386" s="14" t="s">
        <v>85</v>
      </c>
      <c r="AW386" s="14" t="s">
        <v>35</v>
      </c>
      <c r="AX386" s="14" t="s">
        <v>76</v>
      </c>
      <c r="AY386" s="255" t="s">
        <v>331</v>
      </c>
    </row>
    <row r="387" s="15" customFormat="1">
      <c r="A387" s="15"/>
      <c r="B387" s="256"/>
      <c r="C387" s="257"/>
      <c r="D387" s="236" t="s">
        <v>341</v>
      </c>
      <c r="E387" s="258" t="s">
        <v>19</v>
      </c>
      <c r="F387" s="259" t="s">
        <v>353</v>
      </c>
      <c r="G387" s="257"/>
      <c r="H387" s="260">
        <v>6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341</v>
      </c>
      <c r="AU387" s="266" t="s">
        <v>85</v>
      </c>
      <c r="AV387" s="15" t="s">
        <v>126</v>
      </c>
      <c r="AW387" s="15" t="s">
        <v>35</v>
      </c>
      <c r="AX387" s="15" t="s">
        <v>83</v>
      </c>
      <c r="AY387" s="266" t="s">
        <v>331</v>
      </c>
    </row>
    <row r="388" s="2" customFormat="1" ht="16.5" customHeight="1">
      <c r="A388" s="40"/>
      <c r="B388" s="41"/>
      <c r="C388" s="216" t="s">
        <v>1406</v>
      </c>
      <c r="D388" s="216" t="s">
        <v>333</v>
      </c>
      <c r="E388" s="217" t="s">
        <v>7592</v>
      </c>
      <c r="F388" s="218" t="s">
        <v>7593</v>
      </c>
      <c r="G388" s="219" t="s">
        <v>425</v>
      </c>
      <c r="H388" s="220">
        <v>3</v>
      </c>
      <c r="I388" s="221"/>
      <c r="J388" s="222">
        <f>ROUND(I388*H388,2)</f>
        <v>0</v>
      </c>
      <c r="K388" s="218" t="s">
        <v>3508</v>
      </c>
      <c r="L388" s="46"/>
      <c r="M388" s="223" t="s">
        <v>19</v>
      </c>
      <c r="N388" s="224" t="s">
        <v>47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126</v>
      </c>
      <c r="AT388" s="227" t="s">
        <v>333</v>
      </c>
      <c r="AU388" s="227" t="s">
        <v>85</v>
      </c>
      <c r="AY388" s="19" t="s">
        <v>331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83</v>
      </c>
      <c r="BK388" s="228">
        <f>ROUND(I388*H388,2)</f>
        <v>0</v>
      </c>
      <c r="BL388" s="19" t="s">
        <v>126</v>
      </c>
      <c r="BM388" s="227" t="s">
        <v>1885</v>
      </c>
    </row>
    <row r="389" s="14" customFormat="1">
      <c r="A389" s="14"/>
      <c r="B389" s="245"/>
      <c r="C389" s="246"/>
      <c r="D389" s="236" t="s">
        <v>341</v>
      </c>
      <c r="E389" s="247" t="s">
        <v>19</v>
      </c>
      <c r="F389" s="248" t="s">
        <v>92</v>
      </c>
      <c r="G389" s="246"/>
      <c r="H389" s="249">
        <v>3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341</v>
      </c>
      <c r="AU389" s="255" t="s">
        <v>85</v>
      </c>
      <c r="AV389" s="14" t="s">
        <v>85</v>
      </c>
      <c r="AW389" s="14" t="s">
        <v>35</v>
      </c>
      <c r="AX389" s="14" t="s">
        <v>76</v>
      </c>
      <c r="AY389" s="255" t="s">
        <v>331</v>
      </c>
    </row>
    <row r="390" s="15" customFormat="1">
      <c r="A390" s="15"/>
      <c r="B390" s="256"/>
      <c r="C390" s="257"/>
      <c r="D390" s="236" t="s">
        <v>341</v>
      </c>
      <c r="E390" s="258" t="s">
        <v>19</v>
      </c>
      <c r="F390" s="259" t="s">
        <v>353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341</v>
      </c>
      <c r="AU390" s="266" t="s">
        <v>85</v>
      </c>
      <c r="AV390" s="15" t="s">
        <v>126</v>
      </c>
      <c r="AW390" s="15" t="s">
        <v>35</v>
      </c>
      <c r="AX390" s="15" t="s">
        <v>83</v>
      </c>
      <c r="AY390" s="266" t="s">
        <v>331</v>
      </c>
    </row>
    <row r="391" s="2" customFormat="1" ht="16.5" customHeight="1">
      <c r="A391" s="40"/>
      <c r="B391" s="41"/>
      <c r="C391" s="216" t="s">
        <v>1415</v>
      </c>
      <c r="D391" s="216" t="s">
        <v>333</v>
      </c>
      <c r="E391" s="217" t="s">
        <v>7594</v>
      </c>
      <c r="F391" s="218" t="s">
        <v>7595</v>
      </c>
      <c r="G391" s="219" t="s">
        <v>425</v>
      </c>
      <c r="H391" s="220">
        <v>9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47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126</v>
      </c>
      <c r="AT391" s="227" t="s">
        <v>333</v>
      </c>
      <c r="AU391" s="227" t="s">
        <v>85</v>
      </c>
      <c r="AY391" s="19" t="s">
        <v>331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83</v>
      </c>
      <c r="BK391" s="228">
        <f>ROUND(I391*H391,2)</f>
        <v>0</v>
      </c>
      <c r="BL391" s="19" t="s">
        <v>126</v>
      </c>
      <c r="BM391" s="227" t="s">
        <v>1896</v>
      </c>
    </row>
    <row r="392" s="14" customFormat="1">
      <c r="A392" s="14"/>
      <c r="B392" s="245"/>
      <c r="C392" s="246"/>
      <c r="D392" s="236" t="s">
        <v>341</v>
      </c>
      <c r="E392" s="247" t="s">
        <v>19</v>
      </c>
      <c r="F392" s="248" t="s">
        <v>7533</v>
      </c>
      <c r="G392" s="246"/>
      <c r="H392" s="249">
        <v>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341</v>
      </c>
      <c r="AU392" s="255" t="s">
        <v>85</v>
      </c>
      <c r="AV392" s="14" t="s">
        <v>85</v>
      </c>
      <c r="AW392" s="14" t="s">
        <v>35</v>
      </c>
      <c r="AX392" s="14" t="s">
        <v>76</v>
      </c>
      <c r="AY392" s="255" t="s">
        <v>331</v>
      </c>
    </row>
    <row r="393" s="15" customFormat="1">
      <c r="A393" s="15"/>
      <c r="B393" s="256"/>
      <c r="C393" s="257"/>
      <c r="D393" s="236" t="s">
        <v>341</v>
      </c>
      <c r="E393" s="258" t="s">
        <v>19</v>
      </c>
      <c r="F393" s="259" t="s">
        <v>353</v>
      </c>
      <c r="G393" s="257"/>
      <c r="H393" s="260">
        <v>9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341</v>
      </c>
      <c r="AU393" s="266" t="s">
        <v>85</v>
      </c>
      <c r="AV393" s="15" t="s">
        <v>126</v>
      </c>
      <c r="AW393" s="15" t="s">
        <v>35</v>
      </c>
      <c r="AX393" s="15" t="s">
        <v>83</v>
      </c>
      <c r="AY393" s="266" t="s">
        <v>331</v>
      </c>
    </row>
    <row r="394" s="2" customFormat="1" ht="16.5" customHeight="1">
      <c r="A394" s="40"/>
      <c r="B394" s="41"/>
      <c r="C394" s="216" t="s">
        <v>1420</v>
      </c>
      <c r="D394" s="216" t="s">
        <v>333</v>
      </c>
      <c r="E394" s="217" t="s">
        <v>7596</v>
      </c>
      <c r="F394" s="218" t="s">
        <v>7597</v>
      </c>
      <c r="G394" s="219" t="s">
        <v>425</v>
      </c>
      <c r="H394" s="220">
        <v>3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47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126</v>
      </c>
      <c r="AT394" s="227" t="s">
        <v>333</v>
      </c>
      <c r="AU394" s="227" t="s">
        <v>85</v>
      </c>
      <c r="AY394" s="19" t="s">
        <v>331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83</v>
      </c>
      <c r="BK394" s="228">
        <f>ROUND(I394*H394,2)</f>
        <v>0</v>
      </c>
      <c r="BL394" s="19" t="s">
        <v>126</v>
      </c>
      <c r="BM394" s="227" t="s">
        <v>1937</v>
      </c>
    </row>
    <row r="395" s="14" customFormat="1">
      <c r="A395" s="14"/>
      <c r="B395" s="245"/>
      <c r="C395" s="246"/>
      <c r="D395" s="236" t="s">
        <v>341</v>
      </c>
      <c r="E395" s="247" t="s">
        <v>19</v>
      </c>
      <c r="F395" s="248" t="s">
        <v>92</v>
      </c>
      <c r="G395" s="246"/>
      <c r="H395" s="249">
        <v>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341</v>
      </c>
      <c r="AU395" s="255" t="s">
        <v>85</v>
      </c>
      <c r="AV395" s="14" t="s">
        <v>85</v>
      </c>
      <c r="AW395" s="14" t="s">
        <v>35</v>
      </c>
      <c r="AX395" s="14" t="s">
        <v>76</v>
      </c>
      <c r="AY395" s="255" t="s">
        <v>331</v>
      </c>
    </row>
    <row r="396" s="15" customFormat="1">
      <c r="A396" s="15"/>
      <c r="B396" s="256"/>
      <c r="C396" s="257"/>
      <c r="D396" s="236" t="s">
        <v>341</v>
      </c>
      <c r="E396" s="258" t="s">
        <v>19</v>
      </c>
      <c r="F396" s="259" t="s">
        <v>353</v>
      </c>
      <c r="G396" s="257"/>
      <c r="H396" s="260">
        <v>3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6" t="s">
        <v>341</v>
      </c>
      <c r="AU396" s="266" t="s">
        <v>85</v>
      </c>
      <c r="AV396" s="15" t="s">
        <v>126</v>
      </c>
      <c r="AW396" s="15" t="s">
        <v>35</v>
      </c>
      <c r="AX396" s="15" t="s">
        <v>83</v>
      </c>
      <c r="AY396" s="266" t="s">
        <v>331</v>
      </c>
    </row>
    <row r="397" s="2" customFormat="1" ht="16.5" customHeight="1">
      <c r="A397" s="40"/>
      <c r="B397" s="41"/>
      <c r="C397" s="216" t="s">
        <v>1424</v>
      </c>
      <c r="D397" s="216" t="s">
        <v>333</v>
      </c>
      <c r="E397" s="217" t="s">
        <v>7598</v>
      </c>
      <c r="F397" s="218" t="s">
        <v>7599</v>
      </c>
      <c r="G397" s="219" t="s">
        <v>425</v>
      </c>
      <c r="H397" s="220">
        <v>9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47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126</v>
      </c>
      <c r="AT397" s="227" t="s">
        <v>333</v>
      </c>
      <c r="AU397" s="227" t="s">
        <v>85</v>
      </c>
      <c r="AY397" s="19" t="s">
        <v>331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83</v>
      </c>
      <c r="BK397" s="228">
        <f>ROUND(I397*H397,2)</f>
        <v>0</v>
      </c>
      <c r="BL397" s="19" t="s">
        <v>126</v>
      </c>
      <c r="BM397" s="227" t="s">
        <v>1957</v>
      </c>
    </row>
    <row r="398" s="14" customFormat="1">
      <c r="A398" s="14"/>
      <c r="B398" s="245"/>
      <c r="C398" s="246"/>
      <c r="D398" s="236" t="s">
        <v>341</v>
      </c>
      <c r="E398" s="247" t="s">
        <v>19</v>
      </c>
      <c r="F398" s="248" t="s">
        <v>7533</v>
      </c>
      <c r="G398" s="246"/>
      <c r="H398" s="249">
        <v>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341</v>
      </c>
      <c r="AU398" s="255" t="s">
        <v>85</v>
      </c>
      <c r="AV398" s="14" t="s">
        <v>85</v>
      </c>
      <c r="AW398" s="14" t="s">
        <v>35</v>
      </c>
      <c r="AX398" s="14" t="s">
        <v>76</v>
      </c>
      <c r="AY398" s="255" t="s">
        <v>331</v>
      </c>
    </row>
    <row r="399" s="15" customFormat="1">
      <c r="A399" s="15"/>
      <c r="B399" s="256"/>
      <c r="C399" s="257"/>
      <c r="D399" s="236" t="s">
        <v>341</v>
      </c>
      <c r="E399" s="258" t="s">
        <v>19</v>
      </c>
      <c r="F399" s="259" t="s">
        <v>353</v>
      </c>
      <c r="G399" s="257"/>
      <c r="H399" s="260">
        <v>9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6" t="s">
        <v>341</v>
      </c>
      <c r="AU399" s="266" t="s">
        <v>85</v>
      </c>
      <c r="AV399" s="15" t="s">
        <v>126</v>
      </c>
      <c r="AW399" s="15" t="s">
        <v>35</v>
      </c>
      <c r="AX399" s="15" t="s">
        <v>83</v>
      </c>
      <c r="AY399" s="266" t="s">
        <v>331</v>
      </c>
    </row>
    <row r="400" s="2" customFormat="1" ht="16.5" customHeight="1">
      <c r="A400" s="40"/>
      <c r="B400" s="41"/>
      <c r="C400" s="216" t="s">
        <v>1428</v>
      </c>
      <c r="D400" s="216" t="s">
        <v>333</v>
      </c>
      <c r="E400" s="217" t="s">
        <v>7600</v>
      </c>
      <c r="F400" s="218" t="s">
        <v>7601</v>
      </c>
      <c r="G400" s="219" t="s">
        <v>425</v>
      </c>
      <c r="H400" s="220">
        <v>3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47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126</v>
      </c>
      <c r="AT400" s="227" t="s">
        <v>333</v>
      </c>
      <c r="AU400" s="227" t="s">
        <v>85</v>
      </c>
      <c r="AY400" s="19" t="s">
        <v>331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83</v>
      </c>
      <c r="BK400" s="228">
        <f>ROUND(I400*H400,2)</f>
        <v>0</v>
      </c>
      <c r="BL400" s="19" t="s">
        <v>126</v>
      </c>
      <c r="BM400" s="227" t="s">
        <v>1969</v>
      </c>
    </row>
    <row r="401" s="14" customFormat="1">
      <c r="A401" s="14"/>
      <c r="B401" s="245"/>
      <c r="C401" s="246"/>
      <c r="D401" s="236" t="s">
        <v>341</v>
      </c>
      <c r="E401" s="247" t="s">
        <v>19</v>
      </c>
      <c r="F401" s="248" t="s">
        <v>92</v>
      </c>
      <c r="G401" s="246"/>
      <c r="H401" s="249">
        <v>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341</v>
      </c>
      <c r="AU401" s="255" t="s">
        <v>85</v>
      </c>
      <c r="AV401" s="14" t="s">
        <v>85</v>
      </c>
      <c r="AW401" s="14" t="s">
        <v>35</v>
      </c>
      <c r="AX401" s="14" t="s">
        <v>76</v>
      </c>
      <c r="AY401" s="255" t="s">
        <v>331</v>
      </c>
    </row>
    <row r="402" s="15" customFormat="1">
      <c r="A402" s="15"/>
      <c r="B402" s="256"/>
      <c r="C402" s="257"/>
      <c r="D402" s="236" t="s">
        <v>341</v>
      </c>
      <c r="E402" s="258" t="s">
        <v>19</v>
      </c>
      <c r="F402" s="259" t="s">
        <v>353</v>
      </c>
      <c r="G402" s="257"/>
      <c r="H402" s="260">
        <v>3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341</v>
      </c>
      <c r="AU402" s="266" t="s">
        <v>85</v>
      </c>
      <c r="AV402" s="15" t="s">
        <v>126</v>
      </c>
      <c r="AW402" s="15" t="s">
        <v>35</v>
      </c>
      <c r="AX402" s="15" t="s">
        <v>83</v>
      </c>
      <c r="AY402" s="266" t="s">
        <v>331</v>
      </c>
    </row>
    <row r="403" s="2" customFormat="1" ht="16.5" customHeight="1">
      <c r="A403" s="40"/>
      <c r="B403" s="41"/>
      <c r="C403" s="216" t="s">
        <v>1435</v>
      </c>
      <c r="D403" s="216" t="s">
        <v>333</v>
      </c>
      <c r="E403" s="217" t="s">
        <v>7602</v>
      </c>
      <c r="F403" s="218" t="s">
        <v>7603</v>
      </c>
      <c r="G403" s="219" t="s">
        <v>425</v>
      </c>
      <c r="H403" s="220">
        <v>5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47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126</v>
      </c>
      <c r="AT403" s="227" t="s">
        <v>333</v>
      </c>
      <c r="AU403" s="227" t="s">
        <v>85</v>
      </c>
      <c r="AY403" s="19" t="s">
        <v>331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83</v>
      </c>
      <c r="BK403" s="228">
        <f>ROUND(I403*H403,2)</f>
        <v>0</v>
      </c>
      <c r="BL403" s="19" t="s">
        <v>126</v>
      </c>
      <c r="BM403" s="227" t="s">
        <v>1978</v>
      </c>
    </row>
    <row r="404" s="14" customFormat="1">
      <c r="A404" s="14"/>
      <c r="B404" s="245"/>
      <c r="C404" s="246"/>
      <c r="D404" s="236" t="s">
        <v>341</v>
      </c>
      <c r="E404" s="247" t="s">
        <v>19</v>
      </c>
      <c r="F404" s="248" t="s">
        <v>361</v>
      </c>
      <c r="G404" s="246"/>
      <c r="H404" s="249">
        <v>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341</v>
      </c>
      <c r="AU404" s="255" t="s">
        <v>85</v>
      </c>
      <c r="AV404" s="14" t="s">
        <v>85</v>
      </c>
      <c r="AW404" s="14" t="s">
        <v>35</v>
      </c>
      <c r="AX404" s="14" t="s">
        <v>76</v>
      </c>
      <c r="AY404" s="255" t="s">
        <v>331</v>
      </c>
    </row>
    <row r="405" s="15" customFormat="1">
      <c r="A405" s="15"/>
      <c r="B405" s="256"/>
      <c r="C405" s="257"/>
      <c r="D405" s="236" t="s">
        <v>341</v>
      </c>
      <c r="E405" s="258" t="s">
        <v>19</v>
      </c>
      <c r="F405" s="259" t="s">
        <v>353</v>
      </c>
      <c r="G405" s="257"/>
      <c r="H405" s="260">
        <v>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341</v>
      </c>
      <c r="AU405" s="266" t="s">
        <v>85</v>
      </c>
      <c r="AV405" s="15" t="s">
        <v>126</v>
      </c>
      <c r="AW405" s="15" t="s">
        <v>35</v>
      </c>
      <c r="AX405" s="15" t="s">
        <v>83</v>
      </c>
      <c r="AY405" s="266" t="s">
        <v>331</v>
      </c>
    </row>
    <row r="406" s="2" customFormat="1" ht="16.5" customHeight="1">
      <c r="A406" s="40"/>
      <c r="B406" s="41"/>
      <c r="C406" s="216" t="s">
        <v>1443</v>
      </c>
      <c r="D406" s="216" t="s">
        <v>333</v>
      </c>
      <c r="E406" s="217" t="s">
        <v>7604</v>
      </c>
      <c r="F406" s="218" t="s">
        <v>7605</v>
      </c>
      <c r="G406" s="219" t="s">
        <v>425</v>
      </c>
      <c r="H406" s="220">
        <v>5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47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126</v>
      </c>
      <c r="AT406" s="227" t="s">
        <v>333</v>
      </c>
      <c r="AU406" s="227" t="s">
        <v>85</v>
      </c>
      <c r="AY406" s="19" t="s">
        <v>331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83</v>
      </c>
      <c r="BK406" s="228">
        <f>ROUND(I406*H406,2)</f>
        <v>0</v>
      </c>
      <c r="BL406" s="19" t="s">
        <v>126</v>
      </c>
      <c r="BM406" s="227" t="s">
        <v>1988</v>
      </c>
    </row>
    <row r="407" s="14" customFormat="1">
      <c r="A407" s="14"/>
      <c r="B407" s="245"/>
      <c r="C407" s="246"/>
      <c r="D407" s="236" t="s">
        <v>341</v>
      </c>
      <c r="E407" s="247" t="s">
        <v>19</v>
      </c>
      <c r="F407" s="248" t="s">
        <v>361</v>
      </c>
      <c r="G407" s="246"/>
      <c r="H407" s="249">
        <v>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341</v>
      </c>
      <c r="AU407" s="255" t="s">
        <v>85</v>
      </c>
      <c r="AV407" s="14" t="s">
        <v>85</v>
      </c>
      <c r="AW407" s="14" t="s">
        <v>35</v>
      </c>
      <c r="AX407" s="14" t="s">
        <v>76</v>
      </c>
      <c r="AY407" s="255" t="s">
        <v>331</v>
      </c>
    </row>
    <row r="408" s="15" customFormat="1">
      <c r="A408" s="15"/>
      <c r="B408" s="256"/>
      <c r="C408" s="257"/>
      <c r="D408" s="236" t="s">
        <v>341</v>
      </c>
      <c r="E408" s="258" t="s">
        <v>19</v>
      </c>
      <c r="F408" s="259" t="s">
        <v>353</v>
      </c>
      <c r="G408" s="257"/>
      <c r="H408" s="260">
        <v>5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341</v>
      </c>
      <c r="AU408" s="266" t="s">
        <v>85</v>
      </c>
      <c r="AV408" s="15" t="s">
        <v>126</v>
      </c>
      <c r="AW408" s="15" t="s">
        <v>35</v>
      </c>
      <c r="AX408" s="15" t="s">
        <v>83</v>
      </c>
      <c r="AY408" s="266" t="s">
        <v>331</v>
      </c>
    </row>
    <row r="409" s="2" customFormat="1" ht="16.5" customHeight="1">
      <c r="A409" s="40"/>
      <c r="B409" s="41"/>
      <c r="C409" s="216" t="s">
        <v>1450</v>
      </c>
      <c r="D409" s="216" t="s">
        <v>333</v>
      </c>
      <c r="E409" s="217" t="s">
        <v>7606</v>
      </c>
      <c r="F409" s="218" t="s">
        <v>7607</v>
      </c>
      <c r="G409" s="219" t="s">
        <v>425</v>
      </c>
      <c r="H409" s="220">
        <v>3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47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126</v>
      </c>
      <c r="AT409" s="227" t="s">
        <v>333</v>
      </c>
      <c r="AU409" s="227" t="s">
        <v>85</v>
      </c>
      <c r="AY409" s="19" t="s">
        <v>331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83</v>
      </c>
      <c r="BK409" s="228">
        <f>ROUND(I409*H409,2)</f>
        <v>0</v>
      </c>
      <c r="BL409" s="19" t="s">
        <v>126</v>
      </c>
      <c r="BM409" s="227" t="s">
        <v>1998</v>
      </c>
    </row>
    <row r="410" s="14" customFormat="1">
      <c r="A410" s="14"/>
      <c r="B410" s="245"/>
      <c r="C410" s="246"/>
      <c r="D410" s="236" t="s">
        <v>341</v>
      </c>
      <c r="E410" s="247" t="s">
        <v>19</v>
      </c>
      <c r="F410" s="248" t="s">
        <v>92</v>
      </c>
      <c r="G410" s="246"/>
      <c r="H410" s="249">
        <v>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341</v>
      </c>
      <c r="AU410" s="255" t="s">
        <v>85</v>
      </c>
      <c r="AV410" s="14" t="s">
        <v>85</v>
      </c>
      <c r="AW410" s="14" t="s">
        <v>35</v>
      </c>
      <c r="AX410" s="14" t="s">
        <v>76</v>
      </c>
      <c r="AY410" s="255" t="s">
        <v>331</v>
      </c>
    </row>
    <row r="411" s="15" customFormat="1">
      <c r="A411" s="15"/>
      <c r="B411" s="256"/>
      <c r="C411" s="257"/>
      <c r="D411" s="236" t="s">
        <v>341</v>
      </c>
      <c r="E411" s="258" t="s">
        <v>19</v>
      </c>
      <c r="F411" s="259" t="s">
        <v>353</v>
      </c>
      <c r="G411" s="257"/>
      <c r="H411" s="260">
        <v>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341</v>
      </c>
      <c r="AU411" s="266" t="s">
        <v>85</v>
      </c>
      <c r="AV411" s="15" t="s">
        <v>126</v>
      </c>
      <c r="AW411" s="15" t="s">
        <v>35</v>
      </c>
      <c r="AX411" s="15" t="s">
        <v>83</v>
      </c>
      <c r="AY411" s="266" t="s">
        <v>331</v>
      </c>
    </row>
    <row r="412" s="2" customFormat="1" ht="16.5" customHeight="1">
      <c r="A412" s="40"/>
      <c r="B412" s="41"/>
      <c r="C412" s="216" t="s">
        <v>1460</v>
      </c>
      <c r="D412" s="216" t="s">
        <v>333</v>
      </c>
      <c r="E412" s="217" t="s">
        <v>7608</v>
      </c>
      <c r="F412" s="218" t="s">
        <v>7609</v>
      </c>
      <c r="G412" s="219" t="s">
        <v>425</v>
      </c>
      <c r="H412" s="220">
        <v>3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47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126</v>
      </c>
      <c r="AT412" s="227" t="s">
        <v>333</v>
      </c>
      <c r="AU412" s="227" t="s">
        <v>85</v>
      </c>
      <c r="AY412" s="19" t="s">
        <v>331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83</v>
      </c>
      <c r="BK412" s="228">
        <f>ROUND(I412*H412,2)</f>
        <v>0</v>
      </c>
      <c r="BL412" s="19" t="s">
        <v>126</v>
      </c>
      <c r="BM412" s="227" t="s">
        <v>2007</v>
      </c>
    </row>
    <row r="413" s="14" customFormat="1">
      <c r="A413" s="14"/>
      <c r="B413" s="245"/>
      <c r="C413" s="246"/>
      <c r="D413" s="236" t="s">
        <v>341</v>
      </c>
      <c r="E413" s="247" t="s">
        <v>19</v>
      </c>
      <c r="F413" s="248" t="s">
        <v>92</v>
      </c>
      <c r="G413" s="246"/>
      <c r="H413" s="249">
        <v>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341</v>
      </c>
      <c r="AU413" s="255" t="s">
        <v>85</v>
      </c>
      <c r="AV413" s="14" t="s">
        <v>85</v>
      </c>
      <c r="AW413" s="14" t="s">
        <v>35</v>
      </c>
      <c r="AX413" s="14" t="s">
        <v>76</v>
      </c>
      <c r="AY413" s="255" t="s">
        <v>331</v>
      </c>
    </row>
    <row r="414" s="15" customFormat="1">
      <c r="A414" s="15"/>
      <c r="B414" s="256"/>
      <c r="C414" s="257"/>
      <c r="D414" s="236" t="s">
        <v>341</v>
      </c>
      <c r="E414" s="258" t="s">
        <v>19</v>
      </c>
      <c r="F414" s="259" t="s">
        <v>353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341</v>
      </c>
      <c r="AU414" s="266" t="s">
        <v>85</v>
      </c>
      <c r="AV414" s="15" t="s">
        <v>126</v>
      </c>
      <c r="AW414" s="15" t="s">
        <v>35</v>
      </c>
      <c r="AX414" s="15" t="s">
        <v>83</v>
      </c>
      <c r="AY414" s="266" t="s">
        <v>331</v>
      </c>
    </row>
    <row r="415" s="2" customFormat="1" ht="16.5" customHeight="1">
      <c r="A415" s="40"/>
      <c r="B415" s="41"/>
      <c r="C415" s="216" t="s">
        <v>1463</v>
      </c>
      <c r="D415" s="216" t="s">
        <v>333</v>
      </c>
      <c r="E415" s="217" t="s">
        <v>7610</v>
      </c>
      <c r="F415" s="218" t="s">
        <v>7611</v>
      </c>
      <c r="G415" s="219" t="s">
        <v>429</v>
      </c>
      <c r="H415" s="220">
        <v>1.0349999999999999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47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126</v>
      </c>
      <c r="AT415" s="227" t="s">
        <v>333</v>
      </c>
      <c r="AU415" s="227" t="s">
        <v>85</v>
      </c>
      <c r="AY415" s="19" t="s">
        <v>331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83</v>
      </c>
      <c r="BK415" s="228">
        <f>ROUND(I415*H415,2)</f>
        <v>0</v>
      </c>
      <c r="BL415" s="19" t="s">
        <v>126</v>
      </c>
      <c r="BM415" s="227" t="s">
        <v>2017</v>
      </c>
    </row>
    <row r="416" s="14" customFormat="1">
      <c r="A416" s="14"/>
      <c r="B416" s="245"/>
      <c r="C416" s="246"/>
      <c r="D416" s="236" t="s">
        <v>341</v>
      </c>
      <c r="E416" s="247" t="s">
        <v>19</v>
      </c>
      <c r="F416" s="248" t="s">
        <v>7612</v>
      </c>
      <c r="G416" s="246"/>
      <c r="H416" s="249">
        <v>1.0349999999999999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341</v>
      </c>
      <c r="AU416" s="255" t="s">
        <v>85</v>
      </c>
      <c r="AV416" s="14" t="s">
        <v>85</v>
      </c>
      <c r="AW416" s="14" t="s">
        <v>35</v>
      </c>
      <c r="AX416" s="14" t="s">
        <v>76</v>
      </c>
      <c r="AY416" s="255" t="s">
        <v>331</v>
      </c>
    </row>
    <row r="417" s="15" customFormat="1">
      <c r="A417" s="15"/>
      <c r="B417" s="256"/>
      <c r="C417" s="257"/>
      <c r="D417" s="236" t="s">
        <v>341</v>
      </c>
      <c r="E417" s="258" t="s">
        <v>19</v>
      </c>
      <c r="F417" s="259" t="s">
        <v>353</v>
      </c>
      <c r="G417" s="257"/>
      <c r="H417" s="260">
        <v>1.0349999999999999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341</v>
      </c>
      <c r="AU417" s="266" t="s">
        <v>85</v>
      </c>
      <c r="AV417" s="15" t="s">
        <v>126</v>
      </c>
      <c r="AW417" s="15" t="s">
        <v>35</v>
      </c>
      <c r="AX417" s="15" t="s">
        <v>83</v>
      </c>
      <c r="AY417" s="266" t="s">
        <v>331</v>
      </c>
    </row>
    <row r="418" s="2" customFormat="1" ht="16.5" customHeight="1">
      <c r="A418" s="40"/>
      <c r="B418" s="41"/>
      <c r="C418" s="216" t="s">
        <v>1469</v>
      </c>
      <c r="D418" s="216" t="s">
        <v>333</v>
      </c>
      <c r="E418" s="217" t="s">
        <v>6988</v>
      </c>
      <c r="F418" s="218" t="s">
        <v>6989</v>
      </c>
      <c r="G418" s="219" t="s">
        <v>384</v>
      </c>
      <c r="H418" s="220">
        <v>222.77799999999999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47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126</v>
      </c>
      <c r="AT418" s="227" t="s">
        <v>333</v>
      </c>
      <c r="AU418" s="227" t="s">
        <v>85</v>
      </c>
      <c r="AY418" s="19" t="s">
        <v>331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83</v>
      </c>
      <c r="BK418" s="228">
        <f>ROUND(I418*H418,2)</f>
        <v>0</v>
      </c>
      <c r="BL418" s="19" t="s">
        <v>126</v>
      </c>
      <c r="BM418" s="227" t="s">
        <v>2028</v>
      </c>
    </row>
    <row r="419" s="14" customFormat="1">
      <c r="A419" s="14"/>
      <c r="B419" s="245"/>
      <c r="C419" s="246"/>
      <c r="D419" s="236" t="s">
        <v>341</v>
      </c>
      <c r="E419" s="247" t="s">
        <v>19</v>
      </c>
      <c r="F419" s="248" t="s">
        <v>7613</v>
      </c>
      <c r="G419" s="246"/>
      <c r="H419" s="249">
        <v>222.77799999999999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341</v>
      </c>
      <c r="AU419" s="255" t="s">
        <v>85</v>
      </c>
      <c r="AV419" s="14" t="s">
        <v>85</v>
      </c>
      <c r="AW419" s="14" t="s">
        <v>35</v>
      </c>
      <c r="AX419" s="14" t="s">
        <v>76</v>
      </c>
      <c r="AY419" s="255" t="s">
        <v>331</v>
      </c>
    </row>
    <row r="420" s="15" customFormat="1">
      <c r="A420" s="15"/>
      <c r="B420" s="256"/>
      <c r="C420" s="257"/>
      <c r="D420" s="236" t="s">
        <v>341</v>
      </c>
      <c r="E420" s="258" t="s">
        <v>19</v>
      </c>
      <c r="F420" s="259" t="s">
        <v>353</v>
      </c>
      <c r="G420" s="257"/>
      <c r="H420" s="260">
        <v>222.77799999999999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341</v>
      </c>
      <c r="AU420" s="266" t="s">
        <v>85</v>
      </c>
      <c r="AV420" s="15" t="s">
        <v>126</v>
      </c>
      <c r="AW420" s="15" t="s">
        <v>35</v>
      </c>
      <c r="AX420" s="15" t="s">
        <v>83</v>
      </c>
      <c r="AY420" s="266" t="s">
        <v>331</v>
      </c>
    </row>
    <row r="421" s="2" customFormat="1" ht="16.5" customHeight="1">
      <c r="A421" s="40"/>
      <c r="B421" s="41"/>
      <c r="C421" s="216" t="s">
        <v>1472</v>
      </c>
      <c r="D421" s="216" t="s">
        <v>333</v>
      </c>
      <c r="E421" s="217" t="s">
        <v>6985</v>
      </c>
      <c r="F421" s="218" t="s">
        <v>6986</v>
      </c>
      <c r="G421" s="219" t="s">
        <v>678</v>
      </c>
      <c r="H421" s="220">
        <v>32.850000000000001</v>
      </c>
      <c r="I421" s="221"/>
      <c r="J421" s="222">
        <f>ROUND(I421*H421,2)</f>
        <v>0</v>
      </c>
      <c r="K421" s="218" t="s">
        <v>3508</v>
      </c>
      <c r="L421" s="46"/>
      <c r="M421" s="223" t="s">
        <v>19</v>
      </c>
      <c r="N421" s="224" t="s">
        <v>47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126</v>
      </c>
      <c r="AT421" s="227" t="s">
        <v>333</v>
      </c>
      <c r="AU421" s="227" t="s">
        <v>85</v>
      </c>
      <c r="AY421" s="19" t="s">
        <v>331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83</v>
      </c>
      <c r="BK421" s="228">
        <f>ROUND(I421*H421,2)</f>
        <v>0</v>
      </c>
      <c r="BL421" s="19" t="s">
        <v>126</v>
      </c>
      <c r="BM421" s="227" t="s">
        <v>2038</v>
      </c>
    </row>
    <row r="422" s="14" customFormat="1">
      <c r="A422" s="14"/>
      <c r="B422" s="245"/>
      <c r="C422" s="246"/>
      <c r="D422" s="236" t="s">
        <v>341</v>
      </c>
      <c r="E422" s="247" t="s">
        <v>19</v>
      </c>
      <c r="F422" s="248" t="s">
        <v>7614</v>
      </c>
      <c r="G422" s="246"/>
      <c r="H422" s="249">
        <v>32.850000000000001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341</v>
      </c>
      <c r="AU422" s="255" t="s">
        <v>85</v>
      </c>
      <c r="AV422" s="14" t="s">
        <v>85</v>
      </c>
      <c r="AW422" s="14" t="s">
        <v>35</v>
      </c>
      <c r="AX422" s="14" t="s">
        <v>76</v>
      </c>
      <c r="AY422" s="255" t="s">
        <v>331</v>
      </c>
    </row>
    <row r="423" s="15" customFormat="1">
      <c r="A423" s="15"/>
      <c r="B423" s="256"/>
      <c r="C423" s="257"/>
      <c r="D423" s="236" t="s">
        <v>341</v>
      </c>
      <c r="E423" s="258" t="s">
        <v>19</v>
      </c>
      <c r="F423" s="259" t="s">
        <v>353</v>
      </c>
      <c r="G423" s="257"/>
      <c r="H423" s="260">
        <v>32.850000000000001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341</v>
      </c>
      <c r="AU423" s="266" t="s">
        <v>85</v>
      </c>
      <c r="AV423" s="15" t="s">
        <v>126</v>
      </c>
      <c r="AW423" s="15" t="s">
        <v>35</v>
      </c>
      <c r="AX423" s="15" t="s">
        <v>83</v>
      </c>
      <c r="AY423" s="266" t="s">
        <v>331</v>
      </c>
    </row>
    <row r="424" s="2" customFormat="1" ht="16.5" customHeight="1">
      <c r="A424" s="40"/>
      <c r="B424" s="41"/>
      <c r="C424" s="216" t="s">
        <v>1485</v>
      </c>
      <c r="D424" s="216" t="s">
        <v>333</v>
      </c>
      <c r="E424" s="217" t="s">
        <v>6990</v>
      </c>
      <c r="F424" s="218" t="s">
        <v>6991</v>
      </c>
      <c r="G424" s="219" t="s">
        <v>384</v>
      </c>
      <c r="H424" s="220">
        <v>518.53499999999997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47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126</v>
      </c>
      <c r="AT424" s="227" t="s">
        <v>333</v>
      </c>
      <c r="AU424" s="227" t="s">
        <v>85</v>
      </c>
      <c r="AY424" s="19" t="s">
        <v>331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83</v>
      </c>
      <c r="BK424" s="228">
        <f>ROUND(I424*H424,2)</f>
        <v>0</v>
      </c>
      <c r="BL424" s="19" t="s">
        <v>126</v>
      </c>
      <c r="BM424" s="227" t="s">
        <v>2049</v>
      </c>
    </row>
    <row r="425" s="14" customFormat="1">
      <c r="A425" s="14"/>
      <c r="B425" s="245"/>
      <c r="C425" s="246"/>
      <c r="D425" s="236" t="s">
        <v>341</v>
      </c>
      <c r="E425" s="247" t="s">
        <v>19</v>
      </c>
      <c r="F425" s="248" t="s">
        <v>7615</v>
      </c>
      <c r="G425" s="246"/>
      <c r="H425" s="249">
        <v>514.36000000000001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341</v>
      </c>
      <c r="AU425" s="255" t="s">
        <v>85</v>
      </c>
      <c r="AV425" s="14" t="s">
        <v>85</v>
      </c>
      <c r="AW425" s="14" t="s">
        <v>35</v>
      </c>
      <c r="AX425" s="14" t="s">
        <v>76</v>
      </c>
      <c r="AY425" s="255" t="s">
        <v>331</v>
      </c>
    </row>
    <row r="426" s="14" customFormat="1">
      <c r="A426" s="14"/>
      <c r="B426" s="245"/>
      <c r="C426" s="246"/>
      <c r="D426" s="236" t="s">
        <v>341</v>
      </c>
      <c r="E426" s="247" t="s">
        <v>19</v>
      </c>
      <c r="F426" s="248" t="s">
        <v>7616</v>
      </c>
      <c r="G426" s="246"/>
      <c r="H426" s="249">
        <v>4.1749999999999998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341</v>
      </c>
      <c r="AU426" s="255" t="s">
        <v>85</v>
      </c>
      <c r="AV426" s="14" t="s">
        <v>85</v>
      </c>
      <c r="AW426" s="14" t="s">
        <v>35</v>
      </c>
      <c r="AX426" s="14" t="s">
        <v>76</v>
      </c>
      <c r="AY426" s="255" t="s">
        <v>331</v>
      </c>
    </row>
    <row r="427" s="15" customFormat="1">
      <c r="A427" s="15"/>
      <c r="B427" s="256"/>
      <c r="C427" s="257"/>
      <c r="D427" s="236" t="s">
        <v>341</v>
      </c>
      <c r="E427" s="258" t="s">
        <v>19</v>
      </c>
      <c r="F427" s="259" t="s">
        <v>353</v>
      </c>
      <c r="G427" s="257"/>
      <c r="H427" s="260">
        <v>518.53499999999997</v>
      </c>
      <c r="I427" s="261"/>
      <c r="J427" s="257"/>
      <c r="K427" s="257"/>
      <c r="L427" s="262"/>
      <c r="M427" s="270"/>
      <c r="N427" s="271"/>
      <c r="O427" s="271"/>
      <c r="P427" s="271"/>
      <c r="Q427" s="271"/>
      <c r="R427" s="271"/>
      <c r="S427" s="271"/>
      <c r="T427" s="272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341</v>
      </c>
      <c r="AU427" s="266" t="s">
        <v>85</v>
      </c>
      <c r="AV427" s="15" t="s">
        <v>126</v>
      </c>
      <c r="AW427" s="15" t="s">
        <v>35</v>
      </c>
      <c r="AX427" s="15" t="s">
        <v>83</v>
      </c>
      <c r="AY427" s="266" t="s">
        <v>331</v>
      </c>
    </row>
    <row r="428" s="2" customFormat="1" ht="6.96" customHeight="1">
      <c r="A428" s="40"/>
      <c r="B428" s="61"/>
      <c r="C428" s="62"/>
      <c r="D428" s="62"/>
      <c r="E428" s="62"/>
      <c r="F428" s="62"/>
      <c r="G428" s="62"/>
      <c r="H428" s="62"/>
      <c r="I428" s="62"/>
      <c r="J428" s="62"/>
      <c r="K428" s="62"/>
      <c r="L428" s="46"/>
      <c r="M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</sheetData>
  <sheetProtection sheet="1" autoFilter="0" formatColumns="0" formatRows="0" objects="1" scenarios="1" spinCount="100000" saltValue="w97p25XHSuN8jkxGrLxkOlZQweNdmSzyYMLJEETS2rb+jvsEITIj6NhHE0kwhpq6cStCjSSyQN8Yx5BlpbVIQg==" hashValue="iAkUjECzbjGg2074i1yUPro3xS+GY+Qz03NKORWoZBmJuXqCnFqMTN2LESRXifL/oJhPS6cIWo3AqKn5AAJbxw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ROUND((SUM(BE102:BE267)),  2)</f>
        <v>0</v>
      </c>
      <c r="G35" s="40"/>
      <c r="H35" s="40"/>
      <c r="I35" s="160">
        <v>0.20999999999999999</v>
      </c>
      <c r="J35" s="159">
        <f>ROUND(((SUM(BE102:BE267))*I35),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ROUND((SUM(BF102:BF267)),  2)</f>
        <v>0</v>
      </c>
      <c r="G36" s="40"/>
      <c r="H36" s="40"/>
      <c r="I36" s="160">
        <v>0.14999999999999999</v>
      </c>
      <c r="J36" s="159">
        <f>ROUND(((SUM(BF102:BF267))*I36),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ROUND((SUM(BG102:BG267)),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ROUND((SUM(BH102:BH267)),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ROUND((SUM(BI102:BI267)),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102.20 - IO.02.20 - Areálový vodovod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7618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J111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J124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J131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J152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7619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6620</v>
      </c>
      <c r="E72" s="186"/>
      <c r="F72" s="186"/>
      <c r="G72" s="186"/>
      <c r="H72" s="186"/>
      <c r="I72" s="186"/>
      <c r="J72" s="187">
        <f>J160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7620</v>
      </c>
      <c r="E73" s="186"/>
      <c r="F73" s="186"/>
      <c r="G73" s="186"/>
      <c r="H73" s="186"/>
      <c r="I73" s="186"/>
      <c r="J73" s="187">
        <f>J164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6994</v>
      </c>
      <c r="E74" s="186"/>
      <c r="F74" s="186"/>
      <c r="G74" s="186"/>
      <c r="H74" s="186"/>
      <c r="I74" s="186"/>
      <c r="J74" s="187">
        <f>J183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6626</v>
      </c>
      <c r="E75" s="186"/>
      <c r="F75" s="186"/>
      <c r="G75" s="186"/>
      <c r="H75" s="186"/>
      <c r="I75" s="186"/>
      <c r="J75" s="187">
        <f>J190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5221</v>
      </c>
      <c r="E76" s="186"/>
      <c r="F76" s="186"/>
      <c r="G76" s="186"/>
      <c r="H76" s="186"/>
      <c r="I76" s="186"/>
      <c r="J76" s="187">
        <f>J209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6628</v>
      </c>
      <c r="E77" s="186"/>
      <c r="F77" s="186"/>
      <c r="G77" s="186"/>
      <c r="H77" s="186"/>
      <c r="I77" s="186"/>
      <c r="J77" s="187">
        <f>J213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7621</v>
      </c>
      <c r="E78" s="186"/>
      <c r="F78" s="186"/>
      <c r="G78" s="186"/>
      <c r="H78" s="186"/>
      <c r="I78" s="186"/>
      <c r="J78" s="187">
        <f>J217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6629</v>
      </c>
      <c r="E79" s="186"/>
      <c r="F79" s="186"/>
      <c r="G79" s="186"/>
      <c r="H79" s="186"/>
      <c r="I79" s="186"/>
      <c r="J79" s="187">
        <f>J221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5591</v>
      </c>
      <c r="E80" s="186"/>
      <c r="F80" s="186"/>
      <c r="G80" s="186"/>
      <c r="H80" s="186"/>
      <c r="I80" s="186"/>
      <c r="J80" s="187">
        <f>J228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316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2" t="str">
        <f>E7</f>
        <v>Anthropos Sportovní a rekreační areál (I.etapa)-revize 5</v>
      </c>
      <c r="F90" s="34"/>
      <c r="G90" s="34"/>
      <c r="H90" s="34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2" t="s">
        <v>303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304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102.20 - IO.02.20 - Areálový vodovod (část)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14. 6. 2022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Statutární město Brno</v>
      </c>
      <c r="G98" s="42"/>
      <c r="H98" s="42"/>
      <c r="I98" s="34" t="s">
        <v>31</v>
      </c>
      <c r="J98" s="38" t="str">
        <f>E23</f>
        <v>Arch.Design, s.r.o.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36</v>
      </c>
      <c r="J99" s="38" t="str">
        <f>E26</f>
        <v>CKN Invest, spol. s r.o.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9"/>
      <c r="B101" s="190"/>
      <c r="C101" s="191" t="s">
        <v>317</v>
      </c>
      <c r="D101" s="192" t="s">
        <v>61</v>
      </c>
      <c r="E101" s="192" t="s">
        <v>57</v>
      </c>
      <c r="F101" s="192" t="s">
        <v>58</v>
      </c>
      <c r="G101" s="192" t="s">
        <v>318</v>
      </c>
      <c r="H101" s="192" t="s">
        <v>319</v>
      </c>
      <c r="I101" s="192" t="s">
        <v>320</v>
      </c>
      <c r="J101" s="192" t="s">
        <v>311</v>
      </c>
      <c r="K101" s="193" t="s">
        <v>321</v>
      </c>
      <c r="L101" s="194"/>
      <c r="M101" s="94" t="s">
        <v>19</v>
      </c>
      <c r="N101" s="95" t="s">
        <v>46</v>
      </c>
      <c r="O101" s="95" t="s">
        <v>322</v>
      </c>
      <c r="P101" s="95" t="s">
        <v>323</v>
      </c>
      <c r="Q101" s="95" t="s">
        <v>324</v>
      </c>
      <c r="R101" s="95" t="s">
        <v>325</v>
      </c>
      <c r="S101" s="95" t="s">
        <v>326</v>
      </c>
      <c r="T101" s="96" t="s">
        <v>327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0"/>
      <c r="B102" s="41"/>
      <c r="C102" s="101" t="s">
        <v>328</v>
      </c>
      <c r="D102" s="42"/>
      <c r="E102" s="42"/>
      <c r="F102" s="42"/>
      <c r="G102" s="42"/>
      <c r="H102" s="42"/>
      <c r="I102" s="42"/>
      <c r="J102" s="195">
        <f>BK102</f>
        <v>0</v>
      </c>
      <c r="K102" s="42"/>
      <c r="L102" s="46"/>
      <c r="M102" s="97"/>
      <c r="N102" s="196"/>
      <c r="O102" s="98"/>
      <c r="P102" s="197">
        <f>P103</f>
        <v>0</v>
      </c>
      <c r="Q102" s="98"/>
      <c r="R102" s="197">
        <f>R103</f>
        <v>0</v>
      </c>
      <c r="S102" s="98"/>
      <c r="T102" s="198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75</v>
      </c>
      <c r="AU102" s="19" t="s">
        <v>312</v>
      </c>
      <c r="BK102" s="199">
        <f>BK103</f>
        <v>0</v>
      </c>
    </row>
    <row r="103" s="12" customFormat="1" ht="25.92" customHeight="1">
      <c r="A103" s="12"/>
      <c r="B103" s="200"/>
      <c r="C103" s="201"/>
      <c r="D103" s="202" t="s">
        <v>75</v>
      </c>
      <c r="E103" s="203" t="s">
        <v>83</v>
      </c>
      <c r="F103" s="203" t="s">
        <v>7622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P104+P111+P124+P131+P145+P152+P156+P160+P164+P183+P190+P209+P213+P217+P221+P228</f>
        <v>0</v>
      </c>
      <c r="Q103" s="208"/>
      <c r="R103" s="209">
        <f>R104+R111+R124+R131+R145+R152+R156+R160+R164+R183+R190+R209+R213+R217+R221+R228</f>
        <v>0</v>
      </c>
      <c r="S103" s="208"/>
      <c r="T103" s="210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76</v>
      </c>
      <c r="AY103" s="211" t="s">
        <v>331</v>
      </c>
      <c r="BK103" s="213">
        <f>BK104+BK111+BK124+BK131+BK145+BK152+BK156+BK160+BK164+BK183+BK190+BK209+BK213+BK217+BK221+BK228</f>
        <v>0</v>
      </c>
    </row>
    <row r="104" s="12" customFormat="1" ht="22.8" customHeight="1">
      <c r="A104" s="12"/>
      <c r="B104" s="200"/>
      <c r="C104" s="201"/>
      <c r="D104" s="202" t="s">
        <v>75</v>
      </c>
      <c r="E104" s="214" t="s">
        <v>182</v>
      </c>
      <c r="F104" s="214" t="s">
        <v>422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SUM(P105:P110)</f>
        <v>0</v>
      </c>
      <c r="Q104" s="208"/>
      <c r="R104" s="209">
        <f>SUM(R105:R110)</f>
        <v>0</v>
      </c>
      <c r="S104" s="208"/>
      <c r="T104" s="210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83</v>
      </c>
      <c r="AY104" s="211" t="s">
        <v>331</v>
      </c>
      <c r="BK104" s="213">
        <f>SUM(BK105:BK110)</f>
        <v>0</v>
      </c>
    </row>
    <row r="105" s="2" customFormat="1" ht="16.5" customHeight="1">
      <c r="A105" s="40"/>
      <c r="B105" s="41"/>
      <c r="C105" s="216" t="s">
        <v>83</v>
      </c>
      <c r="D105" s="216" t="s">
        <v>333</v>
      </c>
      <c r="E105" s="217" t="s">
        <v>3505</v>
      </c>
      <c r="F105" s="218" t="s">
        <v>6632</v>
      </c>
      <c r="G105" s="219" t="s">
        <v>3507</v>
      </c>
      <c r="H105" s="220">
        <v>240</v>
      </c>
      <c r="I105" s="221"/>
      <c r="J105" s="222">
        <f>ROUND(I105*H105,2)</f>
        <v>0</v>
      </c>
      <c r="K105" s="218" t="s">
        <v>3508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85</v>
      </c>
    </row>
    <row r="106" s="14" customFormat="1">
      <c r="A106" s="14"/>
      <c r="B106" s="245"/>
      <c r="C106" s="246"/>
      <c r="D106" s="236" t="s">
        <v>341</v>
      </c>
      <c r="E106" s="247" t="s">
        <v>19</v>
      </c>
      <c r="F106" s="248" t="s">
        <v>6637</v>
      </c>
      <c r="G106" s="246"/>
      <c r="H106" s="249">
        <v>240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341</v>
      </c>
      <c r="AU106" s="255" t="s">
        <v>85</v>
      </c>
      <c r="AV106" s="14" t="s">
        <v>85</v>
      </c>
      <c r="AW106" s="14" t="s">
        <v>35</v>
      </c>
      <c r="AX106" s="14" t="s">
        <v>76</v>
      </c>
      <c r="AY106" s="255" t="s">
        <v>331</v>
      </c>
    </row>
    <row r="107" s="15" customFormat="1">
      <c r="A107" s="15"/>
      <c r="B107" s="256"/>
      <c r="C107" s="257"/>
      <c r="D107" s="236" t="s">
        <v>341</v>
      </c>
      <c r="E107" s="258" t="s">
        <v>19</v>
      </c>
      <c r="F107" s="259" t="s">
        <v>353</v>
      </c>
      <c r="G107" s="257"/>
      <c r="H107" s="260">
        <v>240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341</v>
      </c>
      <c r="AU107" s="266" t="s">
        <v>85</v>
      </c>
      <c r="AV107" s="15" t="s">
        <v>126</v>
      </c>
      <c r="AW107" s="15" t="s">
        <v>35</v>
      </c>
      <c r="AX107" s="15" t="s">
        <v>83</v>
      </c>
      <c r="AY107" s="266" t="s">
        <v>331</v>
      </c>
    </row>
    <row r="108" s="2" customFormat="1" ht="16.5" customHeight="1">
      <c r="A108" s="40"/>
      <c r="B108" s="41"/>
      <c r="C108" s="216" t="s">
        <v>85</v>
      </c>
      <c r="D108" s="216" t="s">
        <v>333</v>
      </c>
      <c r="E108" s="217" t="s">
        <v>3510</v>
      </c>
      <c r="F108" s="218" t="s">
        <v>6634</v>
      </c>
      <c r="G108" s="219" t="s">
        <v>1081</v>
      </c>
      <c r="H108" s="220">
        <v>10</v>
      </c>
      <c r="I108" s="221"/>
      <c r="J108" s="222">
        <f>ROUND(I108*H108,2)</f>
        <v>0</v>
      </c>
      <c r="K108" s="218" t="s">
        <v>3508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126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393</v>
      </c>
      <c r="G109" s="246"/>
      <c r="H109" s="249">
        <v>10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12" customFormat="1" ht="22.8" customHeight="1">
      <c r="A111" s="12"/>
      <c r="B111" s="200"/>
      <c r="C111" s="201"/>
      <c r="D111" s="202" t="s">
        <v>75</v>
      </c>
      <c r="E111" s="214" t="s">
        <v>524</v>
      </c>
      <c r="F111" s="214" t="s">
        <v>3512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0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83</v>
      </c>
      <c r="AT111" s="212" t="s">
        <v>75</v>
      </c>
      <c r="AU111" s="212" t="s">
        <v>83</v>
      </c>
      <c r="AY111" s="211" t="s">
        <v>331</v>
      </c>
      <c r="BK111" s="213">
        <f>SUM(BK112:BK123)</f>
        <v>0</v>
      </c>
    </row>
    <row r="112" s="2" customFormat="1" ht="16.5" customHeight="1">
      <c r="A112" s="40"/>
      <c r="B112" s="41"/>
      <c r="C112" s="216" t="s">
        <v>92</v>
      </c>
      <c r="D112" s="216" t="s">
        <v>333</v>
      </c>
      <c r="E112" s="217" t="s">
        <v>7623</v>
      </c>
      <c r="F112" s="218" t="s">
        <v>7624</v>
      </c>
      <c r="G112" s="219" t="s">
        <v>429</v>
      </c>
      <c r="H112" s="220">
        <v>199.69999999999999</v>
      </c>
      <c r="I112" s="221"/>
      <c r="J112" s="222">
        <f>ROUND(I112*H112,2)</f>
        <v>0</v>
      </c>
      <c r="K112" s="218" t="s">
        <v>3508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366</v>
      </c>
    </row>
    <row r="113" s="14" customFormat="1">
      <c r="A113" s="14"/>
      <c r="B113" s="245"/>
      <c r="C113" s="246"/>
      <c r="D113" s="236" t="s">
        <v>341</v>
      </c>
      <c r="E113" s="247" t="s">
        <v>19</v>
      </c>
      <c r="F113" s="248" t="s">
        <v>7625</v>
      </c>
      <c r="G113" s="246"/>
      <c r="H113" s="249">
        <v>199.69999999999999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341</v>
      </c>
      <c r="AU113" s="255" t="s">
        <v>85</v>
      </c>
      <c r="AV113" s="14" t="s">
        <v>85</v>
      </c>
      <c r="AW113" s="14" t="s">
        <v>35</v>
      </c>
      <c r="AX113" s="14" t="s">
        <v>76</v>
      </c>
      <c r="AY113" s="255" t="s">
        <v>331</v>
      </c>
    </row>
    <row r="114" s="15" customFormat="1">
      <c r="A114" s="15"/>
      <c r="B114" s="256"/>
      <c r="C114" s="257"/>
      <c r="D114" s="236" t="s">
        <v>341</v>
      </c>
      <c r="E114" s="258" t="s">
        <v>19</v>
      </c>
      <c r="F114" s="259" t="s">
        <v>353</v>
      </c>
      <c r="G114" s="257"/>
      <c r="H114" s="260">
        <v>199.69999999999999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341</v>
      </c>
      <c r="AU114" s="266" t="s">
        <v>85</v>
      </c>
      <c r="AV114" s="15" t="s">
        <v>126</v>
      </c>
      <c r="AW114" s="15" t="s">
        <v>35</v>
      </c>
      <c r="AX114" s="15" t="s">
        <v>83</v>
      </c>
      <c r="AY114" s="266" t="s">
        <v>331</v>
      </c>
    </row>
    <row r="115" s="2" customFormat="1" ht="16.5" customHeight="1">
      <c r="A115" s="40"/>
      <c r="B115" s="41"/>
      <c r="C115" s="216" t="s">
        <v>126</v>
      </c>
      <c r="D115" s="216" t="s">
        <v>333</v>
      </c>
      <c r="E115" s="217" t="s">
        <v>3519</v>
      </c>
      <c r="F115" s="218" t="s">
        <v>6676</v>
      </c>
      <c r="G115" s="219" t="s">
        <v>429</v>
      </c>
      <c r="H115" s="220">
        <v>99.849999999999994</v>
      </c>
      <c r="I115" s="221"/>
      <c r="J115" s="222">
        <f>ROUND(I115*H115,2)</f>
        <v>0</v>
      </c>
      <c r="K115" s="218" t="s">
        <v>3508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381</v>
      </c>
    </row>
    <row r="116" s="14" customFormat="1">
      <c r="A116" s="14"/>
      <c r="B116" s="245"/>
      <c r="C116" s="246"/>
      <c r="D116" s="236" t="s">
        <v>341</v>
      </c>
      <c r="E116" s="247" t="s">
        <v>19</v>
      </c>
      <c r="F116" s="248" t="s">
        <v>7626</v>
      </c>
      <c r="G116" s="246"/>
      <c r="H116" s="249">
        <v>99.849999999999994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341</v>
      </c>
      <c r="AU116" s="255" t="s">
        <v>85</v>
      </c>
      <c r="AV116" s="14" t="s">
        <v>85</v>
      </c>
      <c r="AW116" s="14" t="s">
        <v>35</v>
      </c>
      <c r="AX116" s="14" t="s">
        <v>76</v>
      </c>
      <c r="AY116" s="255" t="s">
        <v>331</v>
      </c>
    </row>
    <row r="117" s="15" customFormat="1">
      <c r="A117" s="15"/>
      <c r="B117" s="256"/>
      <c r="C117" s="257"/>
      <c r="D117" s="236" t="s">
        <v>341</v>
      </c>
      <c r="E117" s="258" t="s">
        <v>19</v>
      </c>
      <c r="F117" s="259" t="s">
        <v>353</v>
      </c>
      <c r="G117" s="257"/>
      <c r="H117" s="260">
        <v>99.849999999999994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341</v>
      </c>
      <c r="AU117" s="266" t="s">
        <v>85</v>
      </c>
      <c r="AV117" s="15" t="s">
        <v>126</v>
      </c>
      <c r="AW117" s="15" t="s">
        <v>35</v>
      </c>
      <c r="AX117" s="15" t="s">
        <v>83</v>
      </c>
      <c r="AY117" s="266" t="s">
        <v>331</v>
      </c>
    </row>
    <row r="118" s="2" customFormat="1" ht="16.5" customHeight="1">
      <c r="A118" s="40"/>
      <c r="B118" s="41"/>
      <c r="C118" s="216" t="s">
        <v>361</v>
      </c>
      <c r="D118" s="216" t="s">
        <v>333</v>
      </c>
      <c r="E118" s="217" t="s">
        <v>3522</v>
      </c>
      <c r="F118" s="218" t="s">
        <v>7001</v>
      </c>
      <c r="G118" s="219" t="s">
        <v>429</v>
      </c>
      <c r="H118" s="220">
        <v>22.199999999999999</v>
      </c>
      <c r="I118" s="221"/>
      <c r="J118" s="222">
        <f>ROUND(I118*H118,2)</f>
        <v>0</v>
      </c>
      <c r="K118" s="218" t="s">
        <v>3508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393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7627</v>
      </c>
      <c r="G119" s="246"/>
      <c r="H119" s="249">
        <v>22.199999999999999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5" customFormat="1">
      <c r="A120" s="15"/>
      <c r="B120" s="256"/>
      <c r="C120" s="257"/>
      <c r="D120" s="236" t="s">
        <v>341</v>
      </c>
      <c r="E120" s="258" t="s">
        <v>19</v>
      </c>
      <c r="F120" s="259" t="s">
        <v>353</v>
      </c>
      <c r="G120" s="257"/>
      <c r="H120" s="260">
        <v>22.199999999999999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341</v>
      </c>
      <c r="AU120" s="266" t="s">
        <v>85</v>
      </c>
      <c r="AV120" s="15" t="s">
        <v>126</v>
      </c>
      <c r="AW120" s="15" t="s">
        <v>35</v>
      </c>
      <c r="AX120" s="15" t="s">
        <v>83</v>
      </c>
      <c r="AY120" s="266" t="s">
        <v>331</v>
      </c>
    </row>
    <row r="121" s="2" customFormat="1" ht="16.5" customHeight="1">
      <c r="A121" s="40"/>
      <c r="B121" s="41"/>
      <c r="C121" s="216" t="s">
        <v>366</v>
      </c>
      <c r="D121" s="216" t="s">
        <v>333</v>
      </c>
      <c r="E121" s="217" t="s">
        <v>3524</v>
      </c>
      <c r="F121" s="218" t="s">
        <v>6681</v>
      </c>
      <c r="G121" s="219" t="s">
        <v>429</v>
      </c>
      <c r="H121" s="220">
        <v>11.1</v>
      </c>
      <c r="I121" s="221"/>
      <c r="J121" s="222">
        <f>ROUND(I121*H121,2)</f>
        <v>0</v>
      </c>
      <c r="K121" s="218" t="s">
        <v>3508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185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7628</v>
      </c>
      <c r="G122" s="246"/>
      <c r="H122" s="249">
        <v>11.1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11.1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12" customFormat="1" ht="22.8" customHeight="1">
      <c r="A124" s="12"/>
      <c r="B124" s="200"/>
      <c r="C124" s="201"/>
      <c r="D124" s="202" t="s">
        <v>75</v>
      </c>
      <c r="E124" s="214" t="s">
        <v>8</v>
      </c>
      <c r="F124" s="214" t="s">
        <v>3527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SUM(P125:P130)</f>
        <v>0</v>
      </c>
      <c r="Q124" s="208"/>
      <c r="R124" s="209">
        <f>SUM(R125:R130)</f>
        <v>0</v>
      </c>
      <c r="S124" s="208"/>
      <c r="T124" s="210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83</v>
      </c>
      <c r="AT124" s="212" t="s">
        <v>75</v>
      </c>
      <c r="AU124" s="212" t="s">
        <v>83</v>
      </c>
      <c r="AY124" s="211" t="s">
        <v>331</v>
      </c>
      <c r="BK124" s="213">
        <f>SUM(BK125:BK130)</f>
        <v>0</v>
      </c>
    </row>
    <row r="125" s="2" customFormat="1" ht="16.5" customHeight="1">
      <c r="A125" s="40"/>
      <c r="B125" s="41"/>
      <c r="C125" s="216" t="s">
        <v>373</v>
      </c>
      <c r="D125" s="216" t="s">
        <v>333</v>
      </c>
      <c r="E125" s="217" t="s">
        <v>3528</v>
      </c>
      <c r="F125" s="218" t="s">
        <v>6710</v>
      </c>
      <c r="G125" s="219" t="s">
        <v>336</v>
      </c>
      <c r="H125" s="220">
        <v>172.59999999999999</v>
      </c>
      <c r="I125" s="221"/>
      <c r="J125" s="222">
        <f>ROUND(I125*H125,2)</f>
        <v>0</v>
      </c>
      <c r="K125" s="218" t="s">
        <v>3508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529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7629</v>
      </c>
      <c r="G126" s="246"/>
      <c r="H126" s="249">
        <v>172.59999999999999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5" customFormat="1">
      <c r="A127" s="15"/>
      <c r="B127" s="256"/>
      <c r="C127" s="257"/>
      <c r="D127" s="236" t="s">
        <v>341</v>
      </c>
      <c r="E127" s="258" t="s">
        <v>19</v>
      </c>
      <c r="F127" s="259" t="s">
        <v>353</v>
      </c>
      <c r="G127" s="257"/>
      <c r="H127" s="260">
        <v>172.59999999999999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341</v>
      </c>
      <c r="AU127" s="266" t="s">
        <v>85</v>
      </c>
      <c r="AV127" s="15" t="s">
        <v>126</v>
      </c>
      <c r="AW127" s="15" t="s">
        <v>35</v>
      </c>
      <c r="AX127" s="15" t="s">
        <v>83</v>
      </c>
      <c r="AY127" s="266" t="s">
        <v>331</v>
      </c>
    </row>
    <row r="128" s="2" customFormat="1" ht="16.5" customHeight="1">
      <c r="A128" s="40"/>
      <c r="B128" s="41"/>
      <c r="C128" s="216" t="s">
        <v>381</v>
      </c>
      <c r="D128" s="216" t="s">
        <v>333</v>
      </c>
      <c r="E128" s="217" t="s">
        <v>3531</v>
      </c>
      <c r="F128" s="218" t="s">
        <v>6712</v>
      </c>
      <c r="G128" s="219" t="s">
        <v>336</v>
      </c>
      <c r="H128" s="220">
        <v>172.59999999999999</v>
      </c>
      <c r="I128" s="221"/>
      <c r="J128" s="222">
        <f>ROUND(I128*H128,2)</f>
        <v>0</v>
      </c>
      <c r="K128" s="218" t="s">
        <v>3508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541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7629</v>
      </c>
      <c r="G129" s="246"/>
      <c r="H129" s="249">
        <v>172.59999999999999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172.59999999999999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12" customFormat="1" ht="22.8" customHeight="1">
      <c r="A131" s="12"/>
      <c r="B131" s="200"/>
      <c r="C131" s="201"/>
      <c r="D131" s="202" t="s">
        <v>75</v>
      </c>
      <c r="E131" s="214" t="s">
        <v>541</v>
      </c>
      <c r="F131" s="214" t="s">
        <v>3540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SUM(P132:P144)</f>
        <v>0</v>
      </c>
      <c r="Q131" s="208"/>
      <c r="R131" s="209">
        <f>SUM(R132:R144)</f>
        <v>0</v>
      </c>
      <c r="S131" s="208"/>
      <c r="T131" s="210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75</v>
      </c>
      <c r="AU131" s="212" t="s">
        <v>83</v>
      </c>
      <c r="AY131" s="211" t="s">
        <v>331</v>
      </c>
      <c r="BK131" s="213">
        <f>SUM(BK132:BK144)</f>
        <v>0</v>
      </c>
    </row>
    <row r="132" s="2" customFormat="1" ht="16.5" customHeight="1">
      <c r="A132" s="40"/>
      <c r="B132" s="41"/>
      <c r="C132" s="216" t="s">
        <v>387</v>
      </c>
      <c r="D132" s="216" t="s">
        <v>333</v>
      </c>
      <c r="E132" s="217" t="s">
        <v>3541</v>
      </c>
      <c r="F132" s="218" t="s">
        <v>6732</v>
      </c>
      <c r="G132" s="219" t="s">
        <v>429</v>
      </c>
      <c r="H132" s="220">
        <v>221.90000000000001</v>
      </c>
      <c r="I132" s="221"/>
      <c r="J132" s="222">
        <f>ROUND(I132*H132,2)</f>
        <v>0</v>
      </c>
      <c r="K132" s="218" t="s">
        <v>3508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475</v>
      </c>
    </row>
    <row r="133" s="14" customFormat="1">
      <c r="A133" s="14"/>
      <c r="B133" s="245"/>
      <c r="C133" s="246"/>
      <c r="D133" s="236" t="s">
        <v>341</v>
      </c>
      <c r="E133" s="247" t="s">
        <v>19</v>
      </c>
      <c r="F133" s="248" t="s">
        <v>7630</v>
      </c>
      <c r="G133" s="246"/>
      <c r="H133" s="249">
        <v>221.90000000000001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341</v>
      </c>
      <c r="AU133" s="255" t="s">
        <v>85</v>
      </c>
      <c r="AV133" s="14" t="s">
        <v>85</v>
      </c>
      <c r="AW133" s="14" t="s">
        <v>35</v>
      </c>
      <c r="AX133" s="14" t="s">
        <v>76</v>
      </c>
      <c r="AY133" s="255" t="s">
        <v>331</v>
      </c>
    </row>
    <row r="134" s="15" customFormat="1">
      <c r="A134" s="15"/>
      <c r="B134" s="256"/>
      <c r="C134" s="257"/>
      <c r="D134" s="236" t="s">
        <v>341</v>
      </c>
      <c r="E134" s="258" t="s">
        <v>19</v>
      </c>
      <c r="F134" s="259" t="s">
        <v>353</v>
      </c>
      <c r="G134" s="257"/>
      <c r="H134" s="260">
        <v>221.90000000000001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341</v>
      </c>
      <c r="AU134" s="266" t="s">
        <v>85</v>
      </c>
      <c r="AV134" s="15" t="s">
        <v>126</v>
      </c>
      <c r="AW134" s="15" t="s">
        <v>35</v>
      </c>
      <c r="AX134" s="15" t="s">
        <v>83</v>
      </c>
      <c r="AY134" s="266" t="s">
        <v>331</v>
      </c>
    </row>
    <row r="135" s="2" customFormat="1" ht="16.5" customHeight="1">
      <c r="A135" s="40"/>
      <c r="B135" s="41"/>
      <c r="C135" s="216" t="s">
        <v>393</v>
      </c>
      <c r="D135" s="216" t="s">
        <v>333</v>
      </c>
      <c r="E135" s="217" t="s">
        <v>3547</v>
      </c>
      <c r="F135" s="218" t="s">
        <v>5225</v>
      </c>
      <c r="G135" s="219" t="s">
        <v>429</v>
      </c>
      <c r="H135" s="220">
        <v>221.90000000000001</v>
      </c>
      <c r="I135" s="221"/>
      <c r="J135" s="222">
        <f>ROUND(I135*H135,2)</f>
        <v>0</v>
      </c>
      <c r="K135" s="218" t="s">
        <v>3508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558</v>
      </c>
    </row>
    <row r="136" s="13" customFormat="1">
      <c r="A136" s="13"/>
      <c r="B136" s="234"/>
      <c r="C136" s="235"/>
      <c r="D136" s="236" t="s">
        <v>341</v>
      </c>
      <c r="E136" s="237" t="s">
        <v>19</v>
      </c>
      <c r="F136" s="238" t="s">
        <v>6748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341</v>
      </c>
      <c r="AU136" s="244" t="s">
        <v>85</v>
      </c>
      <c r="AV136" s="13" t="s">
        <v>83</v>
      </c>
      <c r="AW136" s="13" t="s">
        <v>35</v>
      </c>
      <c r="AX136" s="13" t="s">
        <v>76</v>
      </c>
      <c r="AY136" s="244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7630</v>
      </c>
      <c r="G137" s="246"/>
      <c r="H137" s="249">
        <v>221.90000000000001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221.90000000000001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182</v>
      </c>
      <c r="D139" s="216" t="s">
        <v>333</v>
      </c>
      <c r="E139" s="217" t="s">
        <v>3544</v>
      </c>
      <c r="F139" s="218" t="s">
        <v>6757</v>
      </c>
      <c r="G139" s="219" t="s">
        <v>429</v>
      </c>
      <c r="H139" s="220">
        <v>221.90000000000001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190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7630</v>
      </c>
      <c r="G140" s="246"/>
      <c r="H140" s="249">
        <v>221.90000000000001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221.90000000000001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185</v>
      </c>
      <c r="D142" s="216" t="s">
        <v>333</v>
      </c>
      <c r="E142" s="217" t="s">
        <v>3550</v>
      </c>
      <c r="F142" s="218" t="s">
        <v>6759</v>
      </c>
      <c r="G142" s="219" t="s">
        <v>429</v>
      </c>
      <c r="H142" s="220">
        <v>3328.5</v>
      </c>
      <c r="I142" s="221"/>
      <c r="J142" s="222">
        <f>ROUND(I142*H142,2)</f>
        <v>0</v>
      </c>
      <c r="K142" s="218" t="s">
        <v>3508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199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7631</v>
      </c>
      <c r="G143" s="246"/>
      <c r="H143" s="249">
        <v>3328.5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3328.5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469</v>
      </c>
      <c r="F145" s="214" t="s">
        <v>3553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0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SUM(BK146:BK151)</f>
        <v>0</v>
      </c>
    </row>
    <row r="146" s="2" customFormat="1" ht="16.5" customHeight="1">
      <c r="A146" s="40"/>
      <c r="B146" s="41"/>
      <c r="C146" s="216" t="s">
        <v>524</v>
      </c>
      <c r="D146" s="216" t="s">
        <v>333</v>
      </c>
      <c r="E146" s="217" t="s">
        <v>3554</v>
      </c>
      <c r="F146" s="218" t="s">
        <v>6769</v>
      </c>
      <c r="G146" s="219" t="s">
        <v>429</v>
      </c>
      <c r="H146" s="220">
        <v>65.200000000000003</v>
      </c>
      <c r="I146" s="221"/>
      <c r="J146" s="222">
        <f>ROUND(I146*H146,2)</f>
        <v>0</v>
      </c>
      <c r="K146" s="218" t="s">
        <v>3508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587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7632</v>
      </c>
      <c r="G147" s="246"/>
      <c r="H147" s="249">
        <v>65.200000000000003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65.200000000000003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3556</v>
      </c>
      <c r="F149" s="218" t="s">
        <v>6773</v>
      </c>
      <c r="G149" s="219" t="s">
        <v>429</v>
      </c>
      <c r="H149" s="220">
        <v>139.30000000000001</v>
      </c>
      <c r="I149" s="221"/>
      <c r="J149" s="222">
        <f>ROUND(I149*H149,2)</f>
        <v>0</v>
      </c>
      <c r="K149" s="218" t="s">
        <v>3508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7633</v>
      </c>
      <c r="G150" s="246"/>
      <c r="H150" s="249">
        <v>139.30000000000001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139.30000000000001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549</v>
      </c>
      <c r="F152" s="214" t="s">
        <v>3560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3561</v>
      </c>
      <c r="F153" s="218" t="s">
        <v>6786</v>
      </c>
      <c r="G153" s="219" t="s">
        <v>429</v>
      </c>
      <c r="H153" s="220">
        <v>221.90000000000001</v>
      </c>
      <c r="I153" s="221"/>
      <c r="J153" s="222">
        <f>ROUND(I153*H153,2)</f>
        <v>0</v>
      </c>
      <c r="K153" s="218" t="s">
        <v>3508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7630</v>
      </c>
      <c r="G154" s="246"/>
      <c r="H154" s="249">
        <v>221.90000000000001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221.90000000000001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587</v>
      </c>
      <c r="F156" s="214" t="s">
        <v>7634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SUM(P157:P159)</f>
        <v>0</v>
      </c>
      <c r="Q156" s="208"/>
      <c r="R156" s="209">
        <f>SUM(R157:R159)</f>
        <v>0</v>
      </c>
      <c r="S156" s="208"/>
      <c r="T156" s="210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SUM(BK157:BK159)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7635</v>
      </c>
      <c r="F157" s="218" t="s">
        <v>7636</v>
      </c>
      <c r="G157" s="219" t="s">
        <v>376</v>
      </c>
      <c r="H157" s="220">
        <v>0.25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7101</v>
      </c>
      <c r="G158" s="246"/>
      <c r="H158" s="249">
        <v>0.25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0.25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12" customFormat="1" ht="22.8" customHeight="1">
      <c r="A160" s="12"/>
      <c r="B160" s="200"/>
      <c r="C160" s="201"/>
      <c r="D160" s="202" t="s">
        <v>75</v>
      </c>
      <c r="E160" s="214" t="s">
        <v>546</v>
      </c>
      <c r="F160" s="214" t="s">
        <v>3563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SUM(P161:P163)</f>
        <v>0</v>
      </c>
      <c r="Q160" s="208"/>
      <c r="R160" s="209">
        <f>SUM(R161:R163)</f>
        <v>0</v>
      </c>
      <c r="S160" s="208"/>
      <c r="T160" s="210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83</v>
      </c>
      <c r="AT160" s="212" t="s">
        <v>75</v>
      </c>
      <c r="AU160" s="212" t="s">
        <v>83</v>
      </c>
      <c r="AY160" s="211" t="s">
        <v>331</v>
      </c>
      <c r="BK160" s="213">
        <f>SUM(BK161:BK163)</f>
        <v>0</v>
      </c>
    </row>
    <row r="161" s="2" customFormat="1" ht="16.5" customHeight="1">
      <c r="A161" s="40"/>
      <c r="B161" s="41"/>
      <c r="C161" s="216" t="s">
        <v>469</v>
      </c>
      <c r="D161" s="216" t="s">
        <v>333</v>
      </c>
      <c r="E161" s="217" t="s">
        <v>3564</v>
      </c>
      <c r="F161" s="218" t="s">
        <v>6795</v>
      </c>
      <c r="G161" s="219" t="s">
        <v>429</v>
      </c>
      <c r="H161" s="220">
        <v>17</v>
      </c>
      <c r="I161" s="221"/>
      <c r="J161" s="222">
        <f>ROUND(I161*H161,2)</f>
        <v>0</v>
      </c>
      <c r="K161" s="218" t="s">
        <v>3508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638</v>
      </c>
    </row>
    <row r="162" s="14" customFormat="1">
      <c r="A162" s="14"/>
      <c r="B162" s="245"/>
      <c r="C162" s="246"/>
      <c r="D162" s="236" t="s">
        <v>341</v>
      </c>
      <c r="E162" s="247" t="s">
        <v>19</v>
      </c>
      <c r="F162" s="248" t="s">
        <v>7637</v>
      </c>
      <c r="G162" s="246"/>
      <c r="H162" s="249">
        <v>17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341</v>
      </c>
      <c r="AU162" s="255" t="s">
        <v>85</v>
      </c>
      <c r="AV162" s="14" t="s">
        <v>85</v>
      </c>
      <c r="AW162" s="14" t="s">
        <v>35</v>
      </c>
      <c r="AX162" s="14" t="s">
        <v>76</v>
      </c>
      <c r="AY162" s="255" t="s">
        <v>331</v>
      </c>
    </row>
    <row r="163" s="15" customFormat="1">
      <c r="A163" s="15"/>
      <c r="B163" s="256"/>
      <c r="C163" s="257"/>
      <c r="D163" s="236" t="s">
        <v>341</v>
      </c>
      <c r="E163" s="258" t="s">
        <v>19</v>
      </c>
      <c r="F163" s="259" t="s">
        <v>353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341</v>
      </c>
      <c r="AU163" s="266" t="s">
        <v>85</v>
      </c>
      <c r="AV163" s="15" t="s">
        <v>126</v>
      </c>
      <c r="AW163" s="15" t="s">
        <v>35</v>
      </c>
      <c r="AX163" s="15" t="s">
        <v>83</v>
      </c>
      <c r="AY163" s="266" t="s">
        <v>331</v>
      </c>
    </row>
    <row r="164" s="12" customFormat="1" ht="22.8" customHeight="1">
      <c r="A164" s="12"/>
      <c r="B164" s="200"/>
      <c r="C164" s="201"/>
      <c r="D164" s="202" t="s">
        <v>75</v>
      </c>
      <c r="E164" s="214" t="s">
        <v>3670</v>
      </c>
      <c r="F164" s="214" t="s">
        <v>3671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SUM(P165:P182)</f>
        <v>0</v>
      </c>
      <c r="Q164" s="208"/>
      <c r="R164" s="209">
        <f>SUM(R165:R182)</f>
        <v>0</v>
      </c>
      <c r="S164" s="208"/>
      <c r="T164" s="210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85</v>
      </c>
      <c r="AT164" s="212" t="s">
        <v>75</v>
      </c>
      <c r="AU164" s="212" t="s">
        <v>83</v>
      </c>
      <c r="AY164" s="211" t="s">
        <v>331</v>
      </c>
      <c r="BK164" s="213">
        <f>SUM(BK165:BK182)</f>
        <v>0</v>
      </c>
    </row>
    <row r="165" s="2" customFormat="1" ht="16.5" customHeight="1">
      <c r="A165" s="40"/>
      <c r="B165" s="41"/>
      <c r="C165" s="216" t="s">
        <v>475</v>
      </c>
      <c r="D165" s="216" t="s">
        <v>333</v>
      </c>
      <c r="E165" s="217" t="s">
        <v>7638</v>
      </c>
      <c r="F165" s="218" t="s">
        <v>7639</v>
      </c>
      <c r="G165" s="219" t="s">
        <v>425</v>
      </c>
      <c r="H165" s="220">
        <v>4</v>
      </c>
      <c r="I165" s="221"/>
      <c r="J165" s="222">
        <f>ROUND(I165*H165,2)</f>
        <v>0</v>
      </c>
      <c r="K165" s="218" t="s">
        <v>3508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541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541</v>
      </c>
      <c r="BM165" s="227" t="s">
        <v>666</v>
      </c>
    </row>
    <row r="166" s="14" customFormat="1">
      <c r="A166" s="14"/>
      <c r="B166" s="245"/>
      <c r="C166" s="246"/>
      <c r="D166" s="236" t="s">
        <v>341</v>
      </c>
      <c r="E166" s="247" t="s">
        <v>19</v>
      </c>
      <c r="F166" s="248" t="s">
        <v>7640</v>
      </c>
      <c r="G166" s="246"/>
      <c r="H166" s="249">
        <v>4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341</v>
      </c>
      <c r="AU166" s="255" t="s">
        <v>85</v>
      </c>
      <c r="AV166" s="14" t="s">
        <v>85</v>
      </c>
      <c r="AW166" s="14" t="s">
        <v>35</v>
      </c>
      <c r="AX166" s="14" t="s">
        <v>76</v>
      </c>
      <c r="AY166" s="255" t="s">
        <v>331</v>
      </c>
    </row>
    <row r="167" s="15" customFormat="1">
      <c r="A167" s="15"/>
      <c r="B167" s="256"/>
      <c r="C167" s="257"/>
      <c r="D167" s="236" t="s">
        <v>341</v>
      </c>
      <c r="E167" s="258" t="s">
        <v>19</v>
      </c>
      <c r="F167" s="259" t="s">
        <v>353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341</v>
      </c>
      <c r="AU167" s="266" t="s">
        <v>85</v>
      </c>
      <c r="AV167" s="15" t="s">
        <v>126</v>
      </c>
      <c r="AW167" s="15" t="s">
        <v>35</v>
      </c>
      <c r="AX167" s="15" t="s">
        <v>83</v>
      </c>
      <c r="AY167" s="266" t="s">
        <v>331</v>
      </c>
    </row>
    <row r="168" s="2" customFormat="1" ht="16.5" customHeight="1">
      <c r="A168" s="40"/>
      <c r="B168" s="41"/>
      <c r="C168" s="216" t="s">
        <v>549</v>
      </c>
      <c r="D168" s="216" t="s">
        <v>333</v>
      </c>
      <c r="E168" s="217" t="s">
        <v>7641</v>
      </c>
      <c r="F168" s="218" t="s">
        <v>7642</v>
      </c>
      <c r="G168" s="219" t="s">
        <v>425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541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541</v>
      </c>
      <c r="BM168" s="227" t="s">
        <v>683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7640</v>
      </c>
      <c r="G169" s="246"/>
      <c r="H169" s="249">
        <v>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2" customFormat="1" ht="16.5" customHeight="1">
      <c r="A171" s="40"/>
      <c r="B171" s="41"/>
      <c r="C171" s="216" t="s">
        <v>558</v>
      </c>
      <c r="D171" s="216" t="s">
        <v>333</v>
      </c>
      <c r="E171" s="217" t="s">
        <v>7643</v>
      </c>
      <c r="F171" s="218" t="s">
        <v>7644</v>
      </c>
      <c r="G171" s="219" t="s">
        <v>425</v>
      </c>
      <c r="H171" s="220">
        <v>4</v>
      </c>
      <c r="I171" s="221"/>
      <c r="J171" s="222">
        <f>ROUND(I171*H171,2)</f>
        <v>0</v>
      </c>
      <c r="K171" s="218" t="s">
        <v>3508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541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541</v>
      </c>
      <c r="BM171" s="227" t="s">
        <v>1048</v>
      </c>
    </row>
    <row r="172" s="14" customFormat="1">
      <c r="A172" s="14"/>
      <c r="B172" s="245"/>
      <c r="C172" s="246"/>
      <c r="D172" s="236" t="s">
        <v>341</v>
      </c>
      <c r="E172" s="247" t="s">
        <v>19</v>
      </c>
      <c r="F172" s="248" t="s">
        <v>7640</v>
      </c>
      <c r="G172" s="246"/>
      <c r="H172" s="249">
        <v>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341</v>
      </c>
      <c r="AU172" s="255" t="s">
        <v>85</v>
      </c>
      <c r="AV172" s="14" t="s">
        <v>85</v>
      </c>
      <c r="AW172" s="14" t="s">
        <v>35</v>
      </c>
      <c r="AX172" s="14" t="s">
        <v>76</v>
      </c>
      <c r="AY172" s="255" t="s">
        <v>331</v>
      </c>
    </row>
    <row r="173" s="15" customFormat="1">
      <c r="A173" s="15"/>
      <c r="B173" s="256"/>
      <c r="C173" s="257"/>
      <c r="D173" s="236" t="s">
        <v>341</v>
      </c>
      <c r="E173" s="258" t="s">
        <v>19</v>
      </c>
      <c r="F173" s="259" t="s">
        <v>353</v>
      </c>
      <c r="G173" s="257"/>
      <c r="H173" s="260">
        <v>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341</v>
      </c>
      <c r="AU173" s="266" t="s">
        <v>85</v>
      </c>
      <c r="AV173" s="15" t="s">
        <v>126</v>
      </c>
      <c r="AW173" s="15" t="s">
        <v>35</v>
      </c>
      <c r="AX173" s="15" t="s">
        <v>83</v>
      </c>
      <c r="AY173" s="266" t="s">
        <v>331</v>
      </c>
    </row>
    <row r="174" s="2" customFormat="1" ht="16.5" customHeight="1">
      <c r="A174" s="40"/>
      <c r="B174" s="41"/>
      <c r="C174" s="216" t="s">
        <v>7</v>
      </c>
      <c r="D174" s="216" t="s">
        <v>333</v>
      </c>
      <c r="E174" s="217" t="s">
        <v>7645</v>
      </c>
      <c r="F174" s="218" t="s">
        <v>7646</v>
      </c>
      <c r="G174" s="219" t="s">
        <v>425</v>
      </c>
      <c r="H174" s="220">
        <v>4</v>
      </c>
      <c r="I174" s="221"/>
      <c r="J174" s="222">
        <f>ROUND(I174*H174,2)</f>
        <v>0</v>
      </c>
      <c r="K174" s="218" t="s">
        <v>3508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541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541</v>
      </c>
      <c r="BM174" s="227" t="s">
        <v>1058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7640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190</v>
      </c>
      <c r="D177" s="216" t="s">
        <v>333</v>
      </c>
      <c r="E177" s="217" t="s">
        <v>7647</v>
      </c>
      <c r="F177" s="218" t="s">
        <v>7648</v>
      </c>
      <c r="G177" s="219" t="s">
        <v>425</v>
      </c>
      <c r="H177" s="220">
        <v>1</v>
      </c>
      <c r="I177" s="221"/>
      <c r="J177" s="222">
        <f>ROUND(I177*H177,2)</f>
        <v>0</v>
      </c>
      <c r="K177" s="218" t="s">
        <v>3508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541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541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83</v>
      </c>
      <c r="G178" s="246"/>
      <c r="H178" s="249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193</v>
      </c>
      <c r="D180" s="216" t="s">
        <v>333</v>
      </c>
      <c r="E180" s="217" t="s">
        <v>7649</v>
      </c>
      <c r="F180" s="218" t="s">
        <v>7650</v>
      </c>
      <c r="G180" s="219" t="s">
        <v>376</v>
      </c>
      <c r="H180" s="220">
        <v>1.04</v>
      </c>
      <c r="I180" s="221"/>
      <c r="J180" s="222">
        <f>ROUND(I180*H180,2)</f>
        <v>0</v>
      </c>
      <c r="K180" s="218" t="s">
        <v>3508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541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541</v>
      </c>
      <c r="BM180" s="227" t="s">
        <v>1078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7651</v>
      </c>
      <c r="G181" s="246"/>
      <c r="H181" s="249">
        <v>1.04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1428</v>
      </c>
      <c r="F183" s="214" t="s">
        <v>7027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199</v>
      </c>
      <c r="D184" s="216" t="s">
        <v>333</v>
      </c>
      <c r="E184" s="217" t="s">
        <v>7652</v>
      </c>
      <c r="F184" s="218" t="s">
        <v>7653</v>
      </c>
      <c r="G184" s="219" t="s">
        <v>376</v>
      </c>
      <c r="H184" s="220">
        <v>66</v>
      </c>
      <c r="I184" s="221"/>
      <c r="J184" s="222">
        <f>ROUND(I184*H184,2)</f>
        <v>0</v>
      </c>
      <c r="K184" s="218" t="s">
        <v>3508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1106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7654</v>
      </c>
      <c r="G185" s="246"/>
      <c r="H185" s="249">
        <v>66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66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599</v>
      </c>
      <c r="D187" s="216" t="s">
        <v>333</v>
      </c>
      <c r="E187" s="217" t="s">
        <v>7655</v>
      </c>
      <c r="F187" s="218" t="s">
        <v>7656</v>
      </c>
      <c r="G187" s="219" t="s">
        <v>376</v>
      </c>
      <c r="H187" s="220">
        <v>100</v>
      </c>
      <c r="I187" s="221"/>
      <c r="J187" s="222">
        <f>ROUND(I187*H187,2)</f>
        <v>0</v>
      </c>
      <c r="K187" s="218" t="s">
        <v>3508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495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7657</v>
      </c>
      <c r="G188" s="246"/>
      <c r="H188" s="249">
        <v>100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100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12" customFormat="1" ht="22.8" customHeight="1">
      <c r="A190" s="12"/>
      <c r="B190" s="200"/>
      <c r="C190" s="201"/>
      <c r="D190" s="202" t="s">
        <v>75</v>
      </c>
      <c r="E190" s="214" t="s">
        <v>1443</v>
      </c>
      <c r="F190" s="214" t="s">
        <v>3848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SUM(P191:P208)</f>
        <v>0</v>
      </c>
      <c r="Q190" s="208"/>
      <c r="R190" s="209">
        <f>SUM(R191:R208)</f>
        <v>0</v>
      </c>
      <c r="S190" s="208"/>
      <c r="T190" s="210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83</v>
      </c>
      <c r="AT190" s="212" t="s">
        <v>75</v>
      </c>
      <c r="AU190" s="212" t="s">
        <v>83</v>
      </c>
      <c r="AY190" s="211" t="s">
        <v>331</v>
      </c>
      <c r="BK190" s="213">
        <f>SUM(BK191:BK208)</f>
        <v>0</v>
      </c>
    </row>
    <row r="191" s="2" customFormat="1" ht="16.5" customHeight="1">
      <c r="A191" s="40"/>
      <c r="B191" s="41"/>
      <c r="C191" s="216" t="s">
        <v>587</v>
      </c>
      <c r="D191" s="216" t="s">
        <v>333</v>
      </c>
      <c r="E191" s="217" t="s">
        <v>6870</v>
      </c>
      <c r="F191" s="218" t="s">
        <v>6871</v>
      </c>
      <c r="G191" s="219" t="s">
        <v>425</v>
      </c>
      <c r="H191" s="220">
        <v>4</v>
      </c>
      <c r="I191" s="221"/>
      <c r="J191" s="222">
        <f>ROUND(I191*H191,2)</f>
        <v>0</v>
      </c>
      <c r="K191" s="218" t="s">
        <v>3508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1132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126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7658</v>
      </c>
      <c r="F194" s="218" t="s">
        <v>7659</v>
      </c>
      <c r="G194" s="219" t="s">
        <v>376</v>
      </c>
      <c r="H194" s="220">
        <v>166</v>
      </c>
      <c r="I194" s="221"/>
      <c r="J194" s="222">
        <f>ROUND(I194*H194,2)</f>
        <v>0</v>
      </c>
      <c r="K194" s="218" t="s">
        <v>3508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7660</v>
      </c>
      <c r="G195" s="246"/>
      <c r="H195" s="249">
        <v>166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166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7661</v>
      </c>
      <c r="F197" s="218" t="s">
        <v>7662</v>
      </c>
      <c r="G197" s="219" t="s">
        <v>376</v>
      </c>
      <c r="H197" s="220">
        <v>166</v>
      </c>
      <c r="I197" s="221"/>
      <c r="J197" s="222">
        <f>ROUND(I197*H197,2)</f>
        <v>0</v>
      </c>
      <c r="K197" s="218" t="s">
        <v>3508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7660</v>
      </c>
      <c r="G198" s="246"/>
      <c r="H198" s="249">
        <v>166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166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656</v>
      </c>
      <c r="D200" s="216" t="s">
        <v>333</v>
      </c>
      <c r="E200" s="217" t="s">
        <v>6876</v>
      </c>
      <c r="F200" s="218" t="s">
        <v>6877</v>
      </c>
      <c r="G200" s="219" t="s">
        <v>6844</v>
      </c>
      <c r="H200" s="220">
        <v>4</v>
      </c>
      <c r="I200" s="221"/>
      <c r="J200" s="222">
        <f>ROUND(I200*H200,2)</f>
        <v>0</v>
      </c>
      <c r="K200" s="218" t="s">
        <v>3508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1201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126</v>
      </c>
      <c r="G201" s="246"/>
      <c r="H201" s="249">
        <v>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7663</v>
      </c>
      <c r="F203" s="218" t="s">
        <v>7664</v>
      </c>
      <c r="G203" s="219" t="s">
        <v>425</v>
      </c>
      <c r="H203" s="220">
        <v>1</v>
      </c>
      <c r="I203" s="221"/>
      <c r="J203" s="222">
        <f>ROUND(I203*H203,2)</f>
        <v>0</v>
      </c>
      <c r="K203" s="218" t="s">
        <v>3508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83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2" customFormat="1" ht="16.5" customHeight="1">
      <c r="A206" s="40"/>
      <c r="B206" s="41"/>
      <c r="C206" s="216" t="s">
        <v>618</v>
      </c>
      <c r="D206" s="216" t="s">
        <v>333</v>
      </c>
      <c r="E206" s="217" t="s">
        <v>7665</v>
      </c>
      <c r="F206" s="218" t="s">
        <v>7666</v>
      </c>
      <c r="G206" s="219" t="s">
        <v>425</v>
      </c>
      <c r="H206" s="220">
        <v>3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1243</v>
      </c>
    </row>
    <row r="207" s="14" customFormat="1">
      <c r="A207" s="14"/>
      <c r="B207" s="245"/>
      <c r="C207" s="246"/>
      <c r="D207" s="236" t="s">
        <v>341</v>
      </c>
      <c r="E207" s="247" t="s">
        <v>19</v>
      </c>
      <c r="F207" s="248" t="s">
        <v>92</v>
      </c>
      <c r="G207" s="246"/>
      <c r="H207" s="249">
        <v>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341</v>
      </c>
      <c r="AU207" s="255" t="s">
        <v>85</v>
      </c>
      <c r="AV207" s="14" t="s">
        <v>85</v>
      </c>
      <c r="AW207" s="14" t="s">
        <v>35</v>
      </c>
      <c r="AX207" s="14" t="s">
        <v>76</v>
      </c>
      <c r="AY207" s="255" t="s">
        <v>331</v>
      </c>
    </row>
    <row r="208" s="15" customFormat="1">
      <c r="A208" s="15"/>
      <c r="B208" s="256"/>
      <c r="C208" s="257"/>
      <c r="D208" s="236" t="s">
        <v>341</v>
      </c>
      <c r="E208" s="258" t="s">
        <v>19</v>
      </c>
      <c r="F208" s="259" t="s">
        <v>353</v>
      </c>
      <c r="G208" s="257"/>
      <c r="H208" s="260">
        <v>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341</v>
      </c>
      <c r="AU208" s="266" t="s">
        <v>85</v>
      </c>
      <c r="AV208" s="15" t="s">
        <v>126</v>
      </c>
      <c r="AW208" s="15" t="s">
        <v>35</v>
      </c>
      <c r="AX208" s="15" t="s">
        <v>83</v>
      </c>
      <c r="AY208" s="266" t="s">
        <v>331</v>
      </c>
    </row>
    <row r="209" s="12" customFormat="1" ht="22.8" customHeight="1">
      <c r="A209" s="12"/>
      <c r="B209" s="200"/>
      <c r="C209" s="201"/>
      <c r="D209" s="202" t="s">
        <v>75</v>
      </c>
      <c r="E209" s="214" t="s">
        <v>1460</v>
      </c>
      <c r="F209" s="214" t="s">
        <v>5242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SUM(P210:P212)</f>
        <v>0</v>
      </c>
      <c r="Q209" s="208"/>
      <c r="R209" s="209">
        <f>SUM(R210:R212)</f>
        <v>0</v>
      </c>
      <c r="S209" s="208"/>
      <c r="T209" s="210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83</v>
      </c>
      <c r="AT209" s="212" t="s">
        <v>75</v>
      </c>
      <c r="AU209" s="212" t="s">
        <v>83</v>
      </c>
      <c r="AY209" s="211" t="s">
        <v>331</v>
      </c>
      <c r="BK209" s="213">
        <f>SUM(BK210:BK212)</f>
        <v>0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6878</v>
      </c>
      <c r="F210" s="218" t="s">
        <v>6879</v>
      </c>
      <c r="G210" s="219" t="s">
        <v>376</v>
      </c>
      <c r="H210" s="220">
        <v>7.2000000000000002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7667</v>
      </c>
      <c r="G211" s="246"/>
      <c r="H211" s="249">
        <v>7.2000000000000002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7.2000000000000002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12" customFormat="1" ht="22.8" customHeight="1">
      <c r="A213" s="12"/>
      <c r="B213" s="200"/>
      <c r="C213" s="201"/>
      <c r="D213" s="202" t="s">
        <v>75</v>
      </c>
      <c r="E213" s="214" t="s">
        <v>6887</v>
      </c>
      <c r="F213" s="214" t="s">
        <v>6888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SUM(P214:P216)</f>
        <v>0</v>
      </c>
      <c r="Q213" s="208"/>
      <c r="R213" s="209">
        <f>SUM(R214:R216)</f>
        <v>0</v>
      </c>
      <c r="S213" s="208"/>
      <c r="T213" s="21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75</v>
      </c>
      <c r="AU213" s="212" t="s">
        <v>83</v>
      </c>
      <c r="AY213" s="211" t="s">
        <v>331</v>
      </c>
      <c r="BK213" s="213">
        <f>SUM(BK214:BK216)</f>
        <v>0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7409</v>
      </c>
      <c r="F214" s="218" t="s">
        <v>7410</v>
      </c>
      <c r="G214" s="219" t="s">
        <v>384</v>
      </c>
      <c r="H214" s="220">
        <v>344.08800000000002</v>
      </c>
      <c r="I214" s="221"/>
      <c r="J214" s="222">
        <f>ROUND(I214*H214,2)</f>
        <v>0</v>
      </c>
      <c r="K214" s="218" t="s">
        <v>3508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7668</v>
      </c>
      <c r="G215" s="246"/>
      <c r="H215" s="249">
        <v>344.08800000000002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344.08800000000002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7669</v>
      </c>
      <c r="F217" s="214" t="s">
        <v>3671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SUM(P218:P220)</f>
        <v>0</v>
      </c>
      <c r="Q217" s="208"/>
      <c r="R217" s="209">
        <f>SUM(R218:R220)</f>
        <v>0</v>
      </c>
      <c r="S217" s="208"/>
      <c r="T217" s="210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SUM(BK218:BK220)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7670</v>
      </c>
      <c r="F218" s="218" t="s">
        <v>7671</v>
      </c>
      <c r="G218" s="219" t="s">
        <v>384</v>
      </c>
      <c r="H218" s="220">
        <v>0.036999999999999998</v>
      </c>
      <c r="I218" s="221"/>
      <c r="J218" s="222">
        <f>ROUND(I218*H218,2)</f>
        <v>0</v>
      </c>
      <c r="K218" s="218" t="s">
        <v>3508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1284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7672</v>
      </c>
      <c r="G219" s="246"/>
      <c r="H219" s="249">
        <v>0.036999999999999998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0.036999999999999998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12" customFormat="1" ht="22.8" customHeight="1">
      <c r="A221" s="12"/>
      <c r="B221" s="200"/>
      <c r="C221" s="201"/>
      <c r="D221" s="202" t="s">
        <v>75</v>
      </c>
      <c r="E221" s="214" t="s">
        <v>3862</v>
      </c>
      <c r="F221" s="214" t="s">
        <v>3863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SUM(P222:P227)</f>
        <v>0</v>
      </c>
      <c r="Q221" s="208"/>
      <c r="R221" s="209">
        <f>SUM(R222:R227)</f>
        <v>0</v>
      </c>
      <c r="S221" s="208"/>
      <c r="T221" s="210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83</v>
      </c>
      <c r="AT221" s="212" t="s">
        <v>75</v>
      </c>
      <c r="AU221" s="212" t="s">
        <v>83</v>
      </c>
      <c r="AY221" s="211" t="s">
        <v>331</v>
      </c>
      <c r="BK221" s="213">
        <f>SUM(BK222:BK227)</f>
        <v>0</v>
      </c>
    </row>
    <row r="222" s="2" customFormat="1" ht="16.5" customHeight="1">
      <c r="A222" s="40"/>
      <c r="B222" s="41"/>
      <c r="C222" s="216" t="s">
        <v>605</v>
      </c>
      <c r="D222" s="216" t="s">
        <v>333</v>
      </c>
      <c r="E222" s="217" t="s">
        <v>7292</v>
      </c>
      <c r="F222" s="218" t="s">
        <v>7673</v>
      </c>
      <c r="G222" s="219" t="s">
        <v>376</v>
      </c>
      <c r="H222" s="220">
        <v>166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126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126</v>
      </c>
      <c r="BM222" s="227" t="s">
        <v>1310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7660</v>
      </c>
      <c r="G223" s="246"/>
      <c r="H223" s="249">
        <v>166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166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666</v>
      </c>
      <c r="D225" s="216" t="s">
        <v>333</v>
      </c>
      <c r="E225" s="217" t="s">
        <v>7554</v>
      </c>
      <c r="F225" s="218" t="s">
        <v>7555</v>
      </c>
      <c r="G225" s="219" t="s">
        <v>376</v>
      </c>
      <c r="H225" s="220">
        <v>166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126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126</v>
      </c>
      <c r="BM225" s="227" t="s">
        <v>1333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7660</v>
      </c>
      <c r="G226" s="246"/>
      <c r="H226" s="249">
        <v>166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5" customFormat="1">
      <c r="A227" s="15"/>
      <c r="B227" s="256"/>
      <c r="C227" s="257"/>
      <c r="D227" s="236" t="s">
        <v>341</v>
      </c>
      <c r="E227" s="258" t="s">
        <v>19</v>
      </c>
      <c r="F227" s="259" t="s">
        <v>353</v>
      </c>
      <c r="G227" s="257"/>
      <c r="H227" s="260">
        <v>166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341</v>
      </c>
      <c r="AU227" s="266" t="s">
        <v>85</v>
      </c>
      <c r="AV227" s="15" t="s">
        <v>126</v>
      </c>
      <c r="AW227" s="15" t="s">
        <v>35</v>
      </c>
      <c r="AX227" s="15" t="s">
        <v>83</v>
      </c>
      <c r="AY227" s="266" t="s">
        <v>331</v>
      </c>
    </row>
    <row r="228" s="12" customFormat="1" ht="22.8" customHeight="1">
      <c r="A228" s="12"/>
      <c r="B228" s="200"/>
      <c r="C228" s="201"/>
      <c r="D228" s="202" t="s">
        <v>75</v>
      </c>
      <c r="E228" s="214" t="s">
        <v>3870</v>
      </c>
      <c r="F228" s="214" t="s">
        <v>3871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SUM(P229:P267)</f>
        <v>0</v>
      </c>
      <c r="Q228" s="208"/>
      <c r="R228" s="209">
        <f>SUM(R229:R267)</f>
        <v>0</v>
      </c>
      <c r="S228" s="208"/>
      <c r="T228" s="210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83</v>
      </c>
      <c r="AT228" s="212" t="s">
        <v>75</v>
      </c>
      <c r="AU228" s="212" t="s">
        <v>83</v>
      </c>
      <c r="AY228" s="211" t="s">
        <v>331</v>
      </c>
      <c r="BK228" s="213">
        <f>SUM(BK229:BK267)</f>
        <v>0</v>
      </c>
    </row>
    <row r="229" s="2" customFormat="1" ht="16.5" customHeight="1">
      <c r="A229" s="40"/>
      <c r="B229" s="41"/>
      <c r="C229" s="216" t="s">
        <v>675</v>
      </c>
      <c r="D229" s="216" t="s">
        <v>333</v>
      </c>
      <c r="E229" s="217" t="s">
        <v>7674</v>
      </c>
      <c r="F229" s="218" t="s">
        <v>7675</v>
      </c>
      <c r="G229" s="219" t="s">
        <v>376</v>
      </c>
      <c r="H229" s="220">
        <v>66</v>
      </c>
      <c r="I229" s="221"/>
      <c r="J229" s="222">
        <f>ROUND(I229*H229,2)</f>
        <v>0</v>
      </c>
      <c r="K229" s="218" t="s">
        <v>3508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126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126</v>
      </c>
      <c r="BM229" s="227" t="s">
        <v>1348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7654</v>
      </c>
      <c r="G230" s="246"/>
      <c r="H230" s="249">
        <v>66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66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683</v>
      </c>
      <c r="D232" s="216" t="s">
        <v>333</v>
      </c>
      <c r="E232" s="217" t="s">
        <v>7676</v>
      </c>
      <c r="F232" s="218" t="s">
        <v>7677</v>
      </c>
      <c r="G232" s="219" t="s">
        <v>376</v>
      </c>
      <c r="H232" s="220">
        <v>100</v>
      </c>
      <c r="I232" s="221"/>
      <c r="J232" s="222">
        <f>ROUND(I232*H232,2)</f>
        <v>0</v>
      </c>
      <c r="K232" s="218" t="s">
        <v>3508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126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126</v>
      </c>
      <c r="BM232" s="227" t="s">
        <v>1366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1512</v>
      </c>
      <c r="G233" s="246"/>
      <c r="H233" s="249">
        <v>100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100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2" customFormat="1" ht="16.5" customHeight="1">
      <c r="A235" s="40"/>
      <c r="B235" s="41"/>
      <c r="C235" s="216" t="s">
        <v>1044</v>
      </c>
      <c r="D235" s="216" t="s">
        <v>333</v>
      </c>
      <c r="E235" s="217" t="s">
        <v>7678</v>
      </c>
      <c r="F235" s="218" t="s">
        <v>7679</v>
      </c>
      <c r="G235" s="219" t="s">
        <v>425</v>
      </c>
      <c r="H235" s="220">
        <v>4</v>
      </c>
      <c r="I235" s="221"/>
      <c r="J235" s="222">
        <f>ROUND(I235*H235,2)</f>
        <v>0</v>
      </c>
      <c r="K235" s="218" t="s">
        <v>3508</v>
      </c>
      <c r="L235" s="46"/>
      <c r="M235" s="223" t="s">
        <v>19</v>
      </c>
      <c r="N235" s="224" t="s">
        <v>47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126</v>
      </c>
      <c r="AT235" s="227" t="s">
        <v>333</v>
      </c>
      <c r="AU235" s="227" t="s">
        <v>85</v>
      </c>
      <c r="AY235" s="19" t="s">
        <v>331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83</v>
      </c>
      <c r="BK235" s="228">
        <f>ROUND(I235*H235,2)</f>
        <v>0</v>
      </c>
      <c r="BL235" s="19" t="s">
        <v>126</v>
      </c>
      <c r="BM235" s="227" t="s">
        <v>1380</v>
      </c>
    </row>
    <row r="236" s="14" customFormat="1">
      <c r="A236" s="14"/>
      <c r="B236" s="245"/>
      <c r="C236" s="246"/>
      <c r="D236" s="236" t="s">
        <v>341</v>
      </c>
      <c r="E236" s="247" t="s">
        <v>19</v>
      </c>
      <c r="F236" s="248" t="s">
        <v>7640</v>
      </c>
      <c r="G236" s="246"/>
      <c r="H236" s="249">
        <v>4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341</v>
      </c>
      <c r="AU236" s="255" t="s">
        <v>85</v>
      </c>
      <c r="AV236" s="14" t="s">
        <v>85</v>
      </c>
      <c r="AW236" s="14" t="s">
        <v>35</v>
      </c>
      <c r="AX236" s="14" t="s">
        <v>76</v>
      </c>
      <c r="AY236" s="255" t="s">
        <v>331</v>
      </c>
    </row>
    <row r="237" s="15" customFormat="1">
      <c r="A237" s="15"/>
      <c r="B237" s="256"/>
      <c r="C237" s="257"/>
      <c r="D237" s="236" t="s">
        <v>341</v>
      </c>
      <c r="E237" s="258" t="s">
        <v>19</v>
      </c>
      <c r="F237" s="259" t="s">
        <v>353</v>
      </c>
      <c r="G237" s="257"/>
      <c r="H237" s="260">
        <v>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341</v>
      </c>
      <c r="AU237" s="266" t="s">
        <v>85</v>
      </c>
      <c r="AV237" s="15" t="s">
        <v>126</v>
      </c>
      <c r="AW237" s="15" t="s">
        <v>35</v>
      </c>
      <c r="AX237" s="15" t="s">
        <v>83</v>
      </c>
      <c r="AY237" s="266" t="s">
        <v>331</v>
      </c>
    </row>
    <row r="238" s="2" customFormat="1" ht="16.5" customHeight="1">
      <c r="A238" s="40"/>
      <c r="B238" s="41"/>
      <c r="C238" s="216" t="s">
        <v>1048</v>
      </c>
      <c r="D238" s="216" t="s">
        <v>333</v>
      </c>
      <c r="E238" s="217" t="s">
        <v>7680</v>
      </c>
      <c r="F238" s="218" t="s">
        <v>7681</v>
      </c>
      <c r="G238" s="219" t="s">
        <v>425</v>
      </c>
      <c r="H238" s="220">
        <v>4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47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126</v>
      </c>
      <c r="AT238" s="227" t="s">
        <v>333</v>
      </c>
      <c r="AU238" s="227" t="s">
        <v>85</v>
      </c>
      <c r="AY238" s="19" t="s">
        <v>331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83</v>
      </c>
      <c r="BK238" s="228">
        <f>ROUND(I238*H238,2)</f>
        <v>0</v>
      </c>
      <c r="BL238" s="19" t="s">
        <v>126</v>
      </c>
      <c r="BM238" s="227" t="s">
        <v>1391</v>
      </c>
    </row>
    <row r="239" s="14" customFormat="1">
      <c r="A239" s="14"/>
      <c r="B239" s="245"/>
      <c r="C239" s="246"/>
      <c r="D239" s="236" t="s">
        <v>341</v>
      </c>
      <c r="E239" s="247" t="s">
        <v>19</v>
      </c>
      <c r="F239" s="248" t="s">
        <v>7640</v>
      </c>
      <c r="G239" s="246"/>
      <c r="H239" s="249">
        <v>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341</v>
      </c>
      <c r="AU239" s="255" t="s">
        <v>85</v>
      </c>
      <c r="AV239" s="14" t="s">
        <v>85</v>
      </c>
      <c r="AW239" s="14" t="s">
        <v>35</v>
      </c>
      <c r="AX239" s="14" t="s">
        <v>76</v>
      </c>
      <c r="AY239" s="255" t="s">
        <v>331</v>
      </c>
    </row>
    <row r="240" s="15" customFormat="1">
      <c r="A240" s="15"/>
      <c r="B240" s="256"/>
      <c r="C240" s="257"/>
      <c r="D240" s="236" t="s">
        <v>341</v>
      </c>
      <c r="E240" s="258" t="s">
        <v>19</v>
      </c>
      <c r="F240" s="259" t="s">
        <v>353</v>
      </c>
      <c r="G240" s="257"/>
      <c r="H240" s="260">
        <v>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341</v>
      </c>
      <c r="AU240" s="266" t="s">
        <v>85</v>
      </c>
      <c r="AV240" s="15" t="s">
        <v>126</v>
      </c>
      <c r="AW240" s="15" t="s">
        <v>35</v>
      </c>
      <c r="AX240" s="15" t="s">
        <v>83</v>
      </c>
      <c r="AY240" s="266" t="s">
        <v>331</v>
      </c>
    </row>
    <row r="241" s="2" customFormat="1" ht="16.5" customHeight="1">
      <c r="A241" s="40"/>
      <c r="B241" s="41"/>
      <c r="C241" s="216" t="s">
        <v>1053</v>
      </c>
      <c r="D241" s="216" t="s">
        <v>333</v>
      </c>
      <c r="E241" s="217" t="s">
        <v>6920</v>
      </c>
      <c r="F241" s="218" t="s">
        <v>6921</v>
      </c>
      <c r="G241" s="219" t="s">
        <v>384</v>
      </c>
      <c r="H241" s="220">
        <v>1.0800000000000001</v>
      </c>
      <c r="I241" s="221"/>
      <c r="J241" s="222">
        <f>ROUND(I241*H241,2)</f>
        <v>0</v>
      </c>
      <c r="K241" s="218" t="s">
        <v>3508</v>
      </c>
      <c r="L241" s="46"/>
      <c r="M241" s="223" t="s">
        <v>19</v>
      </c>
      <c r="N241" s="224" t="s">
        <v>47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126</v>
      </c>
      <c r="AT241" s="227" t="s">
        <v>333</v>
      </c>
      <c r="AU241" s="227" t="s">
        <v>85</v>
      </c>
      <c r="AY241" s="19" t="s">
        <v>331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83</v>
      </c>
      <c r="BK241" s="228">
        <f>ROUND(I241*H241,2)</f>
        <v>0</v>
      </c>
      <c r="BL241" s="19" t="s">
        <v>126</v>
      </c>
      <c r="BM241" s="227" t="s">
        <v>1401</v>
      </c>
    </row>
    <row r="242" s="14" customFormat="1">
      <c r="A242" s="14"/>
      <c r="B242" s="245"/>
      <c r="C242" s="246"/>
      <c r="D242" s="236" t="s">
        <v>341</v>
      </c>
      <c r="E242" s="247" t="s">
        <v>19</v>
      </c>
      <c r="F242" s="248" t="s">
        <v>7682</v>
      </c>
      <c r="G242" s="246"/>
      <c r="H242" s="249">
        <v>1.0800000000000001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341</v>
      </c>
      <c r="AU242" s="255" t="s">
        <v>85</v>
      </c>
      <c r="AV242" s="14" t="s">
        <v>85</v>
      </c>
      <c r="AW242" s="14" t="s">
        <v>35</v>
      </c>
      <c r="AX242" s="14" t="s">
        <v>76</v>
      </c>
      <c r="AY242" s="255" t="s">
        <v>331</v>
      </c>
    </row>
    <row r="243" s="15" customFormat="1">
      <c r="A243" s="15"/>
      <c r="B243" s="256"/>
      <c r="C243" s="257"/>
      <c r="D243" s="236" t="s">
        <v>341</v>
      </c>
      <c r="E243" s="258" t="s">
        <v>19</v>
      </c>
      <c r="F243" s="259" t="s">
        <v>353</v>
      </c>
      <c r="G243" s="257"/>
      <c r="H243" s="260">
        <v>1.0800000000000001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341</v>
      </c>
      <c r="AU243" s="266" t="s">
        <v>85</v>
      </c>
      <c r="AV243" s="15" t="s">
        <v>126</v>
      </c>
      <c r="AW243" s="15" t="s">
        <v>35</v>
      </c>
      <c r="AX243" s="15" t="s">
        <v>83</v>
      </c>
      <c r="AY243" s="266" t="s">
        <v>331</v>
      </c>
    </row>
    <row r="244" s="2" customFormat="1" ht="16.5" customHeight="1">
      <c r="A244" s="40"/>
      <c r="B244" s="41"/>
      <c r="C244" s="216" t="s">
        <v>1058</v>
      </c>
      <c r="D244" s="216" t="s">
        <v>333</v>
      </c>
      <c r="E244" s="217" t="s">
        <v>6946</v>
      </c>
      <c r="F244" s="218" t="s">
        <v>7586</v>
      </c>
      <c r="G244" s="219" t="s">
        <v>376</v>
      </c>
      <c r="H244" s="220">
        <v>166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47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126</v>
      </c>
      <c r="AT244" s="227" t="s">
        <v>333</v>
      </c>
      <c r="AU244" s="227" t="s">
        <v>85</v>
      </c>
      <c r="AY244" s="19" t="s">
        <v>331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83</v>
      </c>
      <c r="BK244" s="228">
        <f>ROUND(I244*H244,2)</f>
        <v>0</v>
      </c>
      <c r="BL244" s="19" t="s">
        <v>126</v>
      </c>
      <c r="BM244" s="227" t="s">
        <v>1415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7660</v>
      </c>
      <c r="G245" s="246"/>
      <c r="H245" s="249">
        <v>166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5" customFormat="1">
      <c r="A246" s="15"/>
      <c r="B246" s="256"/>
      <c r="C246" s="257"/>
      <c r="D246" s="236" t="s">
        <v>341</v>
      </c>
      <c r="E246" s="258" t="s">
        <v>19</v>
      </c>
      <c r="F246" s="259" t="s">
        <v>353</v>
      </c>
      <c r="G246" s="257"/>
      <c r="H246" s="260">
        <v>166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341</v>
      </c>
      <c r="AU246" s="266" t="s">
        <v>85</v>
      </c>
      <c r="AV246" s="15" t="s">
        <v>126</v>
      </c>
      <c r="AW246" s="15" t="s">
        <v>35</v>
      </c>
      <c r="AX246" s="15" t="s">
        <v>83</v>
      </c>
      <c r="AY246" s="266" t="s">
        <v>331</v>
      </c>
    </row>
    <row r="247" s="2" customFormat="1" ht="24.15" customHeight="1">
      <c r="A247" s="40"/>
      <c r="B247" s="41"/>
      <c r="C247" s="216" t="s">
        <v>1066</v>
      </c>
      <c r="D247" s="216" t="s">
        <v>333</v>
      </c>
      <c r="E247" s="217" t="s">
        <v>7683</v>
      </c>
      <c r="F247" s="218" t="s">
        <v>7684</v>
      </c>
      <c r="G247" s="219" t="s">
        <v>425</v>
      </c>
      <c r="H247" s="220">
        <v>3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47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126</v>
      </c>
      <c r="AT247" s="227" t="s">
        <v>333</v>
      </c>
      <c r="AU247" s="227" t="s">
        <v>85</v>
      </c>
      <c r="AY247" s="19" t="s">
        <v>331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83</v>
      </c>
      <c r="BK247" s="228">
        <f>ROUND(I247*H247,2)</f>
        <v>0</v>
      </c>
      <c r="BL247" s="19" t="s">
        <v>126</v>
      </c>
      <c r="BM247" s="227" t="s">
        <v>1424</v>
      </c>
    </row>
    <row r="248" s="14" customFormat="1">
      <c r="A248" s="14"/>
      <c r="B248" s="245"/>
      <c r="C248" s="246"/>
      <c r="D248" s="236" t="s">
        <v>341</v>
      </c>
      <c r="E248" s="247" t="s">
        <v>19</v>
      </c>
      <c r="F248" s="248" t="s">
        <v>92</v>
      </c>
      <c r="G248" s="246"/>
      <c r="H248" s="249">
        <v>3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341</v>
      </c>
      <c r="AU248" s="255" t="s">
        <v>85</v>
      </c>
      <c r="AV248" s="14" t="s">
        <v>85</v>
      </c>
      <c r="AW248" s="14" t="s">
        <v>35</v>
      </c>
      <c r="AX248" s="14" t="s">
        <v>76</v>
      </c>
      <c r="AY248" s="255" t="s">
        <v>331</v>
      </c>
    </row>
    <row r="249" s="15" customFormat="1">
      <c r="A249" s="15"/>
      <c r="B249" s="256"/>
      <c r="C249" s="257"/>
      <c r="D249" s="236" t="s">
        <v>341</v>
      </c>
      <c r="E249" s="258" t="s">
        <v>19</v>
      </c>
      <c r="F249" s="259" t="s">
        <v>353</v>
      </c>
      <c r="G249" s="257"/>
      <c r="H249" s="260">
        <v>3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341</v>
      </c>
      <c r="AU249" s="266" t="s">
        <v>85</v>
      </c>
      <c r="AV249" s="15" t="s">
        <v>126</v>
      </c>
      <c r="AW249" s="15" t="s">
        <v>35</v>
      </c>
      <c r="AX249" s="15" t="s">
        <v>83</v>
      </c>
      <c r="AY249" s="266" t="s">
        <v>331</v>
      </c>
    </row>
    <row r="250" s="2" customFormat="1" ht="16.5" customHeight="1">
      <c r="A250" s="40"/>
      <c r="B250" s="41"/>
      <c r="C250" s="216" t="s">
        <v>1070</v>
      </c>
      <c r="D250" s="216" t="s">
        <v>333</v>
      </c>
      <c r="E250" s="217" t="s">
        <v>7685</v>
      </c>
      <c r="F250" s="218" t="s">
        <v>7686</v>
      </c>
      <c r="G250" s="219" t="s">
        <v>425</v>
      </c>
      <c r="H250" s="220">
        <v>1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47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126</v>
      </c>
      <c r="AT250" s="227" t="s">
        <v>333</v>
      </c>
      <c r="AU250" s="227" t="s">
        <v>85</v>
      </c>
      <c r="AY250" s="19" t="s">
        <v>331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83</v>
      </c>
      <c r="BK250" s="228">
        <f>ROUND(I250*H250,2)</f>
        <v>0</v>
      </c>
      <c r="BL250" s="19" t="s">
        <v>126</v>
      </c>
      <c r="BM250" s="227" t="s">
        <v>1435</v>
      </c>
    </row>
    <row r="251" s="14" customFormat="1">
      <c r="A251" s="14"/>
      <c r="B251" s="245"/>
      <c r="C251" s="246"/>
      <c r="D251" s="236" t="s">
        <v>341</v>
      </c>
      <c r="E251" s="247" t="s">
        <v>19</v>
      </c>
      <c r="F251" s="248" t="s">
        <v>83</v>
      </c>
      <c r="G251" s="246"/>
      <c r="H251" s="249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341</v>
      </c>
      <c r="AU251" s="255" t="s">
        <v>85</v>
      </c>
      <c r="AV251" s="14" t="s">
        <v>85</v>
      </c>
      <c r="AW251" s="14" t="s">
        <v>35</v>
      </c>
      <c r="AX251" s="14" t="s">
        <v>76</v>
      </c>
      <c r="AY251" s="255" t="s">
        <v>331</v>
      </c>
    </row>
    <row r="252" s="15" customFormat="1">
      <c r="A252" s="15"/>
      <c r="B252" s="256"/>
      <c r="C252" s="257"/>
      <c r="D252" s="236" t="s">
        <v>341</v>
      </c>
      <c r="E252" s="258" t="s">
        <v>19</v>
      </c>
      <c r="F252" s="259" t="s">
        <v>353</v>
      </c>
      <c r="G252" s="257"/>
      <c r="H252" s="260">
        <v>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341</v>
      </c>
      <c r="AU252" s="266" t="s">
        <v>85</v>
      </c>
      <c r="AV252" s="15" t="s">
        <v>126</v>
      </c>
      <c r="AW252" s="15" t="s">
        <v>35</v>
      </c>
      <c r="AX252" s="15" t="s">
        <v>83</v>
      </c>
      <c r="AY252" s="266" t="s">
        <v>331</v>
      </c>
    </row>
    <row r="253" s="2" customFormat="1" ht="16.5" customHeight="1">
      <c r="A253" s="40"/>
      <c r="B253" s="41"/>
      <c r="C253" s="216" t="s">
        <v>546</v>
      </c>
      <c r="D253" s="216" t="s">
        <v>333</v>
      </c>
      <c r="E253" s="217" t="s">
        <v>7687</v>
      </c>
      <c r="F253" s="218" t="s">
        <v>7688</v>
      </c>
      <c r="G253" s="219" t="s">
        <v>425</v>
      </c>
      <c r="H253" s="220">
        <v>4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47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126</v>
      </c>
      <c r="AT253" s="227" t="s">
        <v>333</v>
      </c>
      <c r="AU253" s="227" t="s">
        <v>85</v>
      </c>
      <c r="AY253" s="19" t="s">
        <v>331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83</v>
      </c>
      <c r="BK253" s="228">
        <f>ROUND(I253*H253,2)</f>
        <v>0</v>
      </c>
      <c r="BL253" s="19" t="s">
        <v>126</v>
      </c>
      <c r="BM253" s="227" t="s">
        <v>1450</v>
      </c>
    </row>
    <row r="254" s="14" customFormat="1">
      <c r="A254" s="14"/>
      <c r="B254" s="245"/>
      <c r="C254" s="246"/>
      <c r="D254" s="236" t="s">
        <v>341</v>
      </c>
      <c r="E254" s="247" t="s">
        <v>19</v>
      </c>
      <c r="F254" s="248" t="s">
        <v>126</v>
      </c>
      <c r="G254" s="246"/>
      <c r="H254" s="249">
        <v>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341</v>
      </c>
      <c r="AU254" s="255" t="s">
        <v>85</v>
      </c>
      <c r="AV254" s="14" t="s">
        <v>85</v>
      </c>
      <c r="AW254" s="14" t="s">
        <v>35</v>
      </c>
      <c r="AX254" s="14" t="s">
        <v>76</v>
      </c>
      <c r="AY254" s="255" t="s">
        <v>331</v>
      </c>
    </row>
    <row r="255" s="15" customFormat="1">
      <c r="A255" s="15"/>
      <c r="B255" s="256"/>
      <c r="C255" s="257"/>
      <c r="D255" s="236" t="s">
        <v>341</v>
      </c>
      <c r="E255" s="258" t="s">
        <v>19</v>
      </c>
      <c r="F255" s="259" t="s">
        <v>353</v>
      </c>
      <c r="G255" s="257"/>
      <c r="H255" s="260">
        <v>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341</v>
      </c>
      <c r="AU255" s="266" t="s">
        <v>85</v>
      </c>
      <c r="AV255" s="15" t="s">
        <v>126</v>
      </c>
      <c r="AW255" s="15" t="s">
        <v>35</v>
      </c>
      <c r="AX255" s="15" t="s">
        <v>83</v>
      </c>
      <c r="AY255" s="266" t="s">
        <v>331</v>
      </c>
    </row>
    <row r="256" s="2" customFormat="1" ht="16.5" customHeight="1">
      <c r="A256" s="40"/>
      <c r="B256" s="41"/>
      <c r="C256" s="216" t="s">
        <v>1078</v>
      </c>
      <c r="D256" s="216" t="s">
        <v>333</v>
      </c>
      <c r="E256" s="217" t="s">
        <v>7689</v>
      </c>
      <c r="F256" s="218" t="s">
        <v>7690</v>
      </c>
      <c r="G256" s="219" t="s">
        <v>425</v>
      </c>
      <c r="H256" s="220">
        <v>2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1463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85</v>
      </c>
      <c r="G257" s="246"/>
      <c r="H257" s="249">
        <v>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2" customFormat="1" ht="16.5" customHeight="1">
      <c r="A259" s="40"/>
      <c r="B259" s="41"/>
      <c r="C259" s="216" t="s">
        <v>1083</v>
      </c>
      <c r="D259" s="216" t="s">
        <v>333</v>
      </c>
      <c r="E259" s="217" t="s">
        <v>7691</v>
      </c>
      <c r="F259" s="218" t="s">
        <v>7692</v>
      </c>
      <c r="G259" s="219" t="s">
        <v>425</v>
      </c>
      <c r="H259" s="220">
        <v>1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47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126</v>
      </c>
      <c r="AT259" s="227" t="s">
        <v>333</v>
      </c>
      <c r="AU259" s="227" t="s">
        <v>85</v>
      </c>
      <c r="AY259" s="19" t="s">
        <v>331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83</v>
      </c>
      <c r="BK259" s="228">
        <f>ROUND(I259*H259,2)</f>
        <v>0</v>
      </c>
      <c r="BL259" s="19" t="s">
        <v>126</v>
      </c>
      <c r="BM259" s="227" t="s">
        <v>1472</v>
      </c>
    </row>
    <row r="260" s="14" customFormat="1">
      <c r="A260" s="14"/>
      <c r="B260" s="245"/>
      <c r="C260" s="246"/>
      <c r="D260" s="236" t="s">
        <v>341</v>
      </c>
      <c r="E260" s="247" t="s">
        <v>19</v>
      </c>
      <c r="F260" s="248" t="s">
        <v>83</v>
      </c>
      <c r="G260" s="246"/>
      <c r="H260" s="249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341</v>
      </c>
      <c r="AU260" s="255" t="s">
        <v>85</v>
      </c>
      <c r="AV260" s="14" t="s">
        <v>85</v>
      </c>
      <c r="AW260" s="14" t="s">
        <v>35</v>
      </c>
      <c r="AX260" s="14" t="s">
        <v>76</v>
      </c>
      <c r="AY260" s="255" t="s">
        <v>331</v>
      </c>
    </row>
    <row r="261" s="15" customFormat="1">
      <c r="A261" s="15"/>
      <c r="B261" s="256"/>
      <c r="C261" s="257"/>
      <c r="D261" s="236" t="s">
        <v>341</v>
      </c>
      <c r="E261" s="258" t="s">
        <v>19</v>
      </c>
      <c r="F261" s="259" t="s">
        <v>353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341</v>
      </c>
      <c r="AU261" s="266" t="s">
        <v>85</v>
      </c>
      <c r="AV261" s="15" t="s">
        <v>126</v>
      </c>
      <c r="AW261" s="15" t="s">
        <v>35</v>
      </c>
      <c r="AX261" s="15" t="s">
        <v>83</v>
      </c>
      <c r="AY261" s="266" t="s">
        <v>331</v>
      </c>
    </row>
    <row r="262" s="2" customFormat="1" ht="16.5" customHeight="1">
      <c r="A262" s="40"/>
      <c r="B262" s="41"/>
      <c r="C262" s="216" t="s">
        <v>1106</v>
      </c>
      <c r="D262" s="216" t="s">
        <v>333</v>
      </c>
      <c r="E262" s="217" t="s">
        <v>6988</v>
      </c>
      <c r="F262" s="218" t="s">
        <v>6989</v>
      </c>
      <c r="G262" s="219" t="s">
        <v>384</v>
      </c>
      <c r="H262" s="220">
        <v>108.884</v>
      </c>
      <c r="I262" s="221"/>
      <c r="J262" s="222">
        <f>ROUND(I262*H262,2)</f>
        <v>0</v>
      </c>
      <c r="K262" s="218" t="s">
        <v>19</v>
      </c>
      <c r="L262" s="46"/>
      <c r="M262" s="223" t="s">
        <v>19</v>
      </c>
      <c r="N262" s="224" t="s">
        <v>47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126</v>
      </c>
      <c r="AT262" s="227" t="s">
        <v>333</v>
      </c>
      <c r="AU262" s="227" t="s">
        <v>85</v>
      </c>
      <c r="AY262" s="19" t="s">
        <v>331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83</v>
      </c>
      <c r="BK262" s="228">
        <f>ROUND(I262*H262,2)</f>
        <v>0</v>
      </c>
      <c r="BL262" s="19" t="s">
        <v>126</v>
      </c>
      <c r="BM262" s="227" t="s">
        <v>467</v>
      </c>
    </row>
    <row r="263" s="14" customFormat="1">
      <c r="A263" s="14"/>
      <c r="B263" s="245"/>
      <c r="C263" s="246"/>
      <c r="D263" s="236" t="s">
        <v>341</v>
      </c>
      <c r="E263" s="247" t="s">
        <v>19</v>
      </c>
      <c r="F263" s="248" t="s">
        <v>7693</v>
      </c>
      <c r="G263" s="246"/>
      <c r="H263" s="249">
        <v>108.884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341</v>
      </c>
      <c r="AU263" s="255" t="s">
        <v>85</v>
      </c>
      <c r="AV263" s="14" t="s">
        <v>85</v>
      </c>
      <c r="AW263" s="14" t="s">
        <v>35</v>
      </c>
      <c r="AX263" s="14" t="s">
        <v>76</v>
      </c>
      <c r="AY263" s="255" t="s">
        <v>331</v>
      </c>
    </row>
    <row r="264" s="15" customFormat="1">
      <c r="A264" s="15"/>
      <c r="B264" s="256"/>
      <c r="C264" s="257"/>
      <c r="D264" s="236" t="s">
        <v>341</v>
      </c>
      <c r="E264" s="258" t="s">
        <v>19</v>
      </c>
      <c r="F264" s="259" t="s">
        <v>353</v>
      </c>
      <c r="G264" s="257"/>
      <c r="H264" s="260">
        <v>108.884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341</v>
      </c>
      <c r="AU264" s="266" t="s">
        <v>85</v>
      </c>
      <c r="AV264" s="15" t="s">
        <v>126</v>
      </c>
      <c r="AW264" s="15" t="s">
        <v>35</v>
      </c>
      <c r="AX264" s="15" t="s">
        <v>83</v>
      </c>
      <c r="AY264" s="266" t="s">
        <v>331</v>
      </c>
    </row>
    <row r="265" s="2" customFormat="1" ht="16.5" customHeight="1">
      <c r="A265" s="40"/>
      <c r="B265" s="41"/>
      <c r="C265" s="216" t="s">
        <v>1111</v>
      </c>
      <c r="D265" s="216" t="s">
        <v>333</v>
      </c>
      <c r="E265" s="217" t="s">
        <v>6990</v>
      </c>
      <c r="F265" s="218" t="s">
        <v>6991</v>
      </c>
      <c r="G265" s="219" t="s">
        <v>384</v>
      </c>
      <c r="H265" s="220">
        <v>232.631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47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126</v>
      </c>
      <c r="AT265" s="227" t="s">
        <v>333</v>
      </c>
      <c r="AU265" s="227" t="s">
        <v>85</v>
      </c>
      <c r="AY265" s="19" t="s">
        <v>331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83</v>
      </c>
      <c r="BK265" s="228">
        <f>ROUND(I265*H265,2)</f>
        <v>0</v>
      </c>
      <c r="BL265" s="19" t="s">
        <v>126</v>
      </c>
      <c r="BM265" s="227" t="s">
        <v>547</v>
      </c>
    </row>
    <row r="266" s="14" customFormat="1">
      <c r="A266" s="14"/>
      <c r="B266" s="245"/>
      <c r="C266" s="246"/>
      <c r="D266" s="236" t="s">
        <v>341</v>
      </c>
      <c r="E266" s="247" t="s">
        <v>19</v>
      </c>
      <c r="F266" s="248" t="s">
        <v>7694</v>
      </c>
      <c r="G266" s="246"/>
      <c r="H266" s="249">
        <v>232.631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341</v>
      </c>
      <c r="AU266" s="255" t="s">
        <v>85</v>
      </c>
      <c r="AV266" s="14" t="s">
        <v>85</v>
      </c>
      <c r="AW266" s="14" t="s">
        <v>35</v>
      </c>
      <c r="AX266" s="14" t="s">
        <v>76</v>
      </c>
      <c r="AY266" s="255" t="s">
        <v>331</v>
      </c>
    </row>
    <row r="267" s="15" customFormat="1">
      <c r="A267" s="15"/>
      <c r="B267" s="256"/>
      <c r="C267" s="257"/>
      <c r="D267" s="236" t="s">
        <v>341</v>
      </c>
      <c r="E267" s="258" t="s">
        <v>19</v>
      </c>
      <c r="F267" s="259" t="s">
        <v>353</v>
      </c>
      <c r="G267" s="257"/>
      <c r="H267" s="260">
        <v>232.631</v>
      </c>
      <c r="I267" s="261"/>
      <c r="J267" s="257"/>
      <c r="K267" s="257"/>
      <c r="L267" s="262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341</v>
      </c>
      <c r="AU267" s="266" t="s">
        <v>85</v>
      </c>
      <c r="AV267" s="15" t="s">
        <v>126</v>
      </c>
      <c r="AW267" s="15" t="s">
        <v>35</v>
      </c>
      <c r="AX267" s="15" t="s">
        <v>83</v>
      </c>
      <c r="AY267" s="266" t="s">
        <v>331</v>
      </c>
    </row>
    <row r="268" s="2" customFormat="1" ht="6.96" customHeight="1">
      <c r="A268" s="40"/>
      <c r="B268" s="61"/>
      <c r="C268" s="62"/>
      <c r="D268" s="62"/>
      <c r="E268" s="62"/>
      <c r="F268" s="62"/>
      <c r="G268" s="62"/>
      <c r="H268" s="62"/>
      <c r="I268" s="62"/>
      <c r="J268" s="62"/>
      <c r="K268" s="62"/>
      <c r="L268" s="46"/>
      <c r="M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</sheetData>
  <sheetProtection sheet="1" autoFilter="0" formatColumns="0" formatRows="0" objects="1" scenarios="1" spinCount="100000" saltValue="BIXOnWTIb0S7ES3aaq3lNH6z3t7I0G9lAtjXOnAMOQydivtHQtDvdBTzSff36VycAbcisrqgUiDW4P9CaDGlCg==" hashValue="eJMhZzdcptlFegKdcRH78QXY3HrmhQc4MkRe2Etf5tfl1Rz568sMB23PVXCcaMv2G9gjbT1iGUu++04Arh3NwA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7695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ROUND(J98,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ROUND((SUM(BE98:BE280)),  2)</f>
        <v>0</v>
      </c>
      <c r="G35" s="40"/>
      <c r="H35" s="40"/>
      <c r="I35" s="160">
        <v>0.20999999999999999</v>
      </c>
      <c r="J35" s="159">
        <f>ROUND(((SUM(BE98:BE280))*I35),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ROUND((SUM(BF98:BF280)),  2)</f>
        <v>0</v>
      </c>
      <c r="G36" s="40"/>
      <c r="H36" s="40"/>
      <c r="I36" s="160">
        <v>0.14999999999999999</v>
      </c>
      <c r="J36" s="159">
        <f>ROUND(((SUM(BF98:BF280))*I36),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ROUND((SUM(BG98:BG280)),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ROUND((SUM(BH98:BH280)),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ROUND((SUM(BI98:BI280)),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102.30 - IO.02.30_Přípojka vody pro SO.03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7696</v>
      </c>
      <c r="E64" s="181"/>
      <c r="F64" s="181"/>
      <c r="G64" s="181"/>
      <c r="H64" s="181"/>
      <c r="I64" s="181"/>
      <c r="J64" s="182">
        <f>J99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J100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J107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J132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J145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J162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J171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J175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6625</v>
      </c>
      <c r="E72" s="186"/>
      <c r="F72" s="186"/>
      <c r="G72" s="186"/>
      <c r="H72" s="186"/>
      <c r="I72" s="186"/>
      <c r="J72" s="187">
        <f>J183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6626</v>
      </c>
      <c r="E73" s="186"/>
      <c r="F73" s="186"/>
      <c r="G73" s="186"/>
      <c r="H73" s="186"/>
      <c r="I73" s="186"/>
      <c r="J73" s="187">
        <f>J200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6628</v>
      </c>
      <c r="E74" s="186"/>
      <c r="F74" s="186"/>
      <c r="G74" s="186"/>
      <c r="H74" s="186"/>
      <c r="I74" s="186"/>
      <c r="J74" s="187">
        <f>J222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6629</v>
      </c>
      <c r="E75" s="186"/>
      <c r="F75" s="186"/>
      <c r="G75" s="186"/>
      <c r="H75" s="186"/>
      <c r="I75" s="186"/>
      <c r="J75" s="187">
        <f>J226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5591</v>
      </c>
      <c r="E76" s="186"/>
      <c r="F76" s="186"/>
      <c r="G76" s="186"/>
      <c r="H76" s="186"/>
      <c r="I76" s="186"/>
      <c r="J76" s="187">
        <f>J233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Anthropos Sportovní a rekreační areál (I.etapa)-revize 5</v>
      </c>
      <c r="F86" s="34"/>
      <c r="G86" s="34"/>
      <c r="H86" s="34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302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303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304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102.30 - IO.02.30_Přípojka vody pro SO.03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 xml:space="preserve"> </v>
      </c>
      <c r="G92" s="42"/>
      <c r="H92" s="42"/>
      <c r="I92" s="34" t="s">
        <v>23</v>
      </c>
      <c r="J92" s="74" t="str">
        <f>IF(J14="","",J14)</f>
        <v>14. 6. 2022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Statutární město Brno</v>
      </c>
      <c r="G94" s="42"/>
      <c r="H94" s="42"/>
      <c r="I94" s="34" t="s">
        <v>31</v>
      </c>
      <c r="J94" s="38" t="str">
        <f>E23</f>
        <v>Arch.Design, s.r.o.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CKN Invest, spol. s r.o.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317</v>
      </c>
      <c r="D97" s="192" t="s">
        <v>61</v>
      </c>
      <c r="E97" s="192" t="s">
        <v>57</v>
      </c>
      <c r="F97" s="192" t="s">
        <v>58</v>
      </c>
      <c r="G97" s="192" t="s">
        <v>318</v>
      </c>
      <c r="H97" s="192" t="s">
        <v>319</v>
      </c>
      <c r="I97" s="192" t="s">
        <v>320</v>
      </c>
      <c r="J97" s="192" t="s">
        <v>311</v>
      </c>
      <c r="K97" s="193" t="s">
        <v>321</v>
      </c>
      <c r="L97" s="194"/>
      <c r="M97" s="94" t="s">
        <v>19</v>
      </c>
      <c r="N97" s="95" t="s">
        <v>46</v>
      </c>
      <c r="O97" s="95" t="s">
        <v>322</v>
      </c>
      <c r="P97" s="95" t="s">
        <v>323</v>
      </c>
      <c r="Q97" s="95" t="s">
        <v>324</v>
      </c>
      <c r="R97" s="95" t="s">
        <v>325</v>
      </c>
      <c r="S97" s="95" t="s">
        <v>326</v>
      </c>
      <c r="T97" s="96" t="s">
        <v>327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328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</f>
        <v>0</v>
      </c>
      <c r="Q98" s="98"/>
      <c r="R98" s="197">
        <f>R99</f>
        <v>0</v>
      </c>
      <c r="S98" s="98"/>
      <c r="T98" s="198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75</v>
      </c>
      <c r="AU98" s="19" t="s">
        <v>312</v>
      </c>
      <c r="BK98" s="199">
        <f>BK99</f>
        <v>0</v>
      </c>
    </row>
    <row r="99" s="12" customFormat="1" ht="25.92" customHeight="1">
      <c r="A99" s="12"/>
      <c r="B99" s="200"/>
      <c r="C99" s="201"/>
      <c r="D99" s="202" t="s">
        <v>75</v>
      </c>
      <c r="E99" s="203" t="s">
        <v>83</v>
      </c>
      <c r="F99" s="203" t="s">
        <v>7697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P100+P107+P132+P145+P162+P171+P175+P183+P200+P222+P226+P233</f>
        <v>0</v>
      </c>
      <c r="Q99" s="208"/>
      <c r="R99" s="209">
        <f>R100+R107+R132+R145+R162+R171+R175+R183+R200+R222+R226+R233</f>
        <v>0</v>
      </c>
      <c r="S99" s="208"/>
      <c r="T99" s="210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76</v>
      </c>
      <c r="AY99" s="211" t="s">
        <v>331</v>
      </c>
      <c r="BK99" s="213">
        <f>BK100+BK107+BK132+BK145+BK162+BK171+BK175+BK183+BK200+BK222+BK226+BK233</f>
        <v>0</v>
      </c>
    </row>
    <row r="100" s="12" customFormat="1" ht="22.8" customHeight="1">
      <c r="A100" s="12"/>
      <c r="B100" s="200"/>
      <c r="C100" s="201"/>
      <c r="D100" s="202" t="s">
        <v>75</v>
      </c>
      <c r="E100" s="214" t="s">
        <v>182</v>
      </c>
      <c r="F100" s="214" t="s">
        <v>422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SUM(P101:P106)</f>
        <v>0</v>
      </c>
      <c r="Q100" s="208"/>
      <c r="R100" s="209">
        <f>SUM(R101:R106)</f>
        <v>0</v>
      </c>
      <c r="S100" s="208"/>
      <c r="T100" s="210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83</v>
      </c>
      <c r="AY100" s="211" t="s">
        <v>331</v>
      </c>
      <c r="BK100" s="213">
        <f>SUM(BK101:BK106)</f>
        <v>0</v>
      </c>
    </row>
    <row r="101" s="2" customFormat="1" ht="16.5" customHeight="1">
      <c r="A101" s="40"/>
      <c r="B101" s="41"/>
      <c r="C101" s="216" t="s">
        <v>83</v>
      </c>
      <c r="D101" s="216" t="s">
        <v>333</v>
      </c>
      <c r="E101" s="217" t="s">
        <v>3505</v>
      </c>
      <c r="F101" s="218" t="s">
        <v>6632</v>
      </c>
      <c r="G101" s="219" t="s">
        <v>3507</v>
      </c>
      <c r="H101" s="220">
        <v>120</v>
      </c>
      <c r="I101" s="221"/>
      <c r="J101" s="222">
        <f>ROUND(I101*H101,2)</f>
        <v>0</v>
      </c>
      <c r="K101" s="218" t="s">
        <v>3508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3509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76</v>
      </c>
      <c r="AY102" s="255" t="s">
        <v>331</v>
      </c>
    </row>
    <row r="103" s="15" customFormat="1">
      <c r="A103" s="15"/>
      <c r="B103" s="256"/>
      <c r="C103" s="257"/>
      <c r="D103" s="236" t="s">
        <v>341</v>
      </c>
      <c r="E103" s="258" t="s">
        <v>19</v>
      </c>
      <c r="F103" s="259" t="s">
        <v>353</v>
      </c>
      <c r="G103" s="257"/>
      <c r="H103" s="260">
        <v>120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341</v>
      </c>
      <c r="AU103" s="266" t="s">
        <v>85</v>
      </c>
      <c r="AV103" s="15" t="s">
        <v>126</v>
      </c>
      <c r="AW103" s="15" t="s">
        <v>35</v>
      </c>
      <c r="AX103" s="15" t="s">
        <v>83</v>
      </c>
      <c r="AY103" s="266" t="s">
        <v>331</v>
      </c>
    </row>
    <row r="104" s="2" customFormat="1" ht="16.5" customHeight="1">
      <c r="A104" s="40"/>
      <c r="B104" s="41"/>
      <c r="C104" s="216" t="s">
        <v>85</v>
      </c>
      <c r="D104" s="216" t="s">
        <v>333</v>
      </c>
      <c r="E104" s="217" t="s">
        <v>3510</v>
      </c>
      <c r="F104" s="218" t="s">
        <v>6634</v>
      </c>
      <c r="G104" s="219" t="s">
        <v>1081</v>
      </c>
      <c r="H104" s="220">
        <v>5</v>
      </c>
      <c r="I104" s="221"/>
      <c r="J104" s="222">
        <f>ROUND(I104*H104,2)</f>
        <v>0</v>
      </c>
      <c r="K104" s="218" t="s">
        <v>3508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126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361</v>
      </c>
      <c r="G105" s="246"/>
      <c r="H105" s="249">
        <v>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5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12" customFormat="1" ht="22.8" customHeight="1">
      <c r="A107" s="12"/>
      <c r="B107" s="200"/>
      <c r="C107" s="201"/>
      <c r="D107" s="202" t="s">
        <v>75</v>
      </c>
      <c r="E107" s="214" t="s">
        <v>524</v>
      </c>
      <c r="F107" s="214" t="s">
        <v>3512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SUM(P108:P131)</f>
        <v>0</v>
      </c>
      <c r="Q107" s="208"/>
      <c r="R107" s="209">
        <f>SUM(R108:R131)</f>
        <v>0</v>
      </c>
      <c r="S107" s="208"/>
      <c r="T107" s="210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83</v>
      </c>
      <c r="AY107" s="211" t="s">
        <v>331</v>
      </c>
      <c r="BK107" s="213">
        <f>SUM(BK108:BK131)</f>
        <v>0</v>
      </c>
    </row>
    <row r="108" s="2" customFormat="1" ht="16.5" customHeight="1">
      <c r="A108" s="40"/>
      <c r="B108" s="41"/>
      <c r="C108" s="216" t="s">
        <v>92</v>
      </c>
      <c r="D108" s="216" t="s">
        <v>333</v>
      </c>
      <c r="E108" s="217" t="s">
        <v>3516</v>
      </c>
      <c r="F108" s="218" t="s">
        <v>6997</v>
      </c>
      <c r="G108" s="219" t="s">
        <v>429</v>
      </c>
      <c r="H108" s="220">
        <v>10.1</v>
      </c>
      <c r="I108" s="221"/>
      <c r="J108" s="222">
        <f>ROUND(I108*H108,2)</f>
        <v>0</v>
      </c>
      <c r="K108" s="218" t="s">
        <v>3508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366</v>
      </c>
    </row>
    <row r="109" s="14" customFormat="1">
      <c r="A109" s="14"/>
      <c r="B109" s="245"/>
      <c r="C109" s="246"/>
      <c r="D109" s="236" t="s">
        <v>341</v>
      </c>
      <c r="E109" s="247" t="s">
        <v>19</v>
      </c>
      <c r="F109" s="248" t="s">
        <v>7698</v>
      </c>
      <c r="G109" s="246"/>
      <c r="H109" s="249">
        <v>10.1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341</v>
      </c>
      <c r="AU109" s="255" t="s">
        <v>85</v>
      </c>
      <c r="AV109" s="14" t="s">
        <v>85</v>
      </c>
      <c r="AW109" s="14" t="s">
        <v>35</v>
      </c>
      <c r="AX109" s="14" t="s">
        <v>76</v>
      </c>
      <c r="AY109" s="255" t="s">
        <v>331</v>
      </c>
    </row>
    <row r="110" s="15" customFormat="1">
      <c r="A110" s="15"/>
      <c r="B110" s="256"/>
      <c r="C110" s="257"/>
      <c r="D110" s="236" t="s">
        <v>341</v>
      </c>
      <c r="E110" s="258" t="s">
        <v>19</v>
      </c>
      <c r="F110" s="259" t="s">
        <v>353</v>
      </c>
      <c r="G110" s="257"/>
      <c r="H110" s="260">
        <v>10.1</v>
      </c>
      <c r="I110" s="261"/>
      <c r="J110" s="257"/>
      <c r="K110" s="257"/>
      <c r="L110" s="262"/>
      <c r="M110" s="263"/>
      <c r="N110" s="264"/>
      <c r="O110" s="264"/>
      <c r="P110" s="264"/>
      <c r="Q110" s="264"/>
      <c r="R110" s="264"/>
      <c r="S110" s="264"/>
      <c r="T110" s="26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6" t="s">
        <v>341</v>
      </c>
      <c r="AU110" s="266" t="s">
        <v>85</v>
      </c>
      <c r="AV110" s="15" t="s">
        <v>126</v>
      </c>
      <c r="AW110" s="15" t="s">
        <v>35</v>
      </c>
      <c r="AX110" s="15" t="s">
        <v>83</v>
      </c>
      <c r="AY110" s="266" t="s">
        <v>331</v>
      </c>
    </row>
    <row r="111" s="2" customFormat="1" ht="16.5" customHeight="1">
      <c r="A111" s="40"/>
      <c r="B111" s="41"/>
      <c r="C111" s="216" t="s">
        <v>126</v>
      </c>
      <c r="D111" s="216" t="s">
        <v>333</v>
      </c>
      <c r="E111" s="217" t="s">
        <v>3519</v>
      </c>
      <c r="F111" s="218" t="s">
        <v>6676</v>
      </c>
      <c r="G111" s="219" t="s">
        <v>429</v>
      </c>
      <c r="H111" s="220">
        <v>5.0499999999999998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381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7699</v>
      </c>
      <c r="G112" s="246"/>
      <c r="H112" s="249">
        <v>5.0499999999999998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5.0499999999999998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361</v>
      </c>
      <c r="D114" s="216" t="s">
        <v>333</v>
      </c>
      <c r="E114" s="217" t="s">
        <v>3522</v>
      </c>
      <c r="F114" s="218" t="s">
        <v>7001</v>
      </c>
      <c r="G114" s="219" t="s">
        <v>429</v>
      </c>
      <c r="H114" s="220">
        <v>1.1000000000000001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393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3895</v>
      </c>
      <c r="G115" s="246"/>
      <c r="H115" s="249">
        <v>1.1000000000000001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1.1000000000000001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366</v>
      </c>
      <c r="D117" s="216" t="s">
        <v>333</v>
      </c>
      <c r="E117" s="217" t="s">
        <v>3524</v>
      </c>
      <c r="F117" s="218" t="s">
        <v>6681</v>
      </c>
      <c r="G117" s="219" t="s">
        <v>429</v>
      </c>
      <c r="H117" s="220">
        <v>0.55000000000000004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185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7700</v>
      </c>
      <c r="G118" s="246"/>
      <c r="H118" s="249">
        <v>0.55000000000000004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0.55000000000000004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373</v>
      </c>
      <c r="D120" s="216" t="s">
        <v>333</v>
      </c>
      <c r="E120" s="217" t="s">
        <v>7701</v>
      </c>
      <c r="F120" s="218" t="s">
        <v>6687</v>
      </c>
      <c r="G120" s="219" t="s">
        <v>429</v>
      </c>
      <c r="H120" s="220">
        <v>31.32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529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7702</v>
      </c>
      <c r="G121" s="246"/>
      <c r="H121" s="249">
        <v>31.32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31.32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381</v>
      </c>
      <c r="D123" s="216" t="s">
        <v>333</v>
      </c>
      <c r="E123" s="217" t="s">
        <v>6690</v>
      </c>
      <c r="F123" s="218" t="s">
        <v>6691</v>
      </c>
      <c r="G123" s="219" t="s">
        <v>429</v>
      </c>
      <c r="H123" s="220">
        <v>15.66</v>
      </c>
      <c r="I123" s="221"/>
      <c r="J123" s="222">
        <f>ROUND(I123*H123,2)</f>
        <v>0</v>
      </c>
      <c r="K123" s="218" t="s">
        <v>3508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541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7703</v>
      </c>
      <c r="G124" s="246"/>
      <c r="H124" s="249">
        <v>15.66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15.66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387</v>
      </c>
      <c r="D126" s="216" t="s">
        <v>333</v>
      </c>
      <c r="E126" s="217" t="s">
        <v>6693</v>
      </c>
      <c r="F126" s="218" t="s">
        <v>6694</v>
      </c>
      <c r="G126" s="219" t="s">
        <v>429</v>
      </c>
      <c r="H126" s="220">
        <v>3.48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475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7704</v>
      </c>
      <c r="G127" s="246"/>
      <c r="H127" s="249">
        <v>3.48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3.48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393</v>
      </c>
      <c r="D129" s="216" t="s">
        <v>333</v>
      </c>
      <c r="E129" s="217" t="s">
        <v>6697</v>
      </c>
      <c r="F129" s="218" t="s">
        <v>6698</v>
      </c>
      <c r="G129" s="219" t="s">
        <v>429</v>
      </c>
      <c r="H129" s="220">
        <v>1.74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558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7705</v>
      </c>
      <c r="G130" s="246"/>
      <c r="H130" s="249">
        <v>1.74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1.74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8</v>
      </c>
      <c r="F132" s="214" t="s">
        <v>3527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SUM(P133:P144)</f>
        <v>0</v>
      </c>
      <c r="Q132" s="208"/>
      <c r="R132" s="209">
        <f>SUM(R133:R144)</f>
        <v>0</v>
      </c>
      <c r="S132" s="208"/>
      <c r="T132" s="21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SUM(BK133:BK144)</f>
        <v>0</v>
      </c>
    </row>
    <row r="133" s="2" customFormat="1" ht="16.5" customHeight="1">
      <c r="A133" s="40"/>
      <c r="B133" s="41"/>
      <c r="C133" s="216" t="s">
        <v>182</v>
      </c>
      <c r="D133" s="216" t="s">
        <v>333</v>
      </c>
      <c r="E133" s="217" t="s">
        <v>3528</v>
      </c>
      <c r="F133" s="218" t="s">
        <v>6710</v>
      </c>
      <c r="G133" s="219" t="s">
        <v>336</v>
      </c>
      <c r="H133" s="220">
        <v>7.7999999999999998</v>
      </c>
      <c r="I133" s="221"/>
      <c r="J133" s="222">
        <f>ROUND(I133*H133,2)</f>
        <v>0</v>
      </c>
      <c r="K133" s="218" t="s">
        <v>3508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190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7706</v>
      </c>
      <c r="G134" s="246"/>
      <c r="H134" s="249">
        <v>7.7999999999999998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7.7999999999999998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2" customFormat="1" ht="16.5" customHeight="1">
      <c r="A136" s="40"/>
      <c r="B136" s="41"/>
      <c r="C136" s="216" t="s">
        <v>185</v>
      </c>
      <c r="D136" s="216" t="s">
        <v>333</v>
      </c>
      <c r="E136" s="217" t="s">
        <v>3531</v>
      </c>
      <c r="F136" s="218" t="s">
        <v>6712</v>
      </c>
      <c r="G136" s="219" t="s">
        <v>336</v>
      </c>
      <c r="H136" s="220">
        <v>7.7999999999999998</v>
      </c>
      <c r="I136" s="221"/>
      <c r="J136" s="222">
        <f>ROUND(I136*H136,2)</f>
        <v>0</v>
      </c>
      <c r="K136" s="218" t="s">
        <v>3508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199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7706</v>
      </c>
      <c r="G137" s="246"/>
      <c r="H137" s="249">
        <v>7.7999999999999998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7.7999999999999998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524</v>
      </c>
      <c r="D139" s="216" t="s">
        <v>333</v>
      </c>
      <c r="E139" s="217" t="s">
        <v>7707</v>
      </c>
      <c r="F139" s="218" t="s">
        <v>6713</v>
      </c>
      <c r="G139" s="219" t="s">
        <v>336</v>
      </c>
      <c r="H139" s="220">
        <v>16.170000000000002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587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7708</v>
      </c>
      <c r="G140" s="246"/>
      <c r="H140" s="249">
        <v>16.170000000000002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16.170000000000002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2" customFormat="1" ht="16.5" customHeight="1">
      <c r="A142" s="40"/>
      <c r="B142" s="41"/>
      <c r="C142" s="216" t="s">
        <v>529</v>
      </c>
      <c r="D142" s="216" t="s">
        <v>333</v>
      </c>
      <c r="E142" s="217" t="s">
        <v>3537</v>
      </c>
      <c r="F142" s="218" t="s">
        <v>6715</v>
      </c>
      <c r="G142" s="219" t="s">
        <v>336</v>
      </c>
      <c r="H142" s="220">
        <v>16.170000000000002</v>
      </c>
      <c r="I142" s="221"/>
      <c r="J142" s="222">
        <f>ROUND(I142*H142,2)</f>
        <v>0</v>
      </c>
      <c r="K142" s="218" t="s">
        <v>3508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650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7708</v>
      </c>
      <c r="G143" s="246"/>
      <c r="H143" s="249">
        <v>16.170000000000002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16.170000000000002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541</v>
      </c>
      <c r="F145" s="214" t="s">
        <v>3540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SUM(P146:P161)</f>
        <v>0</v>
      </c>
      <c r="Q145" s="208"/>
      <c r="R145" s="209">
        <f>SUM(R146:R161)</f>
        <v>0</v>
      </c>
      <c r="S145" s="208"/>
      <c r="T145" s="210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SUM(BK146:BK161)</f>
        <v>0</v>
      </c>
    </row>
    <row r="146" s="2" customFormat="1" ht="16.5" customHeight="1">
      <c r="A146" s="40"/>
      <c r="B146" s="41"/>
      <c r="C146" s="216" t="s">
        <v>8</v>
      </c>
      <c r="D146" s="216" t="s">
        <v>333</v>
      </c>
      <c r="E146" s="217" t="s">
        <v>3541</v>
      </c>
      <c r="F146" s="218" t="s">
        <v>6732</v>
      </c>
      <c r="G146" s="219" t="s">
        <v>429</v>
      </c>
      <c r="H146" s="220">
        <v>11.199999999999999</v>
      </c>
      <c r="I146" s="221"/>
      <c r="J146" s="222">
        <f>ROUND(I146*H146,2)</f>
        <v>0</v>
      </c>
      <c r="K146" s="218" t="s">
        <v>3508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631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7709</v>
      </c>
      <c r="G147" s="246"/>
      <c r="H147" s="249">
        <v>11.199999999999999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11.199999999999999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541</v>
      </c>
      <c r="D149" s="216" t="s">
        <v>333</v>
      </c>
      <c r="E149" s="217" t="s">
        <v>6734</v>
      </c>
      <c r="F149" s="218" t="s">
        <v>6735</v>
      </c>
      <c r="G149" s="219" t="s">
        <v>429</v>
      </c>
      <c r="H149" s="220">
        <v>34.799999999999997</v>
      </c>
      <c r="I149" s="221"/>
      <c r="J149" s="222">
        <f>ROUND(I149*H149,2)</f>
        <v>0</v>
      </c>
      <c r="K149" s="218" t="s">
        <v>3508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624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7710</v>
      </c>
      <c r="G150" s="246"/>
      <c r="H150" s="249">
        <v>34.799999999999997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34.799999999999997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2" customFormat="1" ht="16.5" customHeight="1">
      <c r="A152" s="40"/>
      <c r="B152" s="41"/>
      <c r="C152" s="216" t="s">
        <v>469</v>
      </c>
      <c r="D152" s="216" t="s">
        <v>333</v>
      </c>
      <c r="E152" s="217" t="s">
        <v>3547</v>
      </c>
      <c r="F152" s="218" t="s">
        <v>5225</v>
      </c>
      <c r="G152" s="219" t="s">
        <v>429</v>
      </c>
      <c r="H152" s="220">
        <v>46</v>
      </c>
      <c r="I152" s="221"/>
      <c r="J152" s="222">
        <f>ROUND(I152*H152,2)</f>
        <v>0</v>
      </c>
      <c r="K152" s="218" t="s">
        <v>3508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638</v>
      </c>
    </row>
    <row r="153" s="13" customFormat="1">
      <c r="A153" s="13"/>
      <c r="B153" s="234"/>
      <c r="C153" s="235"/>
      <c r="D153" s="236" t="s">
        <v>341</v>
      </c>
      <c r="E153" s="237" t="s">
        <v>19</v>
      </c>
      <c r="F153" s="238" t="s">
        <v>6748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341</v>
      </c>
      <c r="AU153" s="244" t="s">
        <v>85</v>
      </c>
      <c r="AV153" s="13" t="s">
        <v>83</v>
      </c>
      <c r="AW153" s="13" t="s">
        <v>35</v>
      </c>
      <c r="AX153" s="13" t="s">
        <v>76</v>
      </c>
      <c r="AY153" s="244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7711</v>
      </c>
      <c r="G154" s="246"/>
      <c r="H154" s="249">
        <v>46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46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475</v>
      </c>
      <c r="D156" s="216" t="s">
        <v>333</v>
      </c>
      <c r="E156" s="217" t="s">
        <v>3891</v>
      </c>
      <c r="F156" s="218" t="s">
        <v>7014</v>
      </c>
      <c r="G156" s="219" t="s">
        <v>429</v>
      </c>
      <c r="H156" s="220">
        <v>46</v>
      </c>
      <c r="I156" s="221"/>
      <c r="J156" s="222">
        <f>ROUND(I156*H156,2)</f>
        <v>0</v>
      </c>
      <c r="K156" s="218" t="s">
        <v>3508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666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1078</v>
      </c>
      <c r="G157" s="246"/>
      <c r="H157" s="249">
        <v>46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46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549</v>
      </c>
      <c r="D159" s="216" t="s">
        <v>333</v>
      </c>
      <c r="E159" s="217" t="s">
        <v>3550</v>
      </c>
      <c r="F159" s="218" t="s">
        <v>6759</v>
      </c>
      <c r="G159" s="219" t="s">
        <v>429</v>
      </c>
      <c r="H159" s="220">
        <v>690</v>
      </c>
      <c r="I159" s="221"/>
      <c r="J159" s="222">
        <f>ROUND(I159*H159,2)</f>
        <v>0</v>
      </c>
      <c r="K159" s="218" t="s">
        <v>3508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683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7712</v>
      </c>
      <c r="G160" s="246"/>
      <c r="H160" s="249">
        <v>690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690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469</v>
      </c>
      <c r="F162" s="214" t="s">
        <v>3553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SUM(P163:P170)</f>
        <v>0</v>
      </c>
      <c r="Q162" s="208"/>
      <c r="R162" s="209">
        <f>SUM(R163:R170)</f>
        <v>0</v>
      </c>
      <c r="S162" s="208"/>
      <c r="T162" s="210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83</v>
      </c>
      <c r="AT162" s="212" t="s">
        <v>75</v>
      </c>
      <c r="AU162" s="212" t="s">
        <v>83</v>
      </c>
      <c r="AY162" s="211" t="s">
        <v>331</v>
      </c>
      <c r="BK162" s="213">
        <f>SUM(BK163:BK170)</f>
        <v>0</v>
      </c>
    </row>
    <row r="163" s="2" customFormat="1" ht="16.5" customHeight="1">
      <c r="A163" s="40"/>
      <c r="B163" s="41"/>
      <c r="C163" s="216" t="s">
        <v>558</v>
      </c>
      <c r="D163" s="216" t="s">
        <v>333</v>
      </c>
      <c r="E163" s="217" t="s">
        <v>3554</v>
      </c>
      <c r="F163" s="218" t="s">
        <v>6769</v>
      </c>
      <c r="G163" s="219" t="s">
        <v>429</v>
      </c>
      <c r="H163" s="220">
        <v>12.5</v>
      </c>
      <c r="I163" s="221"/>
      <c r="J163" s="222">
        <f>ROUND(I163*H163,2)</f>
        <v>0</v>
      </c>
      <c r="K163" s="218" t="s">
        <v>3508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1048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7713</v>
      </c>
      <c r="G164" s="246"/>
      <c r="H164" s="249">
        <v>2.7999999999999998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7714</v>
      </c>
      <c r="G165" s="246"/>
      <c r="H165" s="249">
        <v>9.6999999999999993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7</v>
      </c>
      <c r="D167" s="216" t="s">
        <v>333</v>
      </c>
      <c r="E167" s="217" t="s">
        <v>3556</v>
      </c>
      <c r="F167" s="218" t="s">
        <v>6773</v>
      </c>
      <c r="G167" s="219" t="s">
        <v>429</v>
      </c>
      <c r="H167" s="220">
        <v>10.9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1058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3270</v>
      </c>
      <c r="G168" s="246"/>
      <c r="H168" s="249">
        <v>7.5999999999999996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4" customFormat="1">
      <c r="A169" s="14"/>
      <c r="B169" s="245"/>
      <c r="C169" s="246"/>
      <c r="D169" s="236" t="s">
        <v>341</v>
      </c>
      <c r="E169" s="247" t="s">
        <v>19</v>
      </c>
      <c r="F169" s="248" t="s">
        <v>7715</v>
      </c>
      <c r="G169" s="246"/>
      <c r="H169" s="249">
        <v>3.2999999999999998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341</v>
      </c>
      <c r="AU169" s="255" t="s">
        <v>85</v>
      </c>
      <c r="AV169" s="14" t="s">
        <v>85</v>
      </c>
      <c r="AW169" s="14" t="s">
        <v>35</v>
      </c>
      <c r="AX169" s="14" t="s">
        <v>76</v>
      </c>
      <c r="AY169" s="255" t="s">
        <v>331</v>
      </c>
    </row>
    <row r="170" s="15" customFormat="1">
      <c r="A170" s="15"/>
      <c r="B170" s="256"/>
      <c r="C170" s="257"/>
      <c r="D170" s="236" t="s">
        <v>341</v>
      </c>
      <c r="E170" s="258" t="s">
        <v>19</v>
      </c>
      <c r="F170" s="259" t="s">
        <v>353</v>
      </c>
      <c r="G170" s="257"/>
      <c r="H170" s="260">
        <v>10.899999999999999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341</v>
      </c>
      <c r="AU170" s="266" t="s">
        <v>85</v>
      </c>
      <c r="AV170" s="15" t="s">
        <v>126</v>
      </c>
      <c r="AW170" s="15" t="s">
        <v>35</v>
      </c>
      <c r="AX170" s="15" t="s">
        <v>83</v>
      </c>
      <c r="AY170" s="266" t="s">
        <v>331</v>
      </c>
    </row>
    <row r="171" s="12" customFormat="1" ht="22.8" customHeight="1">
      <c r="A171" s="12"/>
      <c r="B171" s="200"/>
      <c r="C171" s="201"/>
      <c r="D171" s="202" t="s">
        <v>75</v>
      </c>
      <c r="E171" s="214" t="s">
        <v>549</v>
      </c>
      <c r="F171" s="214" t="s">
        <v>3560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SUM(P172:P174)</f>
        <v>0</v>
      </c>
      <c r="Q171" s="208"/>
      <c r="R171" s="209">
        <f>SUM(R172:R174)</f>
        <v>0</v>
      </c>
      <c r="S171" s="208"/>
      <c r="T171" s="210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83</v>
      </c>
      <c r="AT171" s="212" t="s">
        <v>75</v>
      </c>
      <c r="AU171" s="212" t="s">
        <v>83</v>
      </c>
      <c r="AY171" s="211" t="s">
        <v>331</v>
      </c>
      <c r="BK171" s="213">
        <f>SUM(BK172:BK174)</f>
        <v>0</v>
      </c>
    </row>
    <row r="172" s="2" customFormat="1" ht="16.5" customHeight="1">
      <c r="A172" s="40"/>
      <c r="B172" s="41"/>
      <c r="C172" s="216" t="s">
        <v>190</v>
      </c>
      <c r="D172" s="216" t="s">
        <v>333</v>
      </c>
      <c r="E172" s="217" t="s">
        <v>3561</v>
      </c>
      <c r="F172" s="218" t="s">
        <v>6786</v>
      </c>
      <c r="G172" s="219" t="s">
        <v>429</v>
      </c>
      <c r="H172" s="220">
        <v>46</v>
      </c>
      <c r="I172" s="221"/>
      <c r="J172" s="222">
        <f>ROUND(I172*H172,2)</f>
        <v>0</v>
      </c>
      <c r="K172" s="218" t="s">
        <v>3508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1070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1078</v>
      </c>
      <c r="G173" s="246"/>
      <c r="H173" s="249">
        <v>46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546</v>
      </c>
      <c r="F175" s="214" t="s">
        <v>3563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SUM(P176:P182)</f>
        <v>0</v>
      </c>
      <c r="Q175" s="208"/>
      <c r="R175" s="209">
        <f>SUM(R176:R182)</f>
        <v>0</v>
      </c>
      <c r="S175" s="208"/>
      <c r="T175" s="210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SUM(BK176:BK182)</f>
        <v>0</v>
      </c>
    </row>
    <row r="176" s="2" customFormat="1" ht="16.5" customHeight="1">
      <c r="A176" s="40"/>
      <c r="B176" s="41"/>
      <c r="C176" s="216" t="s">
        <v>193</v>
      </c>
      <c r="D176" s="216" t="s">
        <v>333</v>
      </c>
      <c r="E176" s="217" t="s">
        <v>3564</v>
      </c>
      <c r="F176" s="218" t="s">
        <v>6795</v>
      </c>
      <c r="G176" s="219" t="s">
        <v>429</v>
      </c>
      <c r="H176" s="220">
        <v>4.0999999999999996</v>
      </c>
      <c r="I176" s="221"/>
      <c r="J176" s="222">
        <f>ROUND(I176*H176,2)</f>
        <v>0</v>
      </c>
      <c r="K176" s="218" t="s">
        <v>3508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1078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7716</v>
      </c>
      <c r="G177" s="246"/>
      <c r="H177" s="249">
        <v>0.69999999999999996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7717</v>
      </c>
      <c r="G178" s="246"/>
      <c r="H178" s="249">
        <v>3.3999999999999999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4.0999999999999996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2" customFormat="1" ht="16.5" customHeight="1">
      <c r="A180" s="40"/>
      <c r="B180" s="41"/>
      <c r="C180" s="216" t="s">
        <v>199</v>
      </c>
      <c r="D180" s="216" t="s">
        <v>333</v>
      </c>
      <c r="E180" s="217" t="s">
        <v>6790</v>
      </c>
      <c r="F180" s="218" t="s">
        <v>6791</v>
      </c>
      <c r="G180" s="219" t="s">
        <v>336</v>
      </c>
      <c r="H180" s="220">
        <v>1.71</v>
      </c>
      <c r="I180" s="221"/>
      <c r="J180" s="222">
        <f>ROUND(I180*H180,2)</f>
        <v>0</v>
      </c>
      <c r="K180" s="218" t="s">
        <v>3508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1106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7718</v>
      </c>
      <c r="G181" s="246"/>
      <c r="H181" s="249">
        <v>1.71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1.71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1420</v>
      </c>
      <c r="F183" s="214" t="s">
        <v>6832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SUM(P184:P199)</f>
        <v>0</v>
      </c>
      <c r="Q183" s="208"/>
      <c r="R183" s="209">
        <f>SUM(R184:R199)</f>
        <v>0</v>
      </c>
      <c r="S183" s="208"/>
      <c r="T183" s="210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SUM(BK184:BK199)</f>
        <v>0</v>
      </c>
    </row>
    <row r="184" s="2" customFormat="1" ht="16.5" customHeight="1">
      <c r="A184" s="40"/>
      <c r="B184" s="41"/>
      <c r="C184" s="216" t="s">
        <v>599</v>
      </c>
      <c r="D184" s="216" t="s">
        <v>333</v>
      </c>
      <c r="E184" s="217" t="s">
        <v>7719</v>
      </c>
      <c r="F184" s="218" t="s">
        <v>7720</v>
      </c>
      <c r="G184" s="219" t="s">
        <v>376</v>
      </c>
      <c r="H184" s="220">
        <v>4</v>
      </c>
      <c r="I184" s="221"/>
      <c r="J184" s="222">
        <f>ROUND(I184*H184,2)</f>
        <v>0</v>
      </c>
      <c r="K184" s="218" t="s">
        <v>3508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495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126</v>
      </c>
      <c r="G185" s="246"/>
      <c r="H185" s="249">
        <v>4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587</v>
      </c>
      <c r="D187" s="216" t="s">
        <v>333</v>
      </c>
      <c r="E187" s="217" t="s">
        <v>7721</v>
      </c>
      <c r="F187" s="218" t="s">
        <v>7722</v>
      </c>
      <c r="G187" s="219" t="s">
        <v>425</v>
      </c>
      <c r="H187" s="220">
        <v>8</v>
      </c>
      <c r="I187" s="221"/>
      <c r="J187" s="222">
        <f>ROUND(I187*H187,2)</f>
        <v>0</v>
      </c>
      <c r="K187" s="218" t="s">
        <v>3508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1132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85</v>
      </c>
      <c r="G188" s="246"/>
      <c r="H188" s="249">
        <v>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85</v>
      </c>
      <c r="G189" s="246"/>
      <c r="H189" s="249">
        <v>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83</v>
      </c>
      <c r="G190" s="246"/>
      <c r="H190" s="249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83</v>
      </c>
      <c r="G191" s="246"/>
      <c r="H191" s="249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85</v>
      </c>
      <c r="G192" s="246"/>
      <c r="H192" s="249">
        <v>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644</v>
      </c>
      <c r="D194" s="216" t="s">
        <v>333</v>
      </c>
      <c r="E194" s="217" t="s">
        <v>7723</v>
      </c>
      <c r="F194" s="218" t="s">
        <v>7724</v>
      </c>
      <c r="G194" s="219" t="s">
        <v>425</v>
      </c>
      <c r="H194" s="220">
        <v>1</v>
      </c>
      <c r="I194" s="221"/>
      <c r="J194" s="222">
        <f>ROUND(I194*H194,2)</f>
        <v>0</v>
      </c>
      <c r="K194" s="218" t="s">
        <v>3508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1144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83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650</v>
      </c>
      <c r="D197" s="216" t="s">
        <v>333</v>
      </c>
      <c r="E197" s="217" t="s">
        <v>7725</v>
      </c>
      <c r="F197" s="218" t="s">
        <v>7726</v>
      </c>
      <c r="G197" s="219" t="s">
        <v>425</v>
      </c>
      <c r="H197" s="220">
        <v>1</v>
      </c>
      <c r="I197" s="221"/>
      <c r="J197" s="222">
        <f>ROUND(I197*H197,2)</f>
        <v>0</v>
      </c>
      <c r="K197" s="218" t="s">
        <v>3508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1189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83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1443</v>
      </c>
      <c r="F200" s="214" t="s">
        <v>3848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SUM(P201:P221)</f>
        <v>0</v>
      </c>
      <c r="Q200" s="208"/>
      <c r="R200" s="209">
        <f>SUM(R201:R221)</f>
        <v>0</v>
      </c>
      <c r="S200" s="208"/>
      <c r="T200" s="210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331</v>
      </c>
      <c r="BK200" s="213">
        <f>SUM(BK201:BK221)</f>
        <v>0</v>
      </c>
    </row>
    <row r="201" s="2" customFormat="1" ht="16.5" customHeight="1">
      <c r="A201" s="40"/>
      <c r="B201" s="41"/>
      <c r="C201" s="216" t="s">
        <v>656</v>
      </c>
      <c r="D201" s="216" t="s">
        <v>333</v>
      </c>
      <c r="E201" s="217" t="s">
        <v>6870</v>
      </c>
      <c r="F201" s="218" t="s">
        <v>6871</v>
      </c>
      <c r="G201" s="219" t="s">
        <v>425</v>
      </c>
      <c r="H201" s="220">
        <v>1</v>
      </c>
      <c r="I201" s="221"/>
      <c r="J201" s="222">
        <f>ROUND(I201*H201,2)</f>
        <v>0</v>
      </c>
      <c r="K201" s="218" t="s">
        <v>3508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1201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83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2" customFormat="1" ht="16.5" customHeight="1">
      <c r="A204" s="40"/>
      <c r="B204" s="41"/>
      <c r="C204" s="216" t="s">
        <v>631</v>
      </c>
      <c r="D204" s="216" t="s">
        <v>333</v>
      </c>
      <c r="E204" s="217" t="s">
        <v>7661</v>
      </c>
      <c r="F204" s="218" t="s">
        <v>7662</v>
      </c>
      <c r="G204" s="219" t="s">
        <v>376</v>
      </c>
      <c r="H204" s="220">
        <v>4</v>
      </c>
      <c r="I204" s="221"/>
      <c r="J204" s="222">
        <f>ROUND(I204*H204,2)</f>
        <v>0</v>
      </c>
      <c r="K204" s="218" t="s">
        <v>3508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1039</v>
      </c>
    </row>
    <row r="205" s="14" customFormat="1">
      <c r="A205" s="14"/>
      <c r="B205" s="245"/>
      <c r="C205" s="246"/>
      <c r="D205" s="236" t="s">
        <v>341</v>
      </c>
      <c r="E205" s="247" t="s">
        <v>19</v>
      </c>
      <c r="F205" s="248" t="s">
        <v>7727</v>
      </c>
      <c r="G205" s="246"/>
      <c r="H205" s="249">
        <v>4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341</v>
      </c>
      <c r="AU205" s="255" t="s">
        <v>85</v>
      </c>
      <c r="AV205" s="14" t="s">
        <v>85</v>
      </c>
      <c r="AW205" s="14" t="s">
        <v>35</v>
      </c>
      <c r="AX205" s="14" t="s">
        <v>76</v>
      </c>
      <c r="AY205" s="255" t="s">
        <v>331</v>
      </c>
    </row>
    <row r="206" s="15" customFormat="1">
      <c r="A206" s="15"/>
      <c r="B206" s="256"/>
      <c r="C206" s="257"/>
      <c r="D206" s="236" t="s">
        <v>341</v>
      </c>
      <c r="E206" s="258" t="s">
        <v>19</v>
      </c>
      <c r="F206" s="259" t="s">
        <v>353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341</v>
      </c>
      <c r="AU206" s="266" t="s">
        <v>85</v>
      </c>
      <c r="AV206" s="15" t="s">
        <v>126</v>
      </c>
      <c r="AW206" s="15" t="s">
        <v>35</v>
      </c>
      <c r="AX206" s="15" t="s">
        <v>83</v>
      </c>
      <c r="AY206" s="266" t="s">
        <v>331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6876</v>
      </c>
      <c r="F207" s="218" t="s">
        <v>6877</v>
      </c>
      <c r="G207" s="219" t="s">
        <v>6844</v>
      </c>
      <c r="H207" s="220">
        <v>2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85</v>
      </c>
      <c r="G208" s="246"/>
      <c r="H208" s="249">
        <v>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2" customFormat="1" ht="16.5" customHeight="1">
      <c r="A210" s="40"/>
      <c r="B210" s="41"/>
      <c r="C210" s="216" t="s">
        <v>624</v>
      </c>
      <c r="D210" s="216" t="s">
        <v>333</v>
      </c>
      <c r="E210" s="217" t="s">
        <v>7523</v>
      </c>
      <c r="F210" s="218" t="s">
        <v>7524</v>
      </c>
      <c r="G210" s="219" t="s">
        <v>376</v>
      </c>
      <c r="H210" s="220">
        <v>4</v>
      </c>
      <c r="I210" s="221"/>
      <c r="J210" s="222">
        <f>ROUND(I210*H210,2)</f>
        <v>0</v>
      </c>
      <c r="K210" s="218" t="s">
        <v>3508</v>
      </c>
      <c r="L210" s="46"/>
      <c r="M210" s="223" t="s">
        <v>19</v>
      </c>
      <c r="N210" s="224" t="s">
        <v>47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126</v>
      </c>
      <c r="AT210" s="227" t="s">
        <v>333</v>
      </c>
      <c r="AU210" s="227" t="s">
        <v>85</v>
      </c>
      <c r="AY210" s="19" t="s">
        <v>331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83</v>
      </c>
      <c r="BK210" s="228">
        <f>ROUND(I210*H210,2)</f>
        <v>0</v>
      </c>
      <c r="BL210" s="19" t="s">
        <v>126</v>
      </c>
      <c r="BM210" s="227" t="s">
        <v>1253</v>
      </c>
    </row>
    <row r="211" s="14" customFormat="1">
      <c r="A211" s="14"/>
      <c r="B211" s="245"/>
      <c r="C211" s="246"/>
      <c r="D211" s="236" t="s">
        <v>341</v>
      </c>
      <c r="E211" s="247" t="s">
        <v>19</v>
      </c>
      <c r="F211" s="248" t="s">
        <v>126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341</v>
      </c>
      <c r="AU211" s="255" t="s">
        <v>85</v>
      </c>
      <c r="AV211" s="14" t="s">
        <v>85</v>
      </c>
      <c r="AW211" s="14" t="s">
        <v>35</v>
      </c>
      <c r="AX211" s="14" t="s">
        <v>76</v>
      </c>
      <c r="AY211" s="255" t="s">
        <v>331</v>
      </c>
    </row>
    <row r="212" s="15" customFormat="1">
      <c r="A212" s="15"/>
      <c r="B212" s="256"/>
      <c r="C212" s="257"/>
      <c r="D212" s="236" t="s">
        <v>341</v>
      </c>
      <c r="E212" s="258" t="s">
        <v>19</v>
      </c>
      <c r="F212" s="259" t="s">
        <v>353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341</v>
      </c>
      <c r="AU212" s="266" t="s">
        <v>85</v>
      </c>
      <c r="AV212" s="15" t="s">
        <v>126</v>
      </c>
      <c r="AW212" s="15" t="s">
        <v>35</v>
      </c>
      <c r="AX212" s="15" t="s">
        <v>83</v>
      </c>
      <c r="AY212" s="266" t="s">
        <v>331</v>
      </c>
    </row>
    <row r="213" s="2" customFormat="1" ht="16.5" customHeight="1">
      <c r="A213" s="40"/>
      <c r="B213" s="41"/>
      <c r="C213" s="216" t="s">
        <v>612</v>
      </c>
      <c r="D213" s="216" t="s">
        <v>333</v>
      </c>
      <c r="E213" s="217" t="s">
        <v>7663</v>
      </c>
      <c r="F213" s="218" t="s">
        <v>7664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1266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638</v>
      </c>
      <c r="D216" s="216" t="s">
        <v>333</v>
      </c>
      <c r="E216" s="217" t="s">
        <v>7728</v>
      </c>
      <c r="F216" s="218" t="s">
        <v>7729</v>
      </c>
      <c r="G216" s="219" t="s">
        <v>425</v>
      </c>
      <c r="H216" s="220">
        <v>2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1284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85</v>
      </c>
      <c r="G217" s="246"/>
      <c r="H217" s="249">
        <v>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21.75" customHeight="1">
      <c r="A219" s="40"/>
      <c r="B219" s="41"/>
      <c r="C219" s="216" t="s">
        <v>605</v>
      </c>
      <c r="D219" s="216" t="s">
        <v>333</v>
      </c>
      <c r="E219" s="217" t="s">
        <v>7730</v>
      </c>
      <c r="F219" s="218" t="s">
        <v>7731</v>
      </c>
      <c r="G219" s="219" t="s">
        <v>425</v>
      </c>
      <c r="H219" s="220">
        <v>1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126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126</v>
      </c>
      <c r="BM219" s="227" t="s">
        <v>1310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83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12" customFormat="1" ht="22.8" customHeight="1">
      <c r="A222" s="12"/>
      <c r="B222" s="200"/>
      <c r="C222" s="201"/>
      <c r="D222" s="202" t="s">
        <v>75</v>
      </c>
      <c r="E222" s="214" t="s">
        <v>6887</v>
      </c>
      <c r="F222" s="214" t="s">
        <v>6888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SUM(P223:P225)</f>
        <v>0</v>
      </c>
      <c r="Q222" s="208"/>
      <c r="R222" s="209">
        <f>SUM(R223:R225)</f>
        <v>0</v>
      </c>
      <c r="S222" s="208"/>
      <c r="T222" s="21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83</v>
      </c>
      <c r="AT222" s="212" t="s">
        <v>75</v>
      </c>
      <c r="AU222" s="212" t="s">
        <v>83</v>
      </c>
      <c r="AY222" s="211" t="s">
        <v>331</v>
      </c>
      <c r="BK222" s="213">
        <f>SUM(BK223:BK225)</f>
        <v>0</v>
      </c>
    </row>
    <row r="223" s="2" customFormat="1" ht="16.5" customHeight="1">
      <c r="A223" s="40"/>
      <c r="B223" s="41"/>
      <c r="C223" s="216" t="s">
        <v>666</v>
      </c>
      <c r="D223" s="216" t="s">
        <v>333</v>
      </c>
      <c r="E223" s="217" t="s">
        <v>7549</v>
      </c>
      <c r="F223" s="218" t="s">
        <v>7550</v>
      </c>
      <c r="G223" s="219" t="s">
        <v>384</v>
      </c>
      <c r="H223" s="220">
        <v>68.180000000000007</v>
      </c>
      <c r="I223" s="221"/>
      <c r="J223" s="222">
        <f>ROUND(I223*H223,2)</f>
        <v>0</v>
      </c>
      <c r="K223" s="218" t="s">
        <v>3508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126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126</v>
      </c>
      <c r="BM223" s="227" t="s">
        <v>1333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7732</v>
      </c>
      <c r="G224" s="246"/>
      <c r="H224" s="249">
        <v>68.180000000000007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68.180000000000007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12" customFormat="1" ht="22.8" customHeight="1">
      <c r="A226" s="12"/>
      <c r="B226" s="200"/>
      <c r="C226" s="201"/>
      <c r="D226" s="202" t="s">
        <v>75</v>
      </c>
      <c r="E226" s="214" t="s">
        <v>3862</v>
      </c>
      <c r="F226" s="214" t="s">
        <v>3863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SUM(P227:P232)</f>
        <v>0</v>
      </c>
      <c r="Q226" s="208"/>
      <c r="R226" s="209">
        <f>SUM(R227:R232)</f>
        <v>0</v>
      </c>
      <c r="S226" s="208"/>
      <c r="T226" s="210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83</v>
      </c>
      <c r="AT226" s="212" t="s">
        <v>75</v>
      </c>
      <c r="AU226" s="212" t="s">
        <v>83</v>
      </c>
      <c r="AY226" s="211" t="s">
        <v>331</v>
      </c>
      <c r="BK226" s="213">
        <f>SUM(BK227:BK232)</f>
        <v>0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7292</v>
      </c>
      <c r="F227" s="218" t="s">
        <v>7733</v>
      </c>
      <c r="G227" s="219" t="s">
        <v>376</v>
      </c>
      <c r="H227" s="220">
        <v>7.7999999999999998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1348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7734</v>
      </c>
      <c r="G228" s="246"/>
      <c r="H228" s="249">
        <v>7.7999999999999998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7.7999999999999998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7554</v>
      </c>
      <c r="F230" s="218" t="s">
        <v>7555</v>
      </c>
      <c r="G230" s="219" t="s">
        <v>376</v>
      </c>
      <c r="H230" s="220">
        <v>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1366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126</v>
      </c>
      <c r="G231" s="246"/>
      <c r="H231" s="249">
        <v>4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4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12" customFormat="1" ht="22.8" customHeight="1">
      <c r="A233" s="12"/>
      <c r="B233" s="200"/>
      <c r="C233" s="201"/>
      <c r="D233" s="202" t="s">
        <v>75</v>
      </c>
      <c r="E233" s="214" t="s">
        <v>3870</v>
      </c>
      <c r="F233" s="214" t="s">
        <v>3871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SUM(P234:P280)</f>
        <v>0</v>
      </c>
      <c r="Q233" s="208"/>
      <c r="R233" s="209">
        <f>SUM(R234:R280)</f>
        <v>0</v>
      </c>
      <c r="S233" s="208"/>
      <c r="T233" s="210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83</v>
      </c>
      <c r="AT233" s="212" t="s">
        <v>75</v>
      </c>
      <c r="AU233" s="212" t="s">
        <v>83</v>
      </c>
      <c r="AY233" s="211" t="s">
        <v>331</v>
      </c>
      <c r="BK233" s="213">
        <f>SUM(BK234:BK280)</f>
        <v>0</v>
      </c>
    </row>
    <row r="234" s="2" customFormat="1" ht="16.5" customHeight="1">
      <c r="A234" s="40"/>
      <c r="B234" s="41"/>
      <c r="C234" s="216" t="s">
        <v>1044</v>
      </c>
      <c r="D234" s="216" t="s">
        <v>333</v>
      </c>
      <c r="E234" s="217" t="s">
        <v>7735</v>
      </c>
      <c r="F234" s="218" t="s">
        <v>7736</v>
      </c>
      <c r="G234" s="219" t="s">
        <v>376</v>
      </c>
      <c r="H234" s="220">
        <v>4</v>
      </c>
      <c r="I234" s="221"/>
      <c r="J234" s="222">
        <f>ROUND(I234*H234,2)</f>
        <v>0</v>
      </c>
      <c r="K234" s="218" t="s">
        <v>3508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1380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126</v>
      </c>
      <c r="G235" s="246"/>
      <c r="H235" s="249">
        <v>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1048</v>
      </c>
      <c r="D237" s="216" t="s">
        <v>333</v>
      </c>
      <c r="E237" s="217" t="s">
        <v>7590</v>
      </c>
      <c r="F237" s="218" t="s">
        <v>7591</v>
      </c>
      <c r="G237" s="219" t="s">
        <v>425</v>
      </c>
      <c r="H237" s="220">
        <v>2</v>
      </c>
      <c r="I237" s="221"/>
      <c r="J237" s="222">
        <f>ROUND(I237*H237,2)</f>
        <v>0</v>
      </c>
      <c r="K237" s="218" t="s">
        <v>3508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1391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85</v>
      </c>
      <c r="G238" s="246"/>
      <c r="H238" s="249">
        <v>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1053</v>
      </c>
      <c r="D240" s="216" t="s">
        <v>333</v>
      </c>
      <c r="E240" s="217" t="s">
        <v>7737</v>
      </c>
      <c r="F240" s="218" t="s">
        <v>7738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3508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1401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1058</v>
      </c>
      <c r="D243" s="216" t="s">
        <v>333</v>
      </c>
      <c r="E243" s="217" t="s">
        <v>7739</v>
      </c>
      <c r="F243" s="218" t="s">
        <v>7740</v>
      </c>
      <c r="G243" s="219" t="s">
        <v>425</v>
      </c>
      <c r="H243" s="220">
        <v>2</v>
      </c>
      <c r="I243" s="221"/>
      <c r="J243" s="222">
        <f>ROUND(I243*H243,2)</f>
        <v>0</v>
      </c>
      <c r="K243" s="218" t="s">
        <v>3508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1415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1066</v>
      </c>
      <c r="D246" s="216" t="s">
        <v>333</v>
      </c>
      <c r="E246" s="217" t="s">
        <v>7741</v>
      </c>
      <c r="F246" s="218" t="s">
        <v>7742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3508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1424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1070</v>
      </c>
      <c r="D249" s="216" t="s">
        <v>333</v>
      </c>
      <c r="E249" s="217" t="s">
        <v>7743</v>
      </c>
      <c r="F249" s="218" t="s">
        <v>7744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19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1435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546</v>
      </c>
      <c r="D252" s="216" t="s">
        <v>333</v>
      </c>
      <c r="E252" s="217" t="s">
        <v>7745</v>
      </c>
      <c r="F252" s="218" t="s">
        <v>7746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1450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1078</v>
      </c>
      <c r="D255" s="216" t="s">
        <v>333</v>
      </c>
      <c r="E255" s="217" t="s">
        <v>7747</v>
      </c>
      <c r="F255" s="218" t="s">
        <v>7748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3508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1463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1083</v>
      </c>
      <c r="D258" s="216" t="s">
        <v>333</v>
      </c>
      <c r="E258" s="217" t="s">
        <v>6946</v>
      </c>
      <c r="F258" s="218" t="s">
        <v>7749</v>
      </c>
      <c r="G258" s="219" t="s">
        <v>376</v>
      </c>
      <c r="H258" s="220">
        <v>4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1472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7727</v>
      </c>
      <c r="G259" s="246"/>
      <c r="H259" s="249">
        <v>4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24.15" customHeight="1">
      <c r="A261" s="40"/>
      <c r="B261" s="41"/>
      <c r="C261" s="216" t="s">
        <v>1106</v>
      </c>
      <c r="D261" s="216" t="s">
        <v>333</v>
      </c>
      <c r="E261" s="217" t="s">
        <v>7582</v>
      </c>
      <c r="F261" s="218" t="s">
        <v>7750</v>
      </c>
      <c r="G261" s="219" t="s">
        <v>425</v>
      </c>
      <c r="H261" s="220">
        <v>2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467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85</v>
      </c>
      <c r="G262" s="246"/>
      <c r="H262" s="249">
        <v>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1111</v>
      </c>
      <c r="D264" s="216" t="s">
        <v>333</v>
      </c>
      <c r="E264" s="217" t="s">
        <v>6915</v>
      </c>
      <c r="F264" s="218" t="s">
        <v>6916</v>
      </c>
      <c r="G264" s="219" t="s">
        <v>429</v>
      </c>
      <c r="H264" s="220">
        <v>1.353</v>
      </c>
      <c r="I264" s="221"/>
      <c r="J264" s="222">
        <f>ROUND(I264*H264,2)</f>
        <v>0</v>
      </c>
      <c r="K264" s="218" t="s">
        <v>3508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547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7751</v>
      </c>
      <c r="G265" s="246"/>
      <c r="H265" s="249">
        <v>1.353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1.353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24.15" customHeight="1">
      <c r="A267" s="40"/>
      <c r="B267" s="41"/>
      <c r="C267" s="216" t="s">
        <v>495</v>
      </c>
      <c r="D267" s="216" t="s">
        <v>333</v>
      </c>
      <c r="E267" s="217" t="s">
        <v>6982</v>
      </c>
      <c r="F267" s="218" t="s">
        <v>7752</v>
      </c>
      <c r="G267" s="219" t="s">
        <v>6984</v>
      </c>
      <c r="H267" s="220">
        <v>1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1512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83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16.5" customHeight="1">
      <c r="A270" s="40"/>
      <c r="B270" s="41"/>
      <c r="C270" s="216" t="s">
        <v>1127</v>
      </c>
      <c r="D270" s="216" t="s">
        <v>333</v>
      </c>
      <c r="E270" s="217" t="s">
        <v>7753</v>
      </c>
      <c r="F270" s="218" t="s">
        <v>7754</v>
      </c>
      <c r="G270" s="219" t="s">
        <v>425</v>
      </c>
      <c r="H270" s="220">
        <v>2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47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126</v>
      </c>
      <c r="AT270" s="227" t="s">
        <v>333</v>
      </c>
      <c r="AU270" s="227" t="s">
        <v>85</v>
      </c>
      <c r="AY270" s="19" t="s">
        <v>331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83</v>
      </c>
      <c r="BK270" s="228">
        <f>ROUND(I270*H270,2)</f>
        <v>0</v>
      </c>
      <c r="BL270" s="19" t="s">
        <v>126</v>
      </c>
      <c r="BM270" s="227" t="s">
        <v>1523</v>
      </c>
    </row>
    <row r="271" s="14" customFormat="1">
      <c r="A271" s="14"/>
      <c r="B271" s="245"/>
      <c r="C271" s="246"/>
      <c r="D271" s="236" t="s">
        <v>341</v>
      </c>
      <c r="E271" s="247" t="s">
        <v>19</v>
      </c>
      <c r="F271" s="248" t="s">
        <v>85</v>
      </c>
      <c r="G271" s="246"/>
      <c r="H271" s="249">
        <v>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341</v>
      </c>
      <c r="AU271" s="255" t="s">
        <v>85</v>
      </c>
      <c r="AV271" s="14" t="s">
        <v>85</v>
      </c>
      <c r="AW271" s="14" t="s">
        <v>35</v>
      </c>
      <c r="AX271" s="14" t="s">
        <v>76</v>
      </c>
      <c r="AY271" s="255" t="s">
        <v>331</v>
      </c>
    </row>
    <row r="272" s="15" customFormat="1">
      <c r="A272" s="15"/>
      <c r="B272" s="256"/>
      <c r="C272" s="257"/>
      <c r="D272" s="236" t="s">
        <v>341</v>
      </c>
      <c r="E272" s="258" t="s">
        <v>19</v>
      </c>
      <c r="F272" s="259" t="s">
        <v>353</v>
      </c>
      <c r="G272" s="257"/>
      <c r="H272" s="260">
        <v>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341</v>
      </c>
      <c r="AU272" s="266" t="s">
        <v>85</v>
      </c>
      <c r="AV272" s="15" t="s">
        <v>126</v>
      </c>
      <c r="AW272" s="15" t="s">
        <v>35</v>
      </c>
      <c r="AX272" s="15" t="s">
        <v>83</v>
      </c>
      <c r="AY272" s="266" t="s">
        <v>331</v>
      </c>
    </row>
    <row r="273" s="2" customFormat="1" ht="16.5" customHeight="1">
      <c r="A273" s="40"/>
      <c r="B273" s="41"/>
      <c r="C273" s="216" t="s">
        <v>1132</v>
      </c>
      <c r="D273" s="216" t="s">
        <v>333</v>
      </c>
      <c r="E273" s="217" t="s">
        <v>6988</v>
      </c>
      <c r="F273" s="218" t="s">
        <v>6989</v>
      </c>
      <c r="G273" s="219" t="s">
        <v>384</v>
      </c>
      <c r="H273" s="220">
        <v>20.875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47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126</v>
      </c>
      <c r="AT273" s="227" t="s">
        <v>333</v>
      </c>
      <c r="AU273" s="227" t="s">
        <v>85</v>
      </c>
      <c r="AY273" s="19" t="s">
        <v>331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83</v>
      </c>
      <c r="BK273" s="228">
        <f>ROUND(I273*H273,2)</f>
        <v>0</v>
      </c>
      <c r="BL273" s="19" t="s">
        <v>126</v>
      </c>
      <c r="BM273" s="227" t="s">
        <v>1538</v>
      </c>
    </row>
    <row r="274" s="14" customFormat="1">
      <c r="A274" s="14"/>
      <c r="B274" s="245"/>
      <c r="C274" s="246"/>
      <c r="D274" s="236" t="s">
        <v>341</v>
      </c>
      <c r="E274" s="247" t="s">
        <v>19</v>
      </c>
      <c r="F274" s="248" t="s">
        <v>7755</v>
      </c>
      <c r="G274" s="246"/>
      <c r="H274" s="249">
        <v>4.6760000000000002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341</v>
      </c>
      <c r="AU274" s="255" t="s">
        <v>85</v>
      </c>
      <c r="AV274" s="14" t="s">
        <v>85</v>
      </c>
      <c r="AW274" s="14" t="s">
        <v>35</v>
      </c>
      <c r="AX274" s="14" t="s">
        <v>76</v>
      </c>
      <c r="AY274" s="255" t="s">
        <v>331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7756</v>
      </c>
      <c r="G275" s="246"/>
      <c r="H275" s="249">
        <v>16.199000000000002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20.875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2" customFormat="1" ht="16.5" customHeight="1">
      <c r="A277" s="40"/>
      <c r="B277" s="41"/>
      <c r="C277" s="216" t="s">
        <v>1139</v>
      </c>
      <c r="D277" s="216" t="s">
        <v>333</v>
      </c>
      <c r="E277" s="217" t="s">
        <v>6990</v>
      </c>
      <c r="F277" s="218" t="s">
        <v>6991</v>
      </c>
      <c r="G277" s="219" t="s">
        <v>384</v>
      </c>
      <c r="H277" s="220">
        <v>18.202999999999999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47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126</v>
      </c>
      <c r="AT277" s="227" t="s">
        <v>333</v>
      </c>
      <c r="AU277" s="227" t="s">
        <v>85</v>
      </c>
      <c r="AY277" s="19" t="s">
        <v>331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83</v>
      </c>
      <c r="BK277" s="228">
        <f>ROUND(I277*H277,2)</f>
        <v>0</v>
      </c>
      <c r="BL277" s="19" t="s">
        <v>126</v>
      </c>
      <c r="BM277" s="227" t="s">
        <v>1550</v>
      </c>
    </row>
    <row r="278" s="14" customFormat="1">
      <c r="A278" s="14"/>
      <c r="B278" s="245"/>
      <c r="C278" s="246"/>
      <c r="D278" s="236" t="s">
        <v>341</v>
      </c>
      <c r="E278" s="247" t="s">
        <v>19</v>
      </c>
      <c r="F278" s="248" t="s">
        <v>7757</v>
      </c>
      <c r="G278" s="246"/>
      <c r="H278" s="249">
        <v>12.692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341</v>
      </c>
      <c r="AU278" s="255" t="s">
        <v>85</v>
      </c>
      <c r="AV278" s="14" t="s">
        <v>85</v>
      </c>
      <c r="AW278" s="14" t="s">
        <v>35</v>
      </c>
      <c r="AX278" s="14" t="s">
        <v>76</v>
      </c>
      <c r="AY278" s="255" t="s">
        <v>331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7758</v>
      </c>
      <c r="G279" s="246"/>
      <c r="H279" s="249">
        <v>5.5110000000000001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5" customFormat="1">
      <c r="A280" s="15"/>
      <c r="B280" s="256"/>
      <c r="C280" s="257"/>
      <c r="D280" s="236" t="s">
        <v>341</v>
      </c>
      <c r="E280" s="258" t="s">
        <v>19</v>
      </c>
      <c r="F280" s="259" t="s">
        <v>353</v>
      </c>
      <c r="G280" s="257"/>
      <c r="H280" s="260">
        <v>18.202999999999999</v>
      </c>
      <c r="I280" s="261"/>
      <c r="J280" s="257"/>
      <c r="K280" s="257"/>
      <c r="L280" s="262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6" t="s">
        <v>341</v>
      </c>
      <c r="AU280" s="266" t="s">
        <v>85</v>
      </c>
      <c r="AV280" s="15" t="s">
        <v>126</v>
      </c>
      <c r="AW280" s="15" t="s">
        <v>35</v>
      </c>
      <c r="AX280" s="15" t="s">
        <v>83</v>
      </c>
      <c r="AY280" s="266" t="s">
        <v>331</v>
      </c>
    </row>
    <row r="281" s="2" customFormat="1" ht="6.96" customHeight="1">
      <c r="A281" s="40"/>
      <c r="B281" s="61"/>
      <c r="C281" s="62"/>
      <c r="D281" s="62"/>
      <c r="E281" s="62"/>
      <c r="F281" s="62"/>
      <c r="G281" s="62"/>
      <c r="H281" s="62"/>
      <c r="I281" s="62"/>
      <c r="J281" s="62"/>
      <c r="K281" s="62"/>
      <c r="L281" s="46"/>
      <c r="M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</sheetData>
  <sheetProtection sheet="1" autoFilter="0" formatColumns="0" formatRows="0" objects="1" scenarios="1" spinCount="100000" saltValue="64QPEdUW844qLWbu2dF66eWo3qeN72x9WyaJgBhe0v+upwRIQwFzyRFwM7/rvFLIr42JLXpKnvocNVay0itbHA==" hashValue="l8PlTJiyKyhE/99/aIURFDHEjfqW2q5BG3WAMDrLwaF01E64VISnuc4bUpEgA0gSnvBBHOoMls5vTGStfylogg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7759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ROUND((SUM(BE107:BE324)),  2)</f>
        <v>0</v>
      </c>
      <c r="G35" s="40"/>
      <c r="H35" s="40"/>
      <c r="I35" s="160">
        <v>0.20999999999999999</v>
      </c>
      <c r="J35" s="159">
        <f>ROUND(((SUM(BE107:BE324))*I35),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ROUND((SUM(BF107:BF324)),  2)</f>
        <v>0</v>
      </c>
      <c r="G36" s="40"/>
      <c r="H36" s="40"/>
      <c r="I36" s="160">
        <v>0.14999999999999999</v>
      </c>
      <c r="J36" s="159">
        <f>ROUND(((SUM(BF107:BF324))*I36),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ROUND((SUM(BG107:BG324)),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ROUND((SUM(BH107:BH324)),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ROUND((SUM(BI107:BI324)),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102.40 - IO.02.40 - Přípojka vody pro SO.04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7760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5215</v>
      </c>
      <c r="E66" s="186"/>
      <c r="F66" s="186"/>
      <c r="G66" s="186"/>
      <c r="H66" s="186"/>
      <c r="I66" s="186"/>
      <c r="J66" s="187">
        <f>J132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J136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5217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5218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6620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6622</v>
      </c>
      <c r="E74" s="186"/>
      <c r="F74" s="186"/>
      <c r="G74" s="186"/>
      <c r="H74" s="186"/>
      <c r="I74" s="186"/>
      <c r="J74" s="187">
        <f>J204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6623</v>
      </c>
      <c r="E75" s="186"/>
      <c r="F75" s="186"/>
      <c r="G75" s="186"/>
      <c r="H75" s="186"/>
      <c r="I75" s="186"/>
      <c r="J75" s="187">
        <f>J211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5220</v>
      </c>
      <c r="E76" s="186"/>
      <c r="F76" s="186"/>
      <c r="G76" s="186"/>
      <c r="H76" s="186"/>
      <c r="I76" s="186"/>
      <c r="J76" s="187">
        <f>J215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7620</v>
      </c>
      <c r="E77" s="186"/>
      <c r="F77" s="186"/>
      <c r="G77" s="186"/>
      <c r="H77" s="186"/>
      <c r="I77" s="186"/>
      <c r="J77" s="187">
        <f>J219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6994</v>
      </c>
      <c r="E78" s="186"/>
      <c r="F78" s="186"/>
      <c r="G78" s="186"/>
      <c r="H78" s="186"/>
      <c r="I78" s="186"/>
      <c r="J78" s="187">
        <f>J232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6626</v>
      </c>
      <c r="E79" s="186"/>
      <c r="F79" s="186"/>
      <c r="G79" s="186"/>
      <c r="H79" s="186"/>
      <c r="I79" s="186"/>
      <c r="J79" s="187">
        <f>J239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5221</v>
      </c>
      <c r="E80" s="186"/>
      <c r="F80" s="186"/>
      <c r="G80" s="186"/>
      <c r="H80" s="186"/>
      <c r="I80" s="186"/>
      <c r="J80" s="187">
        <f>J255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6628</v>
      </c>
      <c r="E81" s="186"/>
      <c r="F81" s="186"/>
      <c r="G81" s="186"/>
      <c r="H81" s="186"/>
      <c r="I81" s="186"/>
      <c r="J81" s="187">
        <f>J259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7621</v>
      </c>
      <c r="E82" s="186"/>
      <c r="F82" s="186"/>
      <c r="G82" s="186"/>
      <c r="H82" s="186"/>
      <c r="I82" s="186"/>
      <c r="J82" s="187">
        <f>J263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6629</v>
      </c>
      <c r="E83" s="186"/>
      <c r="F83" s="186"/>
      <c r="G83" s="186"/>
      <c r="H83" s="186"/>
      <c r="I83" s="186"/>
      <c r="J83" s="187">
        <f>J267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5671</v>
      </c>
      <c r="E84" s="186"/>
      <c r="F84" s="186"/>
      <c r="G84" s="186"/>
      <c r="H84" s="186"/>
      <c r="I84" s="186"/>
      <c r="J84" s="187">
        <f>J274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5591</v>
      </c>
      <c r="E85" s="186"/>
      <c r="F85" s="186"/>
      <c r="G85" s="186"/>
      <c r="H85" s="186"/>
      <c r="I85" s="186"/>
      <c r="J85" s="187">
        <f>J294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316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Anthropos Sportovní a rekreační areál (I.etapa)-revize 5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40"/>
      <c r="B97" s="41"/>
      <c r="C97" s="42"/>
      <c r="D97" s="42"/>
      <c r="E97" s="172" t="s">
        <v>303</v>
      </c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304</v>
      </c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E11</f>
        <v>102.40 - IO.02.40 - Přípojka vody pro SO.04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F14</f>
        <v xml:space="preserve"> </v>
      </c>
      <c r="G101" s="42"/>
      <c r="H101" s="42"/>
      <c r="I101" s="34" t="s">
        <v>23</v>
      </c>
      <c r="J101" s="74" t="str">
        <f>IF(J14="","",J14)</f>
        <v>14. 6. 2022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25</v>
      </c>
      <c r="D103" s="42"/>
      <c r="E103" s="42"/>
      <c r="F103" s="29" t="str">
        <f>E17</f>
        <v>Statutární město Brno</v>
      </c>
      <c r="G103" s="42"/>
      <c r="H103" s="42"/>
      <c r="I103" s="34" t="s">
        <v>31</v>
      </c>
      <c r="J103" s="38" t="str">
        <f>E23</f>
        <v>Arch.Design, s.r.o.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29</v>
      </c>
      <c r="D104" s="42"/>
      <c r="E104" s="42"/>
      <c r="F104" s="29" t="str">
        <f>IF(E20="","",E20)</f>
        <v>Vyplň údaj</v>
      </c>
      <c r="G104" s="42"/>
      <c r="H104" s="42"/>
      <c r="I104" s="34" t="s">
        <v>36</v>
      </c>
      <c r="J104" s="38" t="str">
        <f>E26</f>
        <v>CKN Invest, spol. s r.o.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317</v>
      </c>
      <c r="D106" s="192" t="s">
        <v>61</v>
      </c>
      <c r="E106" s="192" t="s">
        <v>57</v>
      </c>
      <c r="F106" s="192" t="s">
        <v>58</v>
      </c>
      <c r="G106" s="192" t="s">
        <v>318</v>
      </c>
      <c r="H106" s="192" t="s">
        <v>319</v>
      </c>
      <c r="I106" s="192" t="s">
        <v>320</v>
      </c>
      <c r="J106" s="192" t="s">
        <v>311</v>
      </c>
      <c r="K106" s="193" t="s">
        <v>321</v>
      </c>
      <c r="L106" s="194"/>
      <c r="M106" s="94" t="s">
        <v>19</v>
      </c>
      <c r="N106" s="95" t="s">
        <v>46</v>
      </c>
      <c r="O106" s="95" t="s">
        <v>322</v>
      </c>
      <c r="P106" s="95" t="s">
        <v>323</v>
      </c>
      <c r="Q106" s="95" t="s">
        <v>324</v>
      </c>
      <c r="R106" s="95" t="s">
        <v>325</v>
      </c>
      <c r="S106" s="95" t="s">
        <v>326</v>
      </c>
      <c r="T106" s="96" t="s">
        <v>327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328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</f>
        <v>0</v>
      </c>
      <c r="Q107" s="98"/>
      <c r="R107" s="197">
        <f>R108</f>
        <v>0</v>
      </c>
      <c r="S107" s="98"/>
      <c r="T107" s="198">
        <f>T108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75</v>
      </c>
      <c r="AU107" s="19" t="s">
        <v>312</v>
      </c>
      <c r="BK107" s="199">
        <f>BK108</f>
        <v>0</v>
      </c>
    </row>
    <row r="108" s="12" customFormat="1" ht="25.92" customHeight="1">
      <c r="A108" s="12"/>
      <c r="B108" s="200"/>
      <c r="C108" s="201"/>
      <c r="D108" s="202" t="s">
        <v>75</v>
      </c>
      <c r="E108" s="203" t="s">
        <v>83</v>
      </c>
      <c r="F108" s="203" t="s">
        <v>7761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P109+P132+P136+P152+P159+P173+P180+P193+P197+P204+P211+P215+P219+P232+P239+P255+P259+P263+P267+P274+P294</f>
        <v>0</v>
      </c>
      <c r="Q108" s="208"/>
      <c r="R108" s="209">
        <f>R109+R132+R136+R152+R159+R173+R180+R193+R197+R204+R211+R215+R219+R232+R239+R255+R259+R263+R267+R274+R294</f>
        <v>0</v>
      </c>
      <c r="S108" s="208"/>
      <c r="T108" s="210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76</v>
      </c>
      <c r="AY108" s="211" t="s">
        <v>331</v>
      </c>
      <c r="BK108" s="213">
        <f>BK109+BK132+BK136+BK152+BK159+BK173+BK180+BK193+BK197+BK204+BK211+BK215+BK219+BK232+BK239+BK255+BK259+BK263+BK267+BK274+BK294</f>
        <v>0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182</v>
      </c>
      <c r="F109" s="214" t="s">
        <v>422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SUM(P110:P131)</f>
        <v>0</v>
      </c>
      <c r="Q109" s="208"/>
      <c r="R109" s="209">
        <f>SUM(R110:R131)</f>
        <v>0</v>
      </c>
      <c r="S109" s="208"/>
      <c r="T109" s="210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SUM(BK110:BK131)</f>
        <v>0</v>
      </c>
    </row>
    <row r="110" s="2" customFormat="1" ht="16.5" customHeight="1">
      <c r="A110" s="40"/>
      <c r="B110" s="41"/>
      <c r="C110" s="216" t="s">
        <v>83</v>
      </c>
      <c r="D110" s="216" t="s">
        <v>333</v>
      </c>
      <c r="E110" s="217" t="s">
        <v>3505</v>
      </c>
      <c r="F110" s="218" t="s">
        <v>6632</v>
      </c>
      <c r="G110" s="219" t="s">
        <v>3507</v>
      </c>
      <c r="H110" s="220">
        <v>96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85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7084</v>
      </c>
      <c r="G111" s="246"/>
      <c r="H111" s="249">
        <v>96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96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85</v>
      </c>
      <c r="D113" s="216" t="s">
        <v>333</v>
      </c>
      <c r="E113" s="217" t="s">
        <v>3510</v>
      </c>
      <c r="F113" s="218" t="s">
        <v>6634</v>
      </c>
      <c r="G113" s="219" t="s">
        <v>1081</v>
      </c>
      <c r="H113" s="220">
        <v>4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126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126</v>
      </c>
      <c r="G114" s="246"/>
      <c r="H114" s="249">
        <v>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4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92</v>
      </c>
      <c r="D116" s="216" t="s">
        <v>333</v>
      </c>
      <c r="E116" s="217" t="s">
        <v>6643</v>
      </c>
      <c r="F116" s="218" t="s">
        <v>6644</v>
      </c>
      <c r="G116" s="219" t="s">
        <v>376</v>
      </c>
      <c r="H116" s="220">
        <v>1.5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366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1260</v>
      </c>
      <c r="G117" s="246"/>
      <c r="H117" s="249">
        <v>1.5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1.5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126</v>
      </c>
      <c r="D119" s="216" t="s">
        <v>333</v>
      </c>
      <c r="E119" s="217" t="s">
        <v>7085</v>
      </c>
      <c r="F119" s="218" t="s">
        <v>7086</v>
      </c>
      <c r="G119" s="219" t="s">
        <v>336</v>
      </c>
      <c r="H119" s="220">
        <v>12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381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7762</v>
      </c>
      <c r="G120" s="246"/>
      <c r="H120" s="249">
        <v>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6645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12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2" customFormat="1" ht="16.5" customHeight="1">
      <c r="A123" s="40"/>
      <c r="B123" s="41"/>
      <c r="C123" s="216" t="s">
        <v>361</v>
      </c>
      <c r="D123" s="216" t="s">
        <v>333</v>
      </c>
      <c r="E123" s="217" t="s">
        <v>7089</v>
      </c>
      <c r="F123" s="218" t="s">
        <v>7090</v>
      </c>
      <c r="G123" s="219" t="s">
        <v>336</v>
      </c>
      <c r="H123" s="220">
        <v>9</v>
      </c>
      <c r="I123" s="221"/>
      <c r="J123" s="222">
        <f>ROUND(I123*H123,2)</f>
        <v>0</v>
      </c>
      <c r="K123" s="218" t="s">
        <v>3508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393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7762</v>
      </c>
      <c r="G124" s="246"/>
      <c r="H124" s="249">
        <v>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366</v>
      </c>
      <c r="D126" s="216" t="s">
        <v>333</v>
      </c>
      <c r="E126" s="217" t="s">
        <v>7091</v>
      </c>
      <c r="F126" s="218" t="s">
        <v>7092</v>
      </c>
      <c r="G126" s="219" t="s">
        <v>336</v>
      </c>
      <c r="H126" s="220">
        <v>9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185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7762</v>
      </c>
      <c r="G127" s="246"/>
      <c r="H127" s="249">
        <v>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2" customFormat="1" ht="16.5" customHeight="1">
      <c r="A129" s="40"/>
      <c r="B129" s="41"/>
      <c r="C129" s="216" t="s">
        <v>373</v>
      </c>
      <c r="D129" s="216" t="s">
        <v>333</v>
      </c>
      <c r="E129" s="217" t="s">
        <v>7093</v>
      </c>
      <c r="F129" s="218" t="s">
        <v>7094</v>
      </c>
      <c r="G129" s="219" t="s">
        <v>336</v>
      </c>
      <c r="H129" s="220">
        <v>3</v>
      </c>
      <c r="I129" s="221"/>
      <c r="J129" s="222">
        <f>ROUND(I129*H129,2)</f>
        <v>0</v>
      </c>
      <c r="K129" s="218" t="s">
        <v>3508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529</v>
      </c>
    </row>
    <row r="130" s="14" customFormat="1">
      <c r="A130" s="14"/>
      <c r="B130" s="245"/>
      <c r="C130" s="246"/>
      <c r="D130" s="236" t="s">
        <v>341</v>
      </c>
      <c r="E130" s="247" t="s">
        <v>19</v>
      </c>
      <c r="F130" s="248" t="s">
        <v>7763</v>
      </c>
      <c r="G130" s="246"/>
      <c r="H130" s="249">
        <v>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341</v>
      </c>
      <c r="AU130" s="255" t="s">
        <v>85</v>
      </c>
      <c r="AV130" s="14" t="s">
        <v>85</v>
      </c>
      <c r="AW130" s="14" t="s">
        <v>35</v>
      </c>
      <c r="AX130" s="14" t="s">
        <v>76</v>
      </c>
      <c r="AY130" s="255" t="s">
        <v>331</v>
      </c>
    </row>
    <row r="131" s="15" customFormat="1">
      <c r="A131" s="15"/>
      <c r="B131" s="256"/>
      <c r="C131" s="257"/>
      <c r="D131" s="236" t="s">
        <v>341</v>
      </c>
      <c r="E131" s="258" t="s">
        <v>19</v>
      </c>
      <c r="F131" s="259" t="s">
        <v>353</v>
      </c>
      <c r="G131" s="257"/>
      <c r="H131" s="260">
        <v>3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6" t="s">
        <v>341</v>
      </c>
      <c r="AU131" s="266" t="s">
        <v>85</v>
      </c>
      <c r="AV131" s="15" t="s">
        <v>126</v>
      </c>
      <c r="AW131" s="15" t="s">
        <v>35</v>
      </c>
      <c r="AX131" s="15" t="s">
        <v>83</v>
      </c>
      <c r="AY131" s="266" t="s">
        <v>331</v>
      </c>
    </row>
    <row r="132" s="12" customFormat="1" ht="22.8" customHeight="1">
      <c r="A132" s="12"/>
      <c r="B132" s="200"/>
      <c r="C132" s="201"/>
      <c r="D132" s="202" t="s">
        <v>75</v>
      </c>
      <c r="E132" s="214" t="s">
        <v>185</v>
      </c>
      <c r="F132" s="214" t="s">
        <v>5222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SUM(P133:P135)</f>
        <v>0</v>
      </c>
      <c r="Q132" s="208"/>
      <c r="R132" s="209">
        <f>SUM(R133:R135)</f>
        <v>0</v>
      </c>
      <c r="S132" s="208"/>
      <c r="T132" s="21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83</v>
      </c>
      <c r="AY132" s="211" t="s">
        <v>331</v>
      </c>
      <c r="BK132" s="213">
        <f>SUM(BK133:BK135)</f>
        <v>0</v>
      </c>
    </row>
    <row r="133" s="2" customFormat="1" ht="16.5" customHeight="1">
      <c r="A133" s="40"/>
      <c r="B133" s="41"/>
      <c r="C133" s="216" t="s">
        <v>381</v>
      </c>
      <c r="D133" s="216" t="s">
        <v>333</v>
      </c>
      <c r="E133" s="217" t="s">
        <v>6667</v>
      </c>
      <c r="F133" s="218" t="s">
        <v>6668</v>
      </c>
      <c r="G133" s="219" t="s">
        <v>429</v>
      </c>
      <c r="H133" s="220">
        <v>1.125</v>
      </c>
      <c r="I133" s="221"/>
      <c r="J133" s="222">
        <f>ROUND(I133*H133,2)</f>
        <v>0</v>
      </c>
      <c r="K133" s="218" t="s">
        <v>3508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541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7764</v>
      </c>
      <c r="G134" s="246"/>
      <c r="H134" s="249">
        <v>1.125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1.125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524</v>
      </c>
      <c r="F136" s="214" t="s">
        <v>3512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SUM(BK137:BK151)</f>
        <v>0</v>
      </c>
    </row>
    <row r="137" s="2" customFormat="1" ht="16.5" customHeight="1">
      <c r="A137" s="40"/>
      <c r="B137" s="41"/>
      <c r="C137" s="216" t="s">
        <v>387</v>
      </c>
      <c r="D137" s="216" t="s">
        <v>333</v>
      </c>
      <c r="E137" s="217" t="s">
        <v>3516</v>
      </c>
      <c r="F137" s="218" t="s">
        <v>6997</v>
      </c>
      <c r="G137" s="219" t="s">
        <v>429</v>
      </c>
      <c r="H137" s="220">
        <v>17.699999999999999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475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7765</v>
      </c>
      <c r="G138" s="246"/>
      <c r="H138" s="249">
        <v>17.699999999999999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17.699999999999999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393</v>
      </c>
      <c r="D140" s="216" t="s">
        <v>333</v>
      </c>
      <c r="E140" s="217" t="s">
        <v>3519</v>
      </c>
      <c r="F140" s="218" t="s">
        <v>6676</v>
      </c>
      <c r="G140" s="219" t="s">
        <v>429</v>
      </c>
      <c r="H140" s="220">
        <v>8.8499999999999996</v>
      </c>
      <c r="I140" s="221"/>
      <c r="J140" s="222">
        <f>ROUND(I140*H140,2)</f>
        <v>0</v>
      </c>
      <c r="K140" s="218" t="s">
        <v>3508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558</v>
      </c>
    </row>
    <row r="141" s="14" customFormat="1">
      <c r="A141" s="14"/>
      <c r="B141" s="245"/>
      <c r="C141" s="246"/>
      <c r="D141" s="236" t="s">
        <v>341</v>
      </c>
      <c r="E141" s="247" t="s">
        <v>19</v>
      </c>
      <c r="F141" s="248" t="s">
        <v>7766</v>
      </c>
      <c r="G141" s="246"/>
      <c r="H141" s="249">
        <v>8.8499999999999996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341</v>
      </c>
      <c r="AU141" s="255" t="s">
        <v>85</v>
      </c>
      <c r="AV141" s="14" t="s">
        <v>85</v>
      </c>
      <c r="AW141" s="14" t="s">
        <v>35</v>
      </c>
      <c r="AX141" s="14" t="s">
        <v>76</v>
      </c>
      <c r="AY141" s="255" t="s">
        <v>331</v>
      </c>
    </row>
    <row r="142" s="15" customFormat="1">
      <c r="A142" s="15"/>
      <c r="B142" s="256"/>
      <c r="C142" s="257"/>
      <c r="D142" s="236" t="s">
        <v>341</v>
      </c>
      <c r="E142" s="258" t="s">
        <v>19</v>
      </c>
      <c r="F142" s="259" t="s">
        <v>353</v>
      </c>
      <c r="G142" s="257"/>
      <c r="H142" s="260">
        <v>8.8499999999999996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341</v>
      </c>
      <c r="AU142" s="266" t="s">
        <v>85</v>
      </c>
      <c r="AV142" s="15" t="s">
        <v>126</v>
      </c>
      <c r="AW142" s="15" t="s">
        <v>35</v>
      </c>
      <c r="AX142" s="15" t="s">
        <v>83</v>
      </c>
      <c r="AY142" s="266" t="s">
        <v>331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3522</v>
      </c>
      <c r="F143" s="218" t="s">
        <v>7001</v>
      </c>
      <c r="G143" s="219" t="s">
        <v>429</v>
      </c>
      <c r="H143" s="220">
        <v>2</v>
      </c>
      <c r="I143" s="221"/>
      <c r="J143" s="222">
        <f>ROUND(I143*H143,2)</f>
        <v>0</v>
      </c>
      <c r="K143" s="218" t="s">
        <v>3508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7767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3524</v>
      </c>
      <c r="F146" s="218" t="s">
        <v>6681</v>
      </c>
      <c r="G146" s="219" t="s">
        <v>429</v>
      </c>
      <c r="H146" s="220">
        <v>1</v>
      </c>
      <c r="I146" s="221"/>
      <c r="J146" s="222">
        <f>ROUND(I146*H146,2)</f>
        <v>0</v>
      </c>
      <c r="K146" s="218" t="s">
        <v>3508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7768</v>
      </c>
      <c r="G147" s="246"/>
      <c r="H147" s="249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6670</v>
      </c>
      <c r="F149" s="218" t="s">
        <v>6671</v>
      </c>
      <c r="G149" s="219" t="s">
        <v>429</v>
      </c>
      <c r="H149" s="220">
        <v>2.0249999999999999</v>
      </c>
      <c r="I149" s="221"/>
      <c r="J149" s="222">
        <f>ROUND(I149*H149,2)</f>
        <v>0</v>
      </c>
      <c r="K149" s="218" t="s">
        <v>3508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7769</v>
      </c>
      <c r="G150" s="246"/>
      <c r="H150" s="249">
        <v>2.0249999999999999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2.0249999999999999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3527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3528</v>
      </c>
      <c r="F153" s="218" t="s">
        <v>6710</v>
      </c>
      <c r="G153" s="219" t="s">
        <v>336</v>
      </c>
      <c r="H153" s="220">
        <v>13.199999999999999</v>
      </c>
      <c r="I153" s="221"/>
      <c r="J153" s="222">
        <f>ROUND(I153*H153,2)</f>
        <v>0</v>
      </c>
      <c r="K153" s="218" t="s">
        <v>3508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7770</v>
      </c>
      <c r="G154" s="246"/>
      <c r="H154" s="249">
        <v>13.199999999999999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13.199999999999999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3531</v>
      </c>
      <c r="F156" s="218" t="s">
        <v>6712</v>
      </c>
      <c r="G156" s="219" t="s">
        <v>336</v>
      </c>
      <c r="H156" s="220">
        <v>13.199999999999999</v>
      </c>
      <c r="I156" s="221"/>
      <c r="J156" s="222">
        <f>ROUND(I156*H156,2)</f>
        <v>0</v>
      </c>
      <c r="K156" s="218" t="s">
        <v>3508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7770</v>
      </c>
      <c r="G157" s="246"/>
      <c r="H157" s="249">
        <v>13.199999999999999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13.199999999999999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3541</v>
      </c>
      <c r="F160" s="218" t="s">
        <v>6732</v>
      </c>
      <c r="G160" s="219" t="s">
        <v>429</v>
      </c>
      <c r="H160" s="220">
        <v>19.699999999999999</v>
      </c>
      <c r="I160" s="221"/>
      <c r="J160" s="222">
        <f>ROUND(I160*H160,2)</f>
        <v>0</v>
      </c>
      <c r="K160" s="218" t="s">
        <v>3508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7771</v>
      </c>
      <c r="G161" s="246"/>
      <c r="H161" s="249">
        <v>19.699999999999999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19.699999999999999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3547</v>
      </c>
      <c r="F163" s="218" t="s">
        <v>5225</v>
      </c>
      <c r="G163" s="219" t="s">
        <v>429</v>
      </c>
      <c r="H163" s="220">
        <v>19.699999999999999</v>
      </c>
      <c r="I163" s="221"/>
      <c r="J163" s="222">
        <f>ROUND(I163*H163,2)</f>
        <v>0</v>
      </c>
      <c r="K163" s="218" t="s">
        <v>3508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6748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7771</v>
      </c>
      <c r="G165" s="246"/>
      <c r="H165" s="249">
        <v>19.699999999999999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19.699999999999999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3891</v>
      </c>
      <c r="F167" s="218" t="s">
        <v>7014</v>
      </c>
      <c r="G167" s="219" t="s">
        <v>429</v>
      </c>
      <c r="H167" s="220">
        <v>19.699999999999999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7771</v>
      </c>
      <c r="G168" s="246"/>
      <c r="H168" s="249">
        <v>19.699999999999999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19.699999999999999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3550</v>
      </c>
      <c r="F170" s="218" t="s">
        <v>6759</v>
      </c>
      <c r="G170" s="219" t="s">
        <v>429</v>
      </c>
      <c r="H170" s="220">
        <v>295.5</v>
      </c>
      <c r="I170" s="221"/>
      <c r="J170" s="222">
        <f>ROUND(I170*H170,2)</f>
        <v>0</v>
      </c>
      <c r="K170" s="218" t="s">
        <v>3508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7772</v>
      </c>
      <c r="G171" s="246"/>
      <c r="H171" s="249">
        <v>295.5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295.5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3553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3554</v>
      </c>
      <c r="F174" s="218" t="s">
        <v>6769</v>
      </c>
      <c r="G174" s="219" t="s">
        <v>429</v>
      </c>
      <c r="H174" s="220">
        <v>4.5999999999999996</v>
      </c>
      <c r="I174" s="221"/>
      <c r="J174" s="222">
        <f>ROUND(I174*H174,2)</f>
        <v>0</v>
      </c>
      <c r="K174" s="218" t="s">
        <v>3508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7773</v>
      </c>
      <c r="G175" s="246"/>
      <c r="H175" s="249">
        <v>4.5999999999999996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4.5999999999999996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3556</v>
      </c>
      <c r="F177" s="218" t="s">
        <v>6773</v>
      </c>
      <c r="G177" s="219" t="s">
        <v>429</v>
      </c>
      <c r="H177" s="220">
        <v>12.9</v>
      </c>
      <c r="I177" s="221"/>
      <c r="J177" s="222">
        <f>ROUND(I177*H177,2)</f>
        <v>0</v>
      </c>
      <c r="K177" s="218" t="s">
        <v>3508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7774</v>
      </c>
      <c r="G178" s="246"/>
      <c r="H178" s="249">
        <v>12.9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12.9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5226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6777</v>
      </c>
      <c r="F181" s="218" t="s">
        <v>6778</v>
      </c>
      <c r="G181" s="219" t="s">
        <v>336</v>
      </c>
      <c r="H181" s="220">
        <v>7.5</v>
      </c>
      <c r="I181" s="221"/>
      <c r="J181" s="222">
        <f>ROUND(I181*H181,2)</f>
        <v>0</v>
      </c>
      <c r="K181" s="218" t="s">
        <v>3508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6642</v>
      </c>
      <c r="G182" s="246"/>
      <c r="H182" s="249">
        <v>7.5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7.5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6780</v>
      </c>
      <c r="F184" s="218" t="s">
        <v>6781</v>
      </c>
      <c r="G184" s="219" t="s">
        <v>336</v>
      </c>
      <c r="H184" s="220">
        <v>7.5</v>
      </c>
      <c r="I184" s="221"/>
      <c r="J184" s="222">
        <f>ROUND(I184*H184,2)</f>
        <v>0</v>
      </c>
      <c r="K184" s="218" t="s">
        <v>3508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6642</v>
      </c>
      <c r="G185" s="246"/>
      <c r="H185" s="249">
        <v>7.5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7.5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6782</v>
      </c>
      <c r="F187" s="218" t="s">
        <v>6783</v>
      </c>
      <c r="G187" s="219" t="s">
        <v>336</v>
      </c>
      <c r="H187" s="220">
        <v>7.5</v>
      </c>
      <c r="I187" s="221"/>
      <c r="J187" s="222">
        <f>ROUND(I187*H187,2)</f>
        <v>0</v>
      </c>
      <c r="K187" s="218" t="s">
        <v>3508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7775</v>
      </c>
      <c r="G188" s="246"/>
      <c r="H188" s="249">
        <v>7.5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7.5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6784</v>
      </c>
      <c r="F190" s="218" t="s">
        <v>6785</v>
      </c>
      <c r="G190" s="219" t="s">
        <v>336</v>
      </c>
      <c r="H190" s="220">
        <v>7.5</v>
      </c>
      <c r="I190" s="221"/>
      <c r="J190" s="222">
        <f>ROUND(I190*H190,2)</f>
        <v>0</v>
      </c>
      <c r="K190" s="218" t="s">
        <v>3508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7775</v>
      </c>
      <c r="G191" s="246"/>
      <c r="H191" s="249">
        <v>7.5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7.5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3560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3561</v>
      </c>
      <c r="F194" s="218" t="s">
        <v>6786</v>
      </c>
      <c r="G194" s="219" t="s">
        <v>429</v>
      </c>
      <c r="H194" s="220">
        <v>19.699999999999999</v>
      </c>
      <c r="I194" s="221"/>
      <c r="J194" s="222">
        <f>ROUND(I194*H194,2)</f>
        <v>0</v>
      </c>
      <c r="K194" s="218" t="s">
        <v>3508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7771</v>
      </c>
      <c r="G195" s="246"/>
      <c r="H195" s="249">
        <v>19.699999999999999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19.699999999999999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SUM(P198:P203)</f>
        <v>0</v>
      </c>
      <c r="Q197" s="208"/>
      <c r="R197" s="209">
        <f>SUM(R198:R203)</f>
        <v>0</v>
      </c>
      <c r="S197" s="208"/>
      <c r="T197" s="210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SUM(BK198:BK203)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3564</v>
      </c>
      <c r="F198" s="218" t="s">
        <v>6795</v>
      </c>
      <c r="G198" s="219" t="s">
        <v>429</v>
      </c>
      <c r="H198" s="220">
        <v>1.3</v>
      </c>
      <c r="I198" s="221"/>
      <c r="J198" s="222">
        <f>ROUND(I198*H198,2)</f>
        <v>0</v>
      </c>
      <c r="K198" s="218" t="s">
        <v>3508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7776</v>
      </c>
      <c r="G199" s="246"/>
      <c r="H199" s="249">
        <v>1.3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1.3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2" customFormat="1" ht="16.5" customHeight="1">
      <c r="A201" s="40"/>
      <c r="B201" s="41"/>
      <c r="C201" s="216" t="s">
        <v>650</v>
      </c>
      <c r="D201" s="216" t="s">
        <v>333</v>
      </c>
      <c r="E201" s="217" t="s">
        <v>6790</v>
      </c>
      <c r="F201" s="218" t="s">
        <v>6791</v>
      </c>
      <c r="G201" s="219" t="s">
        <v>336</v>
      </c>
      <c r="H201" s="220">
        <v>0.54000000000000004</v>
      </c>
      <c r="I201" s="221"/>
      <c r="J201" s="222">
        <f>ROUND(I201*H201,2)</f>
        <v>0</v>
      </c>
      <c r="K201" s="218" t="s">
        <v>3508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1189</v>
      </c>
    </row>
    <row r="202" s="14" customFormat="1">
      <c r="A202" s="14"/>
      <c r="B202" s="245"/>
      <c r="C202" s="246"/>
      <c r="D202" s="236" t="s">
        <v>341</v>
      </c>
      <c r="E202" s="247" t="s">
        <v>19</v>
      </c>
      <c r="F202" s="248" t="s">
        <v>7777</v>
      </c>
      <c r="G202" s="246"/>
      <c r="H202" s="249">
        <v>0.54000000000000004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341</v>
      </c>
      <c r="AU202" s="255" t="s">
        <v>85</v>
      </c>
      <c r="AV202" s="14" t="s">
        <v>85</v>
      </c>
      <c r="AW202" s="14" t="s">
        <v>35</v>
      </c>
      <c r="AX202" s="14" t="s">
        <v>76</v>
      </c>
      <c r="AY202" s="255" t="s">
        <v>331</v>
      </c>
    </row>
    <row r="203" s="15" customFormat="1">
      <c r="A203" s="15"/>
      <c r="B203" s="256"/>
      <c r="C203" s="257"/>
      <c r="D203" s="236" t="s">
        <v>341</v>
      </c>
      <c r="E203" s="258" t="s">
        <v>19</v>
      </c>
      <c r="F203" s="259" t="s">
        <v>353</v>
      </c>
      <c r="G203" s="257"/>
      <c r="H203" s="260">
        <v>0.54000000000000004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341</v>
      </c>
      <c r="AU203" s="266" t="s">
        <v>85</v>
      </c>
      <c r="AV203" s="15" t="s">
        <v>126</v>
      </c>
      <c r="AW203" s="15" t="s">
        <v>35</v>
      </c>
      <c r="AX203" s="15" t="s">
        <v>83</v>
      </c>
      <c r="AY203" s="266" t="s">
        <v>331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1189</v>
      </c>
      <c r="F204" s="214" t="s">
        <v>6814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SUM(P205:P210)</f>
        <v>0</v>
      </c>
      <c r="Q204" s="208"/>
      <c r="R204" s="209">
        <f>SUM(R205:R210)</f>
        <v>0</v>
      </c>
      <c r="S204" s="208"/>
      <c r="T204" s="210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331</v>
      </c>
      <c r="BK204" s="213">
        <f>SUM(BK205:BK210)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6815</v>
      </c>
      <c r="F205" s="218" t="s">
        <v>6816</v>
      </c>
      <c r="G205" s="219" t="s">
        <v>429</v>
      </c>
      <c r="H205" s="220">
        <v>2.3999999999999999</v>
      </c>
      <c r="I205" s="221"/>
      <c r="J205" s="222">
        <f>ROUND(I205*H205,2)</f>
        <v>0</v>
      </c>
      <c r="K205" s="218" t="s">
        <v>3508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7778</v>
      </c>
      <c r="G206" s="246"/>
      <c r="H206" s="249">
        <v>2.3999999999999999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2.3999999999999999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631</v>
      </c>
      <c r="D208" s="216" t="s">
        <v>333</v>
      </c>
      <c r="E208" s="217" t="s">
        <v>6818</v>
      </c>
      <c r="F208" s="218" t="s">
        <v>6819</v>
      </c>
      <c r="G208" s="219" t="s">
        <v>384</v>
      </c>
      <c r="H208" s="220">
        <v>3.758</v>
      </c>
      <c r="I208" s="221"/>
      <c r="J208" s="222">
        <f>ROUND(I208*H208,2)</f>
        <v>0</v>
      </c>
      <c r="K208" s="218" t="s">
        <v>3508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1039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7779</v>
      </c>
      <c r="G209" s="246"/>
      <c r="H209" s="249">
        <v>3.758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3.758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12" customFormat="1" ht="22.8" customHeight="1">
      <c r="A211" s="12"/>
      <c r="B211" s="200"/>
      <c r="C211" s="201"/>
      <c r="D211" s="202" t="s">
        <v>75</v>
      </c>
      <c r="E211" s="214" t="s">
        <v>1196</v>
      </c>
      <c r="F211" s="214" t="s">
        <v>6821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SUM(P212:P214)</f>
        <v>0</v>
      </c>
      <c r="Q211" s="208"/>
      <c r="R211" s="209">
        <f>SUM(R212:R214)</f>
        <v>0</v>
      </c>
      <c r="S211" s="208"/>
      <c r="T211" s="210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83</v>
      </c>
      <c r="AT211" s="212" t="s">
        <v>75</v>
      </c>
      <c r="AU211" s="212" t="s">
        <v>83</v>
      </c>
      <c r="AY211" s="211" t="s">
        <v>331</v>
      </c>
      <c r="BK211" s="213">
        <f>SUM(BK212:BK214)</f>
        <v>0</v>
      </c>
    </row>
    <row r="212" s="2" customFormat="1" ht="16.5" customHeight="1">
      <c r="A212" s="40"/>
      <c r="B212" s="41"/>
      <c r="C212" s="216" t="s">
        <v>618</v>
      </c>
      <c r="D212" s="216" t="s">
        <v>333</v>
      </c>
      <c r="E212" s="217" t="s">
        <v>6822</v>
      </c>
      <c r="F212" s="218" t="s">
        <v>6823</v>
      </c>
      <c r="G212" s="219" t="s">
        <v>336</v>
      </c>
      <c r="H212" s="220">
        <v>9</v>
      </c>
      <c r="I212" s="221"/>
      <c r="J212" s="222">
        <f>ROUND(I212*H212,2)</f>
        <v>0</v>
      </c>
      <c r="K212" s="218" t="s">
        <v>3508</v>
      </c>
      <c r="L212" s="46"/>
      <c r="M212" s="223" t="s">
        <v>19</v>
      </c>
      <c r="N212" s="224" t="s">
        <v>47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126</v>
      </c>
      <c r="AT212" s="227" t="s">
        <v>333</v>
      </c>
      <c r="AU212" s="227" t="s">
        <v>85</v>
      </c>
      <c r="AY212" s="19" t="s">
        <v>331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83</v>
      </c>
      <c r="BK212" s="228">
        <f>ROUND(I212*H212,2)</f>
        <v>0</v>
      </c>
      <c r="BL212" s="19" t="s">
        <v>126</v>
      </c>
      <c r="BM212" s="227" t="s">
        <v>1243</v>
      </c>
    </row>
    <row r="213" s="14" customFormat="1">
      <c r="A213" s="14"/>
      <c r="B213" s="245"/>
      <c r="C213" s="246"/>
      <c r="D213" s="236" t="s">
        <v>341</v>
      </c>
      <c r="E213" s="247" t="s">
        <v>19</v>
      </c>
      <c r="F213" s="248" t="s">
        <v>7780</v>
      </c>
      <c r="G213" s="246"/>
      <c r="H213" s="249">
        <v>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341</v>
      </c>
      <c r="AU213" s="255" t="s">
        <v>85</v>
      </c>
      <c r="AV213" s="14" t="s">
        <v>85</v>
      </c>
      <c r="AW213" s="14" t="s">
        <v>35</v>
      </c>
      <c r="AX213" s="14" t="s">
        <v>76</v>
      </c>
      <c r="AY213" s="255" t="s">
        <v>331</v>
      </c>
    </row>
    <row r="214" s="15" customFormat="1">
      <c r="A214" s="15"/>
      <c r="B214" s="256"/>
      <c r="C214" s="257"/>
      <c r="D214" s="236" t="s">
        <v>341</v>
      </c>
      <c r="E214" s="258" t="s">
        <v>19</v>
      </c>
      <c r="F214" s="259" t="s">
        <v>353</v>
      </c>
      <c r="G214" s="257"/>
      <c r="H214" s="260">
        <v>9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341</v>
      </c>
      <c r="AU214" s="266" t="s">
        <v>85</v>
      </c>
      <c r="AV214" s="15" t="s">
        <v>126</v>
      </c>
      <c r="AW214" s="15" t="s">
        <v>35</v>
      </c>
      <c r="AX214" s="15" t="s">
        <v>83</v>
      </c>
      <c r="AY214" s="266" t="s">
        <v>331</v>
      </c>
    </row>
    <row r="215" s="12" customFormat="1" ht="22.8" customHeight="1">
      <c r="A215" s="12"/>
      <c r="B215" s="200"/>
      <c r="C215" s="201"/>
      <c r="D215" s="202" t="s">
        <v>75</v>
      </c>
      <c r="E215" s="214" t="s">
        <v>1207</v>
      </c>
      <c r="F215" s="214" t="s">
        <v>5237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SUM(P216:P218)</f>
        <v>0</v>
      </c>
      <c r="Q215" s="208"/>
      <c r="R215" s="209">
        <f>SUM(R216:R218)</f>
        <v>0</v>
      </c>
      <c r="S215" s="208"/>
      <c r="T215" s="21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75</v>
      </c>
      <c r="AU215" s="212" t="s">
        <v>83</v>
      </c>
      <c r="AY215" s="211" t="s">
        <v>331</v>
      </c>
      <c r="BK215" s="213">
        <f>SUM(BK216:BK218)</f>
        <v>0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7111</v>
      </c>
      <c r="F216" s="218" t="s">
        <v>7112</v>
      </c>
      <c r="G216" s="219" t="s">
        <v>336</v>
      </c>
      <c r="H216" s="220">
        <v>3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126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126</v>
      </c>
      <c r="BM216" s="227" t="s">
        <v>1253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7763</v>
      </c>
      <c r="G217" s="246"/>
      <c r="H217" s="249">
        <v>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3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12" customFormat="1" ht="22.8" customHeight="1">
      <c r="A219" s="12"/>
      <c r="B219" s="200"/>
      <c r="C219" s="201"/>
      <c r="D219" s="202" t="s">
        <v>75</v>
      </c>
      <c r="E219" s="214" t="s">
        <v>3670</v>
      </c>
      <c r="F219" s="214" t="s">
        <v>3671</v>
      </c>
      <c r="G219" s="201"/>
      <c r="H219" s="201"/>
      <c r="I219" s="204"/>
      <c r="J219" s="215">
        <f>BK219</f>
        <v>0</v>
      </c>
      <c r="K219" s="201"/>
      <c r="L219" s="206"/>
      <c r="M219" s="207"/>
      <c r="N219" s="208"/>
      <c r="O219" s="208"/>
      <c r="P219" s="209">
        <f>SUM(P220:P231)</f>
        <v>0</v>
      </c>
      <c r="Q219" s="208"/>
      <c r="R219" s="209">
        <f>SUM(R220:R231)</f>
        <v>0</v>
      </c>
      <c r="S219" s="208"/>
      <c r="T219" s="210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1" t="s">
        <v>85</v>
      </c>
      <c r="AT219" s="212" t="s">
        <v>75</v>
      </c>
      <c r="AU219" s="212" t="s">
        <v>83</v>
      </c>
      <c r="AY219" s="211" t="s">
        <v>331</v>
      </c>
      <c r="BK219" s="213">
        <f>SUM(BK220:BK231)</f>
        <v>0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7647</v>
      </c>
      <c r="F220" s="218" t="s">
        <v>7781</v>
      </c>
      <c r="G220" s="219" t="s">
        <v>425</v>
      </c>
      <c r="H220" s="220">
        <v>1</v>
      </c>
      <c r="I220" s="221"/>
      <c r="J220" s="222">
        <f>ROUND(I220*H220,2)</f>
        <v>0</v>
      </c>
      <c r="K220" s="218" t="s">
        <v>3508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83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16.5" customHeight="1">
      <c r="A223" s="40"/>
      <c r="B223" s="41"/>
      <c r="C223" s="216" t="s">
        <v>638</v>
      </c>
      <c r="D223" s="216" t="s">
        <v>333</v>
      </c>
      <c r="E223" s="217" t="s">
        <v>7782</v>
      </c>
      <c r="F223" s="218" t="s">
        <v>7783</v>
      </c>
      <c r="G223" s="219" t="s">
        <v>425</v>
      </c>
      <c r="H223" s="220">
        <v>1</v>
      </c>
      <c r="I223" s="221"/>
      <c r="J223" s="222">
        <f>ROUND(I223*H223,2)</f>
        <v>0</v>
      </c>
      <c r="K223" s="218" t="s">
        <v>3508</v>
      </c>
      <c r="L223" s="46"/>
      <c r="M223" s="223" t="s">
        <v>19</v>
      </c>
      <c r="N223" s="224" t="s">
        <v>47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541</v>
      </c>
      <c r="AT223" s="227" t="s">
        <v>333</v>
      </c>
      <c r="AU223" s="227" t="s">
        <v>85</v>
      </c>
      <c r="AY223" s="19" t="s">
        <v>331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83</v>
      </c>
      <c r="BK223" s="228">
        <f>ROUND(I223*H223,2)</f>
        <v>0</v>
      </c>
      <c r="BL223" s="19" t="s">
        <v>541</v>
      </c>
      <c r="BM223" s="227" t="s">
        <v>1284</v>
      </c>
    </row>
    <row r="224" s="14" customFormat="1">
      <c r="A224" s="14"/>
      <c r="B224" s="245"/>
      <c r="C224" s="246"/>
      <c r="D224" s="236" t="s">
        <v>341</v>
      </c>
      <c r="E224" s="247" t="s">
        <v>19</v>
      </c>
      <c r="F224" s="248" t="s">
        <v>83</v>
      </c>
      <c r="G224" s="246"/>
      <c r="H224" s="249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341</v>
      </c>
      <c r="AU224" s="255" t="s">
        <v>85</v>
      </c>
      <c r="AV224" s="14" t="s">
        <v>85</v>
      </c>
      <c r="AW224" s="14" t="s">
        <v>35</v>
      </c>
      <c r="AX224" s="14" t="s">
        <v>76</v>
      </c>
      <c r="AY224" s="255" t="s">
        <v>331</v>
      </c>
    </row>
    <row r="225" s="15" customFormat="1">
      <c r="A225" s="15"/>
      <c r="B225" s="256"/>
      <c r="C225" s="257"/>
      <c r="D225" s="236" t="s">
        <v>341</v>
      </c>
      <c r="E225" s="258" t="s">
        <v>19</v>
      </c>
      <c r="F225" s="259" t="s">
        <v>353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341</v>
      </c>
      <c r="AU225" s="266" t="s">
        <v>85</v>
      </c>
      <c r="AV225" s="15" t="s">
        <v>126</v>
      </c>
      <c r="AW225" s="15" t="s">
        <v>35</v>
      </c>
      <c r="AX225" s="15" t="s">
        <v>83</v>
      </c>
      <c r="AY225" s="266" t="s">
        <v>331</v>
      </c>
    </row>
    <row r="226" s="2" customFormat="1" ht="16.5" customHeight="1">
      <c r="A226" s="40"/>
      <c r="B226" s="41"/>
      <c r="C226" s="216" t="s">
        <v>605</v>
      </c>
      <c r="D226" s="216" t="s">
        <v>333</v>
      </c>
      <c r="E226" s="217" t="s">
        <v>7784</v>
      </c>
      <c r="F226" s="218" t="s">
        <v>7785</v>
      </c>
      <c r="G226" s="219" t="s">
        <v>425</v>
      </c>
      <c r="H226" s="220">
        <v>1</v>
      </c>
      <c r="I226" s="221"/>
      <c r="J226" s="222">
        <f>ROUND(I226*H226,2)</f>
        <v>0</v>
      </c>
      <c r="K226" s="218" t="s">
        <v>3508</v>
      </c>
      <c r="L226" s="46"/>
      <c r="M226" s="223" t="s">
        <v>19</v>
      </c>
      <c r="N226" s="224" t="s">
        <v>47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541</v>
      </c>
      <c r="AT226" s="227" t="s">
        <v>333</v>
      </c>
      <c r="AU226" s="227" t="s">
        <v>85</v>
      </c>
      <c r="AY226" s="19" t="s">
        <v>331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83</v>
      </c>
      <c r="BK226" s="228">
        <f>ROUND(I226*H226,2)</f>
        <v>0</v>
      </c>
      <c r="BL226" s="19" t="s">
        <v>541</v>
      </c>
      <c r="BM226" s="227" t="s">
        <v>1310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1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7786</v>
      </c>
      <c r="F229" s="218" t="s">
        <v>7787</v>
      </c>
      <c r="G229" s="219" t="s">
        <v>376</v>
      </c>
      <c r="H229" s="220">
        <v>0.59999999999999998</v>
      </c>
      <c r="I229" s="221"/>
      <c r="J229" s="222">
        <f>ROUND(I229*H229,2)</f>
        <v>0</v>
      </c>
      <c r="K229" s="218" t="s">
        <v>3508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1333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7788</v>
      </c>
      <c r="G230" s="246"/>
      <c r="H230" s="249">
        <v>0.59999999999999998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0.59999999999999998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12" customFormat="1" ht="22.8" customHeight="1">
      <c r="A232" s="12"/>
      <c r="B232" s="200"/>
      <c r="C232" s="201"/>
      <c r="D232" s="202" t="s">
        <v>75</v>
      </c>
      <c r="E232" s="214" t="s">
        <v>1428</v>
      </c>
      <c r="F232" s="214" t="s">
        <v>7027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SUM(P233:P238)</f>
        <v>0</v>
      </c>
      <c r="Q232" s="208"/>
      <c r="R232" s="209">
        <f>SUM(R233:R238)</f>
        <v>0</v>
      </c>
      <c r="S232" s="208"/>
      <c r="T232" s="210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83</v>
      </c>
      <c r="AT232" s="212" t="s">
        <v>75</v>
      </c>
      <c r="AU232" s="212" t="s">
        <v>83</v>
      </c>
      <c r="AY232" s="211" t="s">
        <v>331</v>
      </c>
      <c r="BK232" s="213">
        <f>SUM(BK233:BK238)</f>
        <v>0</v>
      </c>
    </row>
    <row r="233" s="2" customFormat="1" ht="16.5" customHeight="1">
      <c r="A233" s="40"/>
      <c r="B233" s="41"/>
      <c r="C233" s="216" t="s">
        <v>675</v>
      </c>
      <c r="D233" s="216" t="s">
        <v>333</v>
      </c>
      <c r="E233" s="217" t="s">
        <v>7725</v>
      </c>
      <c r="F233" s="218" t="s">
        <v>7726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3508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1348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7655</v>
      </c>
      <c r="F236" s="218" t="s">
        <v>7656</v>
      </c>
      <c r="G236" s="219" t="s">
        <v>376</v>
      </c>
      <c r="H236" s="220">
        <v>12.800000000000001</v>
      </c>
      <c r="I236" s="221"/>
      <c r="J236" s="222">
        <f>ROUND(I236*H236,2)</f>
        <v>0</v>
      </c>
      <c r="K236" s="218" t="s">
        <v>3508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1366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7789</v>
      </c>
      <c r="G237" s="246"/>
      <c r="H237" s="249">
        <v>12.800000000000001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12.800000000000001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1443</v>
      </c>
      <c r="F239" s="214" t="s">
        <v>3848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SUM(P240:P254)</f>
        <v>0</v>
      </c>
      <c r="Q239" s="208"/>
      <c r="R239" s="209">
        <f>SUM(R240:R254)</f>
        <v>0</v>
      </c>
      <c r="S239" s="208"/>
      <c r="T239" s="210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75</v>
      </c>
      <c r="AU239" s="212" t="s">
        <v>83</v>
      </c>
      <c r="AY239" s="211" t="s">
        <v>331</v>
      </c>
      <c r="BK239" s="213">
        <f>SUM(BK240:BK254)</f>
        <v>0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6870</v>
      </c>
      <c r="F240" s="218" t="s">
        <v>6871</v>
      </c>
      <c r="G240" s="219" t="s">
        <v>425</v>
      </c>
      <c r="H240" s="220">
        <v>1</v>
      </c>
      <c r="I240" s="221"/>
      <c r="J240" s="222">
        <f>ROUND(I240*H240,2)</f>
        <v>0</v>
      </c>
      <c r="K240" s="218" t="s">
        <v>3508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1380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83</v>
      </c>
      <c r="G241" s="246"/>
      <c r="H241" s="249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7661</v>
      </c>
      <c r="F243" s="218" t="s">
        <v>7662</v>
      </c>
      <c r="G243" s="219" t="s">
        <v>376</v>
      </c>
      <c r="H243" s="220">
        <v>12.800000000000001</v>
      </c>
      <c r="I243" s="221"/>
      <c r="J243" s="222">
        <f>ROUND(I243*H243,2)</f>
        <v>0</v>
      </c>
      <c r="K243" s="218" t="s">
        <v>3508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7789</v>
      </c>
      <c r="G244" s="246"/>
      <c r="H244" s="249">
        <v>12.800000000000001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6876</v>
      </c>
      <c r="F246" s="218" t="s">
        <v>6877</v>
      </c>
      <c r="G246" s="219" t="s">
        <v>6844</v>
      </c>
      <c r="H246" s="220">
        <v>2</v>
      </c>
      <c r="I246" s="221"/>
      <c r="J246" s="222">
        <f>ROUND(I246*H246,2)</f>
        <v>0</v>
      </c>
      <c r="K246" s="218" t="s">
        <v>3508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126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126</v>
      </c>
      <c r="BM246" s="227" t="s">
        <v>1401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7790</v>
      </c>
      <c r="F249" s="218" t="s">
        <v>7791</v>
      </c>
      <c r="G249" s="219" t="s">
        <v>376</v>
      </c>
      <c r="H249" s="220">
        <v>12.800000000000001</v>
      </c>
      <c r="I249" s="221"/>
      <c r="J249" s="222">
        <f>ROUND(I249*H249,2)</f>
        <v>0</v>
      </c>
      <c r="K249" s="218" t="s">
        <v>3508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1415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7789</v>
      </c>
      <c r="G250" s="246"/>
      <c r="H250" s="249">
        <v>12.800000000000001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12.800000000000001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7792</v>
      </c>
      <c r="F252" s="218" t="s">
        <v>7793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1460</v>
      </c>
      <c r="F255" s="214" t="s">
        <v>5242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SUM(P256:P258)</f>
        <v>0</v>
      </c>
      <c r="Q255" s="208"/>
      <c r="R255" s="209">
        <f>SUM(R256:R258)</f>
        <v>0</v>
      </c>
      <c r="S255" s="208"/>
      <c r="T255" s="210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83</v>
      </c>
      <c r="AT255" s="212" t="s">
        <v>75</v>
      </c>
      <c r="AU255" s="212" t="s">
        <v>83</v>
      </c>
      <c r="AY255" s="211" t="s">
        <v>331</v>
      </c>
      <c r="BK255" s="213">
        <f>SUM(BK256:BK258)</f>
        <v>0</v>
      </c>
    </row>
    <row r="256" s="2" customFormat="1" ht="16.5" customHeight="1">
      <c r="A256" s="40"/>
      <c r="B256" s="41"/>
      <c r="C256" s="216" t="s">
        <v>1070</v>
      </c>
      <c r="D256" s="216" t="s">
        <v>333</v>
      </c>
      <c r="E256" s="217" t="s">
        <v>6878</v>
      </c>
      <c r="F256" s="218" t="s">
        <v>6879</v>
      </c>
      <c r="G256" s="219" t="s">
        <v>376</v>
      </c>
      <c r="H256" s="220">
        <v>2.3999999999999999</v>
      </c>
      <c r="I256" s="221"/>
      <c r="J256" s="222">
        <f>ROUND(I256*H256,2)</f>
        <v>0</v>
      </c>
      <c r="K256" s="218" t="s">
        <v>3508</v>
      </c>
      <c r="L256" s="46"/>
      <c r="M256" s="223" t="s">
        <v>19</v>
      </c>
      <c r="N256" s="224" t="s">
        <v>47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126</v>
      </c>
      <c r="AT256" s="227" t="s">
        <v>333</v>
      </c>
      <c r="AU256" s="227" t="s">
        <v>85</v>
      </c>
      <c r="AY256" s="19" t="s">
        <v>331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83</v>
      </c>
      <c r="BK256" s="228">
        <f>ROUND(I256*H256,2)</f>
        <v>0</v>
      </c>
      <c r="BL256" s="19" t="s">
        <v>126</v>
      </c>
      <c r="BM256" s="227" t="s">
        <v>1435</v>
      </c>
    </row>
    <row r="257" s="14" customFormat="1">
      <c r="A257" s="14"/>
      <c r="B257" s="245"/>
      <c r="C257" s="246"/>
      <c r="D257" s="236" t="s">
        <v>341</v>
      </c>
      <c r="E257" s="247" t="s">
        <v>19</v>
      </c>
      <c r="F257" s="248" t="s">
        <v>7794</v>
      </c>
      <c r="G257" s="246"/>
      <c r="H257" s="249">
        <v>2.3999999999999999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341</v>
      </c>
      <c r="AU257" s="255" t="s">
        <v>85</v>
      </c>
      <c r="AV257" s="14" t="s">
        <v>85</v>
      </c>
      <c r="AW257" s="14" t="s">
        <v>35</v>
      </c>
      <c r="AX257" s="14" t="s">
        <v>76</v>
      </c>
      <c r="AY257" s="255" t="s">
        <v>331</v>
      </c>
    </row>
    <row r="258" s="15" customFormat="1">
      <c r="A258" s="15"/>
      <c r="B258" s="256"/>
      <c r="C258" s="257"/>
      <c r="D258" s="236" t="s">
        <v>341</v>
      </c>
      <c r="E258" s="258" t="s">
        <v>19</v>
      </c>
      <c r="F258" s="259" t="s">
        <v>353</v>
      </c>
      <c r="G258" s="257"/>
      <c r="H258" s="260">
        <v>2.3999999999999999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341</v>
      </c>
      <c r="AU258" s="266" t="s">
        <v>85</v>
      </c>
      <c r="AV258" s="15" t="s">
        <v>126</v>
      </c>
      <c r="AW258" s="15" t="s">
        <v>35</v>
      </c>
      <c r="AX258" s="15" t="s">
        <v>83</v>
      </c>
      <c r="AY258" s="266" t="s">
        <v>331</v>
      </c>
    </row>
    <row r="259" s="12" customFormat="1" ht="22.8" customHeight="1">
      <c r="A259" s="12"/>
      <c r="B259" s="200"/>
      <c r="C259" s="201"/>
      <c r="D259" s="202" t="s">
        <v>75</v>
      </c>
      <c r="E259" s="214" t="s">
        <v>6887</v>
      </c>
      <c r="F259" s="214" t="s">
        <v>6888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SUM(P260:P262)</f>
        <v>0</v>
      </c>
      <c r="Q259" s="208"/>
      <c r="R259" s="209">
        <f>SUM(R260:R262)</f>
        <v>0</v>
      </c>
      <c r="S259" s="208"/>
      <c r="T259" s="21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83</v>
      </c>
      <c r="AT259" s="212" t="s">
        <v>75</v>
      </c>
      <c r="AU259" s="212" t="s">
        <v>83</v>
      </c>
      <c r="AY259" s="211" t="s">
        <v>331</v>
      </c>
      <c r="BK259" s="213">
        <f>SUM(BK260:BK262)</f>
        <v>0</v>
      </c>
    </row>
    <row r="260" s="2" customFormat="1" ht="16.5" customHeight="1">
      <c r="A260" s="40"/>
      <c r="B260" s="41"/>
      <c r="C260" s="216" t="s">
        <v>546</v>
      </c>
      <c r="D260" s="216" t="s">
        <v>333</v>
      </c>
      <c r="E260" s="217" t="s">
        <v>7409</v>
      </c>
      <c r="F260" s="218" t="s">
        <v>7410</v>
      </c>
      <c r="G260" s="219" t="s">
        <v>384</v>
      </c>
      <c r="H260" s="220">
        <v>30.739000000000001</v>
      </c>
      <c r="I260" s="221"/>
      <c r="J260" s="222">
        <f>ROUND(I260*H260,2)</f>
        <v>0</v>
      </c>
      <c r="K260" s="218" t="s">
        <v>3508</v>
      </c>
      <c r="L260" s="46"/>
      <c r="M260" s="223" t="s">
        <v>19</v>
      </c>
      <c r="N260" s="224" t="s">
        <v>47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126</v>
      </c>
      <c r="AT260" s="227" t="s">
        <v>333</v>
      </c>
      <c r="AU260" s="227" t="s">
        <v>85</v>
      </c>
      <c r="AY260" s="19" t="s">
        <v>331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83</v>
      </c>
      <c r="BK260" s="228">
        <f>ROUND(I260*H260,2)</f>
        <v>0</v>
      </c>
      <c r="BL260" s="19" t="s">
        <v>126</v>
      </c>
      <c r="BM260" s="227" t="s">
        <v>1450</v>
      </c>
    </row>
    <row r="261" s="14" customFormat="1">
      <c r="A261" s="14"/>
      <c r="B261" s="245"/>
      <c r="C261" s="246"/>
      <c r="D261" s="236" t="s">
        <v>341</v>
      </c>
      <c r="E261" s="247" t="s">
        <v>19</v>
      </c>
      <c r="F261" s="248" t="s">
        <v>7795</v>
      </c>
      <c r="G261" s="246"/>
      <c r="H261" s="249">
        <v>30.739000000000001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341</v>
      </c>
      <c r="AU261" s="255" t="s">
        <v>85</v>
      </c>
      <c r="AV261" s="14" t="s">
        <v>85</v>
      </c>
      <c r="AW261" s="14" t="s">
        <v>35</v>
      </c>
      <c r="AX261" s="14" t="s">
        <v>76</v>
      </c>
      <c r="AY261" s="255" t="s">
        <v>331</v>
      </c>
    </row>
    <row r="262" s="15" customFormat="1">
      <c r="A262" s="15"/>
      <c r="B262" s="256"/>
      <c r="C262" s="257"/>
      <c r="D262" s="236" t="s">
        <v>341</v>
      </c>
      <c r="E262" s="258" t="s">
        <v>19</v>
      </c>
      <c r="F262" s="259" t="s">
        <v>353</v>
      </c>
      <c r="G262" s="257"/>
      <c r="H262" s="260">
        <v>30.739000000000001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341</v>
      </c>
      <c r="AU262" s="266" t="s">
        <v>85</v>
      </c>
      <c r="AV262" s="15" t="s">
        <v>126</v>
      </c>
      <c r="AW262" s="15" t="s">
        <v>35</v>
      </c>
      <c r="AX262" s="15" t="s">
        <v>83</v>
      </c>
      <c r="AY262" s="266" t="s">
        <v>331</v>
      </c>
    </row>
    <row r="263" s="12" customFormat="1" ht="22.8" customHeight="1">
      <c r="A263" s="12"/>
      <c r="B263" s="200"/>
      <c r="C263" s="201"/>
      <c r="D263" s="202" t="s">
        <v>75</v>
      </c>
      <c r="E263" s="214" t="s">
        <v>7669</v>
      </c>
      <c r="F263" s="214" t="s">
        <v>3671</v>
      </c>
      <c r="G263" s="201"/>
      <c r="H263" s="201"/>
      <c r="I263" s="204"/>
      <c r="J263" s="215">
        <f>BK263</f>
        <v>0</v>
      </c>
      <c r="K263" s="201"/>
      <c r="L263" s="206"/>
      <c r="M263" s="207"/>
      <c r="N263" s="208"/>
      <c r="O263" s="208"/>
      <c r="P263" s="209">
        <f>SUM(P264:P266)</f>
        <v>0</v>
      </c>
      <c r="Q263" s="208"/>
      <c r="R263" s="209">
        <f>SUM(R264:R266)</f>
        <v>0</v>
      </c>
      <c r="S263" s="208"/>
      <c r="T263" s="210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1" t="s">
        <v>83</v>
      </c>
      <c r="AT263" s="212" t="s">
        <v>75</v>
      </c>
      <c r="AU263" s="212" t="s">
        <v>83</v>
      </c>
      <c r="AY263" s="211" t="s">
        <v>331</v>
      </c>
      <c r="BK263" s="213">
        <f>SUM(BK264:BK266)</f>
        <v>0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7670</v>
      </c>
      <c r="F264" s="218" t="s">
        <v>7671</v>
      </c>
      <c r="G264" s="219" t="s">
        <v>384</v>
      </c>
      <c r="H264" s="220">
        <v>0.0080000000000000002</v>
      </c>
      <c r="I264" s="221"/>
      <c r="J264" s="222">
        <f>ROUND(I264*H264,2)</f>
        <v>0</v>
      </c>
      <c r="K264" s="218" t="s">
        <v>3508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7796</v>
      </c>
      <c r="G265" s="246"/>
      <c r="H265" s="249">
        <v>0.0080000000000000002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0.0080000000000000002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12" customFormat="1" ht="22.8" customHeight="1">
      <c r="A267" s="12"/>
      <c r="B267" s="200"/>
      <c r="C267" s="201"/>
      <c r="D267" s="202" t="s">
        <v>75</v>
      </c>
      <c r="E267" s="214" t="s">
        <v>3862</v>
      </c>
      <c r="F267" s="214" t="s">
        <v>3863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SUM(P268:P273)</f>
        <v>0</v>
      </c>
      <c r="Q267" s="208"/>
      <c r="R267" s="209">
        <f>SUM(R268:R273)</f>
        <v>0</v>
      </c>
      <c r="S267" s="208"/>
      <c r="T267" s="210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83</v>
      </c>
      <c r="AT267" s="212" t="s">
        <v>75</v>
      </c>
      <c r="AU267" s="212" t="s">
        <v>83</v>
      </c>
      <c r="AY267" s="211" t="s">
        <v>331</v>
      </c>
      <c r="BK267" s="213">
        <f>SUM(BK268:BK273)</f>
        <v>0</v>
      </c>
    </row>
    <row r="268" s="2" customFormat="1" ht="16.5" customHeight="1">
      <c r="A268" s="40"/>
      <c r="B268" s="41"/>
      <c r="C268" s="216" t="s">
        <v>1083</v>
      </c>
      <c r="D268" s="216" t="s">
        <v>333</v>
      </c>
      <c r="E268" s="217" t="s">
        <v>7292</v>
      </c>
      <c r="F268" s="218" t="s">
        <v>7733</v>
      </c>
      <c r="G268" s="219" t="s">
        <v>376</v>
      </c>
      <c r="H268" s="220">
        <v>14.300000000000001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47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126</v>
      </c>
      <c r="AT268" s="227" t="s">
        <v>333</v>
      </c>
      <c r="AU268" s="227" t="s">
        <v>85</v>
      </c>
      <c r="AY268" s="19" t="s">
        <v>331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83</v>
      </c>
      <c r="BK268" s="228">
        <f>ROUND(I268*H268,2)</f>
        <v>0</v>
      </c>
      <c r="BL268" s="19" t="s">
        <v>126</v>
      </c>
      <c r="BM268" s="227" t="s">
        <v>1472</v>
      </c>
    </row>
    <row r="269" s="14" customFormat="1">
      <c r="A269" s="14"/>
      <c r="B269" s="245"/>
      <c r="C269" s="246"/>
      <c r="D269" s="236" t="s">
        <v>341</v>
      </c>
      <c r="E269" s="247" t="s">
        <v>19</v>
      </c>
      <c r="F269" s="248" t="s">
        <v>7797</v>
      </c>
      <c r="G269" s="246"/>
      <c r="H269" s="249">
        <v>14.300000000000001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341</v>
      </c>
      <c r="AU269" s="255" t="s">
        <v>85</v>
      </c>
      <c r="AV269" s="14" t="s">
        <v>85</v>
      </c>
      <c r="AW269" s="14" t="s">
        <v>35</v>
      </c>
      <c r="AX269" s="14" t="s">
        <v>76</v>
      </c>
      <c r="AY269" s="255" t="s">
        <v>331</v>
      </c>
    </row>
    <row r="270" s="15" customFormat="1">
      <c r="A270" s="15"/>
      <c r="B270" s="256"/>
      <c r="C270" s="257"/>
      <c r="D270" s="236" t="s">
        <v>341</v>
      </c>
      <c r="E270" s="258" t="s">
        <v>19</v>
      </c>
      <c r="F270" s="259" t="s">
        <v>353</v>
      </c>
      <c r="G270" s="257"/>
      <c r="H270" s="260">
        <v>14.300000000000001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341</v>
      </c>
      <c r="AU270" s="266" t="s">
        <v>85</v>
      </c>
      <c r="AV270" s="15" t="s">
        <v>126</v>
      </c>
      <c r="AW270" s="15" t="s">
        <v>35</v>
      </c>
      <c r="AX270" s="15" t="s">
        <v>83</v>
      </c>
      <c r="AY270" s="266" t="s">
        <v>331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7554</v>
      </c>
      <c r="F271" s="218" t="s">
        <v>7555</v>
      </c>
      <c r="G271" s="219" t="s">
        <v>376</v>
      </c>
      <c r="H271" s="220">
        <v>12.800000000000001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7789</v>
      </c>
      <c r="G272" s="246"/>
      <c r="H272" s="249">
        <v>12.800000000000001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12.800000000000001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12" customFormat="1" ht="22.8" customHeight="1">
      <c r="A274" s="12"/>
      <c r="B274" s="200"/>
      <c r="C274" s="201"/>
      <c r="D274" s="202" t="s">
        <v>75</v>
      </c>
      <c r="E274" s="214" t="s">
        <v>5679</v>
      </c>
      <c r="F274" s="214" t="s">
        <v>5680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SUM(P275:P293)</f>
        <v>0</v>
      </c>
      <c r="Q274" s="208"/>
      <c r="R274" s="209">
        <f>SUM(R275:R293)</f>
        <v>0</v>
      </c>
      <c r="S274" s="208"/>
      <c r="T274" s="210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83</v>
      </c>
      <c r="AT274" s="212" t="s">
        <v>75</v>
      </c>
      <c r="AU274" s="212" t="s">
        <v>83</v>
      </c>
      <c r="AY274" s="211" t="s">
        <v>331</v>
      </c>
      <c r="BK274" s="213">
        <f>SUM(BK275:BK293)</f>
        <v>0</v>
      </c>
    </row>
    <row r="275" s="2" customFormat="1" ht="16.5" customHeight="1">
      <c r="A275" s="40"/>
      <c r="B275" s="41"/>
      <c r="C275" s="216" t="s">
        <v>1111</v>
      </c>
      <c r="D275" s="216" t="s">
        <v>333</v>
      </c>
      <c r="E275" s="217" t="s">
        <v>6895</v>
      </c>
      <c r="F275" s="218" t="s">
        <v>6896</v>
      </c>
      <c r="G275" s="219" t="s">
        <v>384</v>
      </c>
      <c r="H275" s="220">
        <v>7.3620000000000001</v>
      </c>
      <c r="I275" s="221"/>
      <c r="J275" s="222">
        <f>ROUND(I275*H275,2)</f>
        <v>0</v>
      </c>
      <c r="K275" s="218" t="s">
        <v>3508</v>
      </c>
      <c r="L275" s="46"/>
      <c r="M275" s="223" t="s">
        <v>19</v>
      </c>
      <c r="N275" s="224" t="s">
        <v>47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126</v>
      </c>
      <c r="AT275" s="227" t="s">
        <v>333</v>
      </c>
      <c r="AU275" s="227" t="s">
        <v>85</v>
      </c>
      <c r="AY275" s="19" t="s">
        <v>331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83</v>
      </c>
      <c r="BK275" s="228">
        <f>ROUND(I275*H275,2)</f>
        <v>0</v>
      </c>
      <c r="BL275" s="19" t="s">
        <v>126</v>
      </c>
      <c r="BM275" s="227" t="s">
        <v>547</v>
      </c>
    </row>
    <row r="276" s="14" customFormat="1">
      <c r="A276" s="14"/>
      <c r="B276" s="245"/>
      <c r="C276" s="246"/>
      <c r="D276" s="236" t="s">
        <v>341</v>
      </c>
      <c r="E276" s="247" t="s">
        <v>19</v>
      </c>
      <c r="F276" s="248" t="s">
        <v>7798</v>
      </c>
      <c r="G276" s="246"/>
      <c r="H276" s="249">
        <v>6.6420000000000003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341</v>
      </c>
      <c r="AU276" s="255" t="s">
        <v>85</v>
      </c>
      <c r="AV276" s="14" t="s">
        <v>85</v>
      </c>
      <c r="AW276" s="14" t="s">
        <v>35</v>
      </c>
      <c r="AX276" s="14" t="s">
        <v>76</v>
      </c>
      <c r="AY276" s="255" t="s">
        <v>331</v>
      </c>
    </row>
    <row r="277" s="14" customFormat="1">
      <c r="A277" s="14"/>
      <c r="B277" s="245"/>
      <c r="C277" s="246"/>
      <c r="D277" s="236" t="s">
        <v>341</v>
      </c>
      <c r="E277" s="247" t="s">
        <v>19</v>
      </c>
      <c r="F277" s="248" t="s">
        <v>7799</v>
      </c>
      <c r="G277" s="246"/>
      <c r="H277" s="249">
        <v>0.71999999999999997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341</v>
      </c>
      <c r="AU277" s="255" t="s">
        <v>85</v>
      </c>
      <c r="AV277" s="14" t="s">
        <v>85</v>
      </c>
      <c r="AW277" s="14" t="s">
        <v>35</v>
      </c>
      <c r="AX277" s="14" t="s">
        <v>76</v>
      </c>
      <c r="AY277" s="255" t="s">
        <v>331</v>
      </c>
    </row>
    <row r="278" s="15" customFormat="1">
      <c r="A278" s="15"/>
      <c r="B278" s="256"/>
      <c r="C278" s="257"/>
      <c r="D278" s="236" t="s">
        <v>341</v>
      </c>
      <c r="E278" s="258" t="s">
        <v>19</v>
      </c>
      <c r="F278" s="259" t="s">
        <v>353</v>
      </c>
      <c r="G278" s="257"/>
      <c r="H278" s="260">
        <v>7.3620000000000001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341</v>
      </c>
      <c r="AU278" s="266" t="s">
        <v>85</v>
      </c>
      <c r="AV278" s="15" t="s">
        <v>126</v>
      </c>
      <c r="AW278" s="15" t="s">
        <v>35</v>
      </c>
      <c r="AX278" s="15" t="s">
        <v>83</v>
      </c>
      <c r="AY278" s="266" t="s">
        <v>331</v>
      </c>
    </row>
    <row r="279" s="2" customFormat="1" ht="16.5" customHeight="1">
      <c r="A279" s="40"/>
      <c r="B279" s="41"/>
      <c r="C279" s="216" t="s">
        <v>495</v>
      </c>
      <c r="D279" s="216" t="s">
        <v>333</v>
      </c>
      <c r="E279" s="217" t="s">
        <v>6900</v>
      </c>
      <c r="F279" s="218" t="s">
        <v>6901</v>
      </c>
      <c r="G279" s="219" t="s">
        <v>384</v>
      </c>
      <c r="H279" s="220">
        <v>7.3620000000000001</v>
      </c>
      <c r="I279" s="221"/>
      <c r="J279" s="222">
        <f>ROUND(I279*H279,2)</f>
        <v>0</v>
      </c>
      <c r="K279" s="218" t="s">
        <v>3508</v>
      </c>
      <c r="L279" s="46"/>
      <c r="M279" s="223" t="s">
        <v>19</v>
      </c>
      <c r="N279" s="224" t="s">
        <v>47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126</v>
      </c>
      <c r="AT279" s="227" t="s">
        <v>333</v>
      </c>
      <c r="AU279" s="227" t="s">
        <v>85</v>
      </c>
      <c r="AY279" s="19" t="s">
        <v>331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83</v>
      </c>
      <c r="BK279" s="228">
        <f>ROUND(I279*H279,2)</f>
        <v>0</v>
      </c>
      <c r="BL279" s="19" t="s">
        <v>126</v>
      </c>
      <c r="BM279" s="227" t="s">
        <v>1512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7800</v>
      </c>
      <c r="G280" s="246"/>
      <c r="H280" s="249">
        <v>7.3620000000000001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7.3620000000000001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6903</v>
      </c>
      <c r="F282" s="218" t="s">
        <v>6904</v>
      </c>
      <c r="G282" s="219" t="s">
        <v>384</v>
      </c>
      <c r="H282" s="220">
        <v>7.3620000000000001</v>
      </c>
      <c r="I282" s="221"/>
      <c r="J282" s="222">
        <f>ROUND(I282*H282,2)</f>
        <v>0</v>
      </c>
      <c r="K282" s="218" t="s">
        <v>3508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1523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7800</v>
      </c>
      <c r="G283" s="246"/>
      <c r="H283" s="249">
        <v>7.3620000000000001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7.3620000000000001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6905</v>
      </c>
      <c r="F285" s="218" t="s">
        <v>6906</v>
      </c>
      <c r="G285" s="219" t="s">
        <v>384</v>
      </c>
      <c r="H285" s="220">
        <v>139.87799999999999</v>
      </c>
      <c r="I285" s="221"/>
      <c r="J285" s="222">
        <f>ROUND(I285*H285,2)</f>
        <v>0</v>
      </c>
      <c r="K285" s="218" t="s">
        <v>3508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1538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7801</v>
      </c>
      <c r="G286" s="246"/>
      <c r="H286" s="249">
        <v>139.87799999999999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139.87799999999999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6908</v>
      </c>
      <c r="F288" s="218" t="s">
        <v>6909</v>
      </c>
      <c r="G288" s="219" t="s">
        <v>384</v>
      </c>
      <c r="H288" s="220">
        <v>0.88200000000000001</v>
      </c>
      <c r="I288" s="221"/>
      <c r="J288" s="222">
        <f>ROUND(I288*H288,2)</f>
        <v>0</v>
      </c>
      <c r="K288" s="218" t="s">
        <v>3508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1550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7802</v>
      </c>
      <c r="G289" s="246"/>
      <c r="H289" s="249">
        <v>0.88200000000000001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0.88200000000000001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5685</v>
      </c>
      <c r="F291" s="218" t="s">
        <v>5686</v>
      </c>
      <c r="G291" s="219" t="s">
        <v>384</v>
      </c>
      <c r="H291" s="220">
        <v>5.7599999999999998</v>
      </c>
      <c r="I291" s="221"/>
      <c r="J291" s="222">
        <f>ROUND(I291*H291,2)</f>
        <v>0</v>
      </c>
      <c r="K291" s="218" t="s">
        <v>3508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7803</v>
      </c>
      <c r="G292" s="246"/>
      <c r="H292" s="249">
        <v>5.7599999999999998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5.7599999999999998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12" customFormat="1" ht="22.8" customHeight="1">
      <c r="A294" s="12"/>
      <c r="B294" s="200"/>
      <c r="C294" s="201"/>
      <c r="D294" s="202" t="s">
        <v>75</v>
      </c>
      <c r="E294" s="214" t="s">
        <v>3870</v>
      </c>
      <c r="F294" s="214" t="s">
        <v>3871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SUM(P295:P324)</f>
        <v>0</v>
      </c>
      <c r="Q294" s="208"/>
      <c r="R294" s="209">
        <f>SUM(R295:R324)</f>
        <v>0</v>
      </c>
      <c r="S294" s="208"/>
      <c r="T294" s="210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83</v>
      </c>
      <c r="AT294" s="212" t="s">
        <v>75</v>
      </c>
      <c r="AU294" s="212" t="s">
        <v>83</v>
      </c>
      <c r="AY294" s="211" t="s">
        <v>331</v>
      </c>
      <c r="BK294" s="213">
        <f>SUM(BK295:BK324)</f>
        <v>0</v>
      </c>
    </row>
    <row r="295" s="2" customFormat="1" ht="16.5" customHeight="1">
      <c r="A295" s="40"/>
      <c r="B295" s="41"/>
      <c r="C295" s="216" t="s">
        <v>1154</v>
      </c>
      <c r="D295" s="216" t="s">
        <v>333</v>
      </c>
      <c r="E295" s="217" t="s">
        <v>7676</v>
      </c>
      <c r="F295" s="218" t="s">
        <v>7677</v>
      </c>
      <c r="G295" s="219" t="s">
        <v>376</v>
      </c>
      <c r="H295" s="220">
        <v>12.800000000000001</v>
      </c>
      <c r="I295" s="221"/>
      <c r="J295" s="222">
        <f>ROUND(I295*H295,2)</f>
        <v>0</v>
      </c>
      <c r="K295" s="218" t="s">
        <v>3508</v>
      </c>
      <c r="L295" s="46"/>
      <c r="M295" s="223" t="s">
        <v>19</v>
      </c>
      <c r="N295" s="224" t="s">
        <v>47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126</v>
      </c>
      <c r="AT295" s="227" t="s">
        <v>333</v>
      </c>
      <c r="AU295" s="227" t="s">
        <v>85</v>
      </c>
      <c r="AY295" s="19" t="s">
        <v>331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83</v>
      </c>
      <c r="BK295" s="228">
        <f>ROUND(I295*H295,2)</f>
        <v>0</v>
      </c>
      <c r="BL295" s="19" t="s">
        <v>126</v>
      </c>
      <c r="BM295" s="227" t="s">
        <v>1572</v>
      </c>
    </row>
    <row r="296" s="14" customFormat="1">
      <c r="A296" s="14"/>
      <c r="B296" s="245"/>
      <c r="C296" s="246"/>
      <c r="D296" s="236" t="s">
        <v>341</v>
      </c>
      <c r="E296" s="247" t="s">
        <v>19</v>
      </c>
      <c r="F296" s="248" t="s">
        <v>7789</v>
      </c>
      <c r="G296" s="246"/>
      <c r="H296" s="249">
        <v>12.800000000000001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341</v>
      </c>
      <c r="AU296" s="255" t="s">
        <v>85</v>
      </c>
      <c r="AV296" s="14" t="s">
        <v>85</v>
      </c>
      <c r="AW296" s="14" t="s">
        <v>35</v>
      </c>
      <c r="AX296" s="14" t="s">
        <v>76</v>
      </c>
      <c r="AY296" s="255" t="s">
        <v>331</v>
      </c>
    </row>
    <row r="297" s="15" customFormat="1">
      <c r="A297" s="15"/>
      <c r="B297" s="256"/>
      <c r="C297" s="257"/>
      <c r="D297" s="236" t="s">
        <v>341</v>
      </c>
      <c r="E297" s="258" t="s">
        <v>19</v>
      </c>
      <c r="F297" s="259" t="s">
        <v>353</v>
      </c>
      <c r="G297" s="257"/>
      <c r="H297" s="260">
        <v>12.800000000000001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341</v>
      </c>
      <c r="AU297" s="266" t="s">
        <v>85</v>
      </c>
      <c r="AV297" s="15" t="s">
        <v>126</v>
      </c>
      <c r="AW297" s="15" t="s">
        <v>35</v>
      </c>
      <c r="AX297" s="15" t="s">
        <v>83</v>
      </c>
      <c r="AY297" s="266" t="s">
        <v>331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6946</v>
      </c>
      <c r="F298" s="218" t="s">
        <v>7749</v>
      </c>
      <c r="G298" s="219" t="s">
        <v>376</v>
      </c>
      <c r="H298" s="220">
        <v>12.800000000000001</v>
      </c>
      <c r="I298" s="221"/>
      <c r="J298" s="222">
        <f>ROUND(I298*H298,2)</f>
        <v>0</v>
      </c>
      <c r="K298" s="218" t="s">
        <v>19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7789</v>
      </c>
      <c r="G299" s="246"/>
      <c r="H299" s="249">
        <v>12.800000000000001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12.800000000000001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6915</v>
      </c>
      <c r="F301" s="218" t="s">
        <v>6916</v>
      </c>
      <c r="G301" s="219" t="s">
        <v>429</v>
      </c>
      <c r="H301" s="220">
        <v>0.27000000000000002</v>
      </c>
      <c r="I301" s="221"/>
      <c r="J301" s="222">
        <f>ROUND(I301*H301,2)</f>
        <v>0</v>
      </c>
      <c r="K301" s="218" t="s">
        <v>3508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7804</v>
      </c>
      <c r="G302" s="246"/>
      <c r="H302" s="249">
        <v>0.27000000000000002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0.27000000000000002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7805</v>
      </c>
      <c r="F304" s="218" t="s">
        <v>7806</v>
      </c>
      <c r="G304" s="219" t="s">
        <v>425</v>
      </c>
      <c r="H304" s="220">
        <v>1</v>
      </c>
      <c r="I304" s="221"/>
      <c r="J304" s="222">
        <f>ROUND(I304*H304,2)</f>
        <v>0</v>
      </c>
      <c r="K304" s="218" t="s">
        <v>3508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1619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83</v>
      </c>
      <c r="G305" s="246"/>
      <c r="H305" s="249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7807</v>
      </c>
      <c r="F307" s="218" t="s">
        <v>7808</v>
      </c>
      <c r="G307" s="219" t="s">
        <v>425</v>
      </c>
      <c r="H307" s="220">
        <v>1</v>
      </c>
      <c r="I307" s="221"/>
      <c r="J307" s="222">
        <f>ROUND(I307*H307,2)</f>
        <v>0</v>
      </c>
      <c r="K307" s="218" t="s">
        <v>19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1647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83</v>
      </c>
      <c r="G308" s="246"/>
      <c r="H308" s="249">
        <v>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24.15" customHeight="1">
      <c r="A310" s="40"/>
      <c r="B310" s="41"/>
      <c r="C310" s="216" t="s">
        <v>1039</v>
      </c>
      <c r="D310" s="216" t="s">
        <v>333</v>
      </c>
      <c r="E310" s="217" t="s">
        <v>7683</v>
      </c>
      <c r="F310" s="218" t="s">
        <v>7809</v>
      </c>
      <c r="G310" s="219" t="s">
        <v>425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6920</v>
      </c>
      <c r="F313" s="218" t="s">
        <v>6921</v>
      </c>
      <c r="G313" s="219" t="s">
        <v>384</v>
      </c>
      <c r="H313" s="220">
        <v>0.35999999999999999</v>
      </c>
      <c r="I313" s="221"/>
      <c r="J313" s="222">
        <f>ROUND(I313*H313,2)</f>
        <v>0</v>
      </c>
      <c r="K313" s="218" t="s">
        <v>3508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1672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7810</v>
      </c>
      <c r="G314" s="246"/>
      <c r="H314" s="249">
        <v>0.35999999999999999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0.35999999999999999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6985</v>
      </c>
      <c r="F316" s="218" t="s">
        <v>6986</v>
      </c>
      <c r="G316" s="219" t="s">
        <v>678</v>
      </c>
      <c r="H316" s="220">
        <v>2.25</v>
      </c>
      <c r="I316" s="221"/>
      <c r="J316" s="222">
        <f>ROUND(I316*H316,2)</f>
        <v>0</v>
      </c>
      <c r="K316" s="218" t="s">
        <v>3508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1688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7811</v>
      </c>
      <c r="G317" s="246"/>
      <c r="H317" s="249">
        <v>2.25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2.25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6988</v>
      </c>
      <c r="F319" s="218" t="s">
        <v>6989</v>
      </c>
      <c r="G319" s="219" t="s">
        <v>384</v>
      </c>
      <c r="H319" s="220">
        <v>7.6820000000000004</v>
      </c>
      <c r="I319" s="221"/>
      <c r="J319" s="222">
        <f>ROUND(I319*H319,2)</f>
        <v>0</v>
      </c>
      <c r="K319" s="218" t="s">
        <v>19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1698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7812</v>
      </c>
      <c r="G320" s="246"/>
      <c r="H320" s="249">
        <v>7.6820000000000004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7.6820000000000004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6990</v>
      </c>
      <c r="F322" s="218" t="s">
        <v>6991</v>
      </c>
      <c r="G322" s="219" t="s">
        <v>384</v>
      </c>
      <c r="H322" s="220">
        <v>21.542999999999999</v>
      </c>
      <c r="I322" s="221"/>
      <c r="J322" s="222">
        <f>ROUND(I322*H322,2)</f>
        <v>0</v>
      </c>
      <c r="K322" s="218" t="s">
        <v>19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1705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7813</v>
      </c>
      <c r="G323" s="246"/>
      <c r="H323" s="249">
        <v>21.542999999999999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21.542999999999999</v>
      </c>
      <c r="I324" s="261"/>
      <c r="J324" s="257"/>
      <c r="K324" s="257"/>
      <c r="L324" s="262"/>
      <c r="M324" s="270"/>
      <c r="N324" s="271"/>
      <c r="O324" s="271"/>
      <c r="P324" s="271"/>
      <c r="Q324" s="271"/>
      <c r="R324" s="271"/>
      <c r="S324" s="271"/>
      <c r="T324" s="27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Ummr9rNj6zf7xmptR9gMNzt2YVG0HKl5TCVuoMi5VG24cdobpfADCIssxJ3nEIRJM0M1yOyCQbDQ4KvRDdaAgQ==" hashValue="bx51Ez3ZOjOcA8ZAslClTh7zcF7SScNenvtfM5RQb/bOzAGPQcCMYuiUm55ECFZMcD9hndYj67+c7qXZvXGGvQ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7814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ROUND((SUM(BE101:BE244)),  2)</f>
        <v>0</v>
      </c>
      <c r="G35" s="40"/>
      <c r="H35" s="40"/>
      <c r="I35" s="160">
        <v>0.20999999999999999</v>
      </c>
      <c r="J35" s="159">
        <f>ROUND(((SUM(BE101:BE244))*I35),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ROUND((SUM(BF101:BF244)),  2)</f>
        <v>0</v>
      </c>
      <c r="G36" s="40"/>
      <c r="H36" s="40"/>
      <c r="I36" s="160">
        <v>0.14999999999999999</v>
      </c>
      <c r="J36" s="159">
        <f>ROUND(((SUM(BF101:BF244))*I36),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ROUND((SUM(BG101:BG244)),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ROUND((SUM(BH101:BH244)),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ROUND((SUM(BI101:BI244)),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102.50 - IO.02.50 - Přípojka vody pro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7815</v>
      </c>
      <c r="E64" s="181"/>
      <c r="F64" s="181"/>
      <c r="G64" s="181"/>
      <c r="H64" s="181"/>
      <c r="I64" s="181"/>
      <c r="J64" s="182">
        <f>J102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J110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J123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J130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J144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J155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7620</v>
      </c>
      <c r="E72" s="186"/>
      <c r="F72" s="186"/>
      <c r="G72" s="186"/>
      <c r="H72" s="186"/>
      <c r="I72" s="186"/>
      <c r="J72" s="187">
        <f>J162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6994</v>
      </c>
      <c r="E73" s="186"/>
      <c r="F73" s="186"/>
      <c r="G73" s="186"/>
      <c r="H73" s="186"/>
      <c r="I73" s="186"/>
      <c r="J73" s="187">
        <f>J175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6626</v>
      </c>
      <c r="E74" s="186"/>
      <c r="F74" s="186"/>
      <c r="G74" s="186"/>
      <c r="H74" s="186"/>
      <c r="I74" s="186"/>
      <c r="J74" s="187">
        <f>J182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5221</v>
      </c>
      <c r="E75" s="186"/>
      <c r="F75" s="186"/>
      <c r="G75" s="186"/>
      <c r="H75" s="186"/>
      <c r="I75" s="186"/>
      <c r="J75" s="187">
        <f>J198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6628</v>
      </c>
      <c r="E76" s="186"/>
      <c r="F76" s="186"/>
      <c r="G76" s="186"/>
      <c r="H76" s="186"/>
      <c r="I76" s="186"/>
      <c r="J76" s="187">
        <f>J202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7621</v>
      </c>
      <c r="E77" s="186"/>
      <c r="F77" s="186"/>
      <c r="G77" s="186"/>
      <c r="H77" s="186"/>
      <c r="I77" s="186"/>
      <c r="J77" s="187">
        <f>J206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6629</v>
      </c>
      <c r="E78" s="186"/>
      <c r="F78" s="186"/>
      <c r="G78" s="186"/>
      <c r="H78" s="186"/>
      <c r="I78" s="186"/>
      <c r="J78" s="187">
        <f>J210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5591</v>
      </c>
      <c r="E79" s="186"/>
      <c r="F79" s="186"/>
      <c r="G79" s="186"/>
      <c r="H79" s="186"/>
      <c r="I79" s="186"/>
      <c r="J79" s="187">
        <f>J217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316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2" t="str">
        <f>E7</f>
        <v>Anthropos Sportovní a rekreační areál (I.etapa)-revize 5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2" t="s">
        <v>303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304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102.50 - IO.02.50 - Přípojka vody pro SO.05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14. 6. 2022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Brno</v>
      </c>
      <c r="G97" s="42"/>
      <c r="H97" s="42"/>
      <c r="I97" s="34" t="s">
        <v>31</v>
      </c>
      <c r="J97" s="38" t="str">
        <f>E23</f>
        <v>Arch.Design, s.r.o.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36</v>
      </c>
      <c r="J98" s="38" t="str">
        <f>E26</f>
        <v>CKN Invest, spol. s r.o.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9"/>
      <c r="B100" s="190"/>
      <c r="C100" s="191" t="s">
        <v>317</v>
      </c>
      <c r="D100" s="192" t="s">
        <v>61</v>
      </c>
      <c r="E100" s="192" t="s">
        <v>57</v>
      </c>
      <c r="F100" s="192" t="s">
        <v>58</v>
      </c>
      <c r="G100" s="192" t="s">
        <v>318</v>
      </c>
      <c r="H100" s="192" t="s">
        <v>319</v>
      </c>
      <c r="I100" s="192" t="s">
        <v>320</v>
      </c>
      <c r="J100" s="192" t="s">
        <v>311</v>
      </c>
      <c r="K100" s="193" t="s">
        <v>321</v>
      </c>
      <c r="L100" s="194"/>
      <c r="M100" s="94" t="s">
        <v>19</v>
      </c>
      <c r="N100" s="95" t="s">
        <v>46</v>
      </c>
      <c r="O100" s="95" t="s">
        <v>322</v>
      </c>
      <c r="P100" s="95" t="s">
        <v>323</v>
      </c>
      <c r="Q100" s="95" t="s">
        <v>324</v>
      </c>
      <c r="R100" s="95" t="s">
        <v>325</v>
      </c>
      <c r="S100" s="95" t="s">
        <v>326</v>
      </c>
      <c r="T100" s="96" t="s">
        <v>327</v>
      </c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</row>
    <row r="101" s="2" customFormat="1" ht="22.8" customHeight="1">
      <c r="A101" s="40"/>
      <c r="B101" s="41"/>
      <c r="C101" s="101" t="s">
        <v>328</v>
      </c>
      <c r="D101" s="42"/>
      <c r="E101" s="42"/>
      <c r="F101" s="42"/>
      <c r="G101" s="42"/>
      <c r="H101" s="42"/>
      <c r="I101" s="42"/>
      <c r="J101" s="195">
        <f>BK101</f>
        <v>0</v>
      </c>
      <c r="K101" s="42"/>
      <c r="L101" s="46"/>
      <c r="M101" s="97"/>
      <c r="N101" s="196"/>
      <c r="O101" s="98"/>
      <c r="P101" s="197">
        <f>P102</f>
        <v>0</v>
      </c>
      <c r="Q101" s="98"/>
      <c r="R101" s="197">
        <f>R102</f>
        <v>0</v>
      </c>
      <c r="S101" s="98"/>
      <c r="T101" s="198">
        <f>T102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312</v>
      </c>
      <c r="BK101" s="199">
        <f>BK102</f>
        <v>0</v>
      </c>
    </row>
    <row r="102" s="12" customFormat="1" ht="25.92" customHeight="1">
      <c r="A102" s="12"/>
      <c r="B102" s="200"/>
      <c r="C102" s="201"/>
      <c r="D102" s="202" t="s">
        <v>75</v>
      </c>
      <c r="E102" s="203" t="s">
        <v>83</v>
      </c>
      <c r="F102" s="203" t="s">
        <v>7816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P103+P110+P123+P130+P144+P151+P155+P162+P175+P182+P198+P202+P206+P210+P217</f>
        <v>0</v>
      </c>
      <c r="Q102" s="208"/>
      <c r="R102" s="209">
        <f>R103+R110+R123+R130+R144+R151+R155+R162+R175+R182+R198+R202+R206+R210+R217</f>
        <v>0</v>
      </c>
      <c r="S102" s="208"/>
      <c r="T102" s="210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76</v>
      </c>
      <c r="AY102" s="211" t="s">
        <v>331</v>
      </c>
      <c r="BK102" s="213">
        <f>BK103+BK110+BK123+BK130+BK144+BK151+BK155+BK162+BK175+BK182+BK198+BK202+BK206+BK210+BK217</f>
        <v>0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182</v>
      </c>
      <c r="F103" s="214" t="s">
        <v>422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SUM(BK104:BK109)</f>
        <v>0</v>
      </c>
    </row>
    <row r="104" s="2" customFormat="1" ht="16.5" customHeight="1">
      <c r="A104" s="40"/>
      <c r="B104" s="41"/>
      <c r="C104" s="216" t="s">
        <v>83</v>
      </c>
      <c r="D104" s="216" t="s">
        <v>333</v>
      </c>
      <c r="E104" s="217" t="s">
        <v>3505</v>
      </c>
      <c r="F104" s="218" t="s">
        <v>6632</v>
      </c>
      <c r="G104" s="219" t="s">
        <v>3507</v>
      </c>
      <c r="H104" s="220">
        <v>96</v>
      </c>
      <c r="I104" s="221"/>
      <c r="J104" s="222">
        <f>ROUND(I104*H104,2)</f>
        <v>0</v>
      </c>
      <c r="K104" s="218" t="s">
        <v>3508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7084</v>
      </c>
      <c r="G105" s="246"/>
      <c r="H105" s="249">
        <v>96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76</v>
      </c>
      <c r="AY105" s="255" t="s">
        <v>331</v>
      </c>
    </row>
    <row r="106" s="15" customFormat="1">
      <c r="A106" s="15"/>
      <c r="B106" s="256"/>
      <c r="C106" s="257"/>
      <c r="D106" s="236" t="s">
        <v>341</v>
      </c>
      <c r="E106" s="258" t="s">
        <v>19</v>
      </c>
      <c r="F106" s="259" t="s">
        <v>353</v>
      </c>
      <c r="G106" s="257"/>
      <c r="H106" s="260">
        <v>96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341</v>
      </c>
      <c r="AU106" s="266" t="s">
        <v>85</v>
      </c>
      <c r="AV106" s="15" t="s">
        <v>126</v>
      </c>
      <c r="AW106" s="15" t="s">
        <v>35</v>
      </c>
      <c r="AX106" s="15" t="s">
        <v>83</v>
      </c>
      <c r="AY106" s="266" t="s">
        <v>331</v>
      </c>
    </row>
    <row r="107" s="2" customFormat="1" ht="16.5" customHeight="1">
      <c r="A107" s="40"/>
      <c r="B107" s="41"/>
      <c r="C107" s="216" t="s">
        <v>85</v>
      </c>
      <c r="D107" s="216" t="s">
        <v>333</v>
      </c>
      <c r="E107" s="217" t="s">
        <v>3510</v>
      </c>
      <c r="F107" s="218" t="s">
        <v>6634</v>
      </c>
      <c r="G107" s="219" t="s">
        <v>1081</v>
      </c>
      <c r="H107" s="220">
        <v>4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126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126</v>
      </c>
      <c r="G108" s="246"/>
      <c r="H108" s="249">
        <v>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524</v>
      </c>
      <c r="F110" s="214" t="s">
        <v>3512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SUM(P111:P122)</f>
        <v>0</v>
      </c>
      <c r="Q110" s="208"/>
      <c r="R110" s="209">
        <f>SUM(R111:R122)</f>
        <v>0</v>
      </c>
      <c r="S110" s="208"/>
      <c r="T110" s="210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SUM(BK111:BK122)</f>
        <v>0</v>
      </c>
    </row>
    <row r="111" s="2" customFormat="1" ht="16.5" customHeight="1">
      <c r="A111" s="40"/>
      <c r="B111" s="41"/>
      <c r="C111" s="216" t="s">
        <v>92</v>
      </c>
      <c r="D111" s="216" t="s">
        <v>333</v>
      </c>
      <c r="E111" s="217" t="s">
        <v>3516</v>
      </c>
      <c r="F111" s="218" t="s">
        <v>6997</v>
      </c>
      <c r="G111" s="219" t="s">
        <v>429</v>
      </c>
      <c r="H111" s="220">
        <v>8.0999999999999996</v>
      </c>
      <c r="I111" s="221"/>
      <c r="J111" s="222">
        <f>ROUND(I111*H111,2)</f>
        <v>0</v>
      </c>
      <c r="K111" s="218" t="s">
        <v>3508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366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7817</v>
      </c>
      <c r="G112" s="246"/>
      <c r="H112" s="249">
        <v>8.0999999999999996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76</v>
      </c>
      <c r="AY112" s="255" t="s">
        <v>331</v>
      </c>
    </row>
    <row r="113" s="15" customFormat="1">
      <c r="A113" s="15"/>
      <c r="B113" s="256"/>
      <c r="C113" s="257"/>
      <c r="D113" s="236" t="s">
        <v>341</v>
      </c>
      <c r="E113" s="258" t="s">
        <v>19</v>
      </c>
      <c r="F113" s="259" t="s">
        <v>353</v>
      </c>
      <c r="G113" s="257"/>
      <c r="H113" s="260">
        <v>8.0999999999999996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341</v>
      </c>
      <c r="AU113" s="266" t="s">
        <v>85</v>
      </c>
      <c r="AV113" s="15" t="s">
        <v>126</v>
      </c>
      <c r="AW113" s="15" t="s">
        <v>35</v>
      </c>
      <c r="AX113" s="15" t="s">
        <v>83</v>
      </c>
      <c r="AY113" s="266" t="s">
        <v>331</v>
      </c>
    </row>
    <row r="114" s="2" customFormat="1" ht="16.5" customHeight="1">
      <c r="A114" s="40"/>
      <c r="B114" s="41"/>
      <c r="C114" s="216" t="s">
        <v>126</v>
      </c>
      <c r="D114" s="216" t="s">
        <v>333</v>
      </c>
      <c r="E114" s="217" t="s">
        <v>3519</v>
      </c>
      <c r="F114" s="218" t="s">
        <v>6676</v>
      </c>
      <c r="G114" s="219" t="s">
        <v>429</v>
      </c>
      <c r="H114" s="220">
        <v>4.0499999999999998</v>
      </c>
      <c r="I114" s="221"/>
      <c r="J114" s="222">
        <f>ROUND(I114*H114,2)</f>
        <v>0</v>
      </c>
      <c r="K114" s="218" t="s">
        <v>3508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381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7818</v>
      </c>
      <c r="G115" s="246"/>
      <c r="H115" s="249">
        <v>4.0499999999999998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4.0499999999999998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3522</v>
      </c>
      <c r="F117" s="218" t="s">
        <v>7001</v>
      </c>
      <c r="G117" s="219" t="s">
        <v>429</v>
      </c>
      <c r="H117" s="220">
        <v>0.90000000000000002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7819</v>
      </c>
      <c r="G118" s="246"/>
      <c r="H118" s="249">
        <v>0.90000000000000002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0.90000000000000002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3524</v>
      </c>
      <c r="F120" s="218" t="s">
        <v>6681</v>
      </c>
      <c r="G120" s="219" t="s">
        <v>429</v>
      </c>
      <c r="H120" s="220">
        <v>0.45000000000000001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7820</v>
      </c>
      <c r="G121" s="246"/>
      <c r="H121" s="249">
        <v>0.45000000000000001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0.45000000000000001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8</v>
      </c>
      <c r="F123" s="214" t="s">
        <v>3527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SUM(P124:P129)</f>
        <v>0</v>
      </c>
      <c r="Q123" s="208"/>
      <c r="R123" s="209">
        <f>SUM(R124:R129)</f>
        <v>0</v>
      </c>
      <c r="S123" s="208"/>
      <c r="T123" s="210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SUM(BK124:BK129)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3528</v>
      </c>
      <c r="F124" s="218" t="s">
        <v>6710</v>
      </c>
      <c r="G124" s="219" t="s">
        <v>336</v>
      </c>
      <c r="H124" s="220">
        <v>5.7000000000000002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3262</v>
      </c>
      <c r="G125" s="246"/>
      <c r="H125" s="249">
        <v>5.7000000000000002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5.7000000000000002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3531</v>
      </c>
      <c r="F127" s="218" t="s">
        <v>6712</v>
      </c>
      <c r="G127" s="219" t="s">
        <v>336</v>
      </c>
      <c r="H127" s="220">
        <v>5.7000000000000002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3262</v>
      </c>
      <c r="G128" s="246"/>
      <c r="H128" s="249">
        <v>5.7000000000000002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5.7000000000000002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12" customFormat="1" ht="22.8" customHeight="1">
      <c r="A130" s="12"/>
      <c r="B130" s="200"/>
      <c r="C130" s="201"/>
      <c r="D130" s="202" t="s">
        <v>75</v>
      </c>
      <c r="E130" s="214" t="s">
        <v>541</v>
      </c>
      <c r="F130" s="214" t="s">
        <v>3540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SUM(P131:P143)</f>
        <v>0</v>
      </c>
      <c r="Q130" s="208"/>
      <c r="R130" s="209">
        <f>SUM(R131:R143)</f>
        <v>0</v>
      </c>
      <c r="S130" s="208"/>
      <c r="T130" s="210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83</v>
      </c>
      <c r="AT130" s="212" t="s">
        <v>75</v>
      </c>
      <c r="AU130" s="212" t="s">
        <v>83</v>
      </c>
      <c r="AY130" s="211" t="s">
        <v>331</v>
      </c>
      <c r="BK130" s="213">
        <f>SUM(BK131:BK143)</f>
        <v>0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3541</v>
      </c>
      <c r="F131" s="218" t="s">
        <v>6732</v>
      </c>
      <c r="G131" s="219" t="s">
        <v>429</v>
      </c>
      <c r="H131" s="220">
        <v>9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7821</v>
      </c>
      <c r="G132" s="246"/>
      <c r="H132" s="249">
        <v>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3547</v>
      </c>
      <c r="F134" s="218" t="s">
        <v>5225</v>
      </c>
      <c r="G134" s="219" t="s">
        <v>429</v>
      </c>
      <c r="H134" s="220">
        <v>9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3" customFormat="1">
      <c r="A135" s="13"/>
      <c r="B135" s="234"/>
      <c r="C135" s="235"/>
      <c r="D135" s="236" t="s">
        <v>341</v>
      </c>
      <c r="E135" s="237" t="s">
        <v>19</v>
      </c>
      <c r="F135" s="238" t="s">
        <v>6748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341</v>
      </c>
      <c r="AU135" s="244" t="s">
        <v>85</v>
      </c>
      <c r="AV135" s="13" t="s">
        <v>83</v>
      </c>
      <c r="AW135" s="13" t="s">
        <v>35</v>
      </c>
      <c r="AX135" s="13" t="s">
        <v>76</v>
      </c>
      <c r="AY135" s="244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7821</v>
      </c>
      <c r="G136" s="246"/>
      <c r="H136" s="249">
        <v>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5" customFormat="1">
      <c r="A137" s="15"/>
      <c r="B137" s="256"/>
      <c r="C137" s="257"/>
      <c r="D137" s="236" t="s">
        <v>341</v>
      </c>
      <c r="E137" s="258" t="s">
        <v>19</v>
      </c>
      <c r="F137" s="259" t="s">
        <v>353</v>
      </c>
      <c r="G137" s="257"/>
      <c r="H137" s="260">
        <v>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341</v>
      </c>
      <c r="AU137" s="266" t="s">
        <v>85</v>
      </c>
      <c r="AV137" s="15" t="s">
        <v>126</v>
      </c>
      <c r="AW137" s="15" t="s">
        <v>35</v>
      </c>
      <c r="AX137" s="15" t="s">
        <v>83</v>
      </c>
      <c r="AY137" s="266" t="s">
        <v>331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3891</v>
      </c>
      <c r="F138" s="218" t="s">
        <v>7014</v>
      </c>
      <c r="G138" s="219" t="s">
        <v>429</v>
      </c>
      <c r="H138" s="220">
        <v>9</v>
      </c>
      <c r="I138" s="221"/>
      <c r="J138" s="222">
        <f>ROUND(I138*H138,2)</f>
        <v>0</v>
      </c>
      <c r="K138" s="218" t="s">
        <v>3508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7821</v>
      </c>
      <c r="G139" s="246"/>
      <c r="H139" s="249">
        <v>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3550</v>
      </c>
      <c r="F141" s="218" t="s">
        <v>6759</v>
      </c>
      <c r="G141" s="219" t="s">
        <v>429</v>
      </c>
      <c r="H141" s="220">
        <v>135</v>
      </c>
      <c r="I141" s="221"/>
      <c r="J141" s="222">
        <f>ROUND(I141*H141,2)</f>
        <v>0</v>
      </c>
      <c r="K141" s="218" t="s">
        <v>3508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7822</v>
      </c>
      <c r="G142" s="246"/>
      <c r="H142" s="249">
        <v>135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135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469</v>
      </c>
      <c r="F144" s="214" t="s">
        <v>3553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SUM(BK145:BK150)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3554</v>
      </c>
      <c r="F145" s="218" t="s">
        <v>6769</v>
      </c>
      <c r="G145" s="219" t="s">
        <v>429</v>
      </c>
      <c r="H145" s="220">
        <v>2</v>
      </c>
      <c r="I145" s="221"/>
      <c r="J145" s="222">
        <f>ROUND(I145*H145,2)</f>
        <v>0</v>
      </c>
      <c r="K145" s="218" t="s">
        <v>3508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7767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3556</v>
      </c>
      <c r="F148" s="218" t="s">
        <v>6773</v>
      </c>
      <c r="G148" s="219" t="s">
        <v>429</v>
      </c>
      <c r="H148" s="220">
        <v>5.5999999999999996</v>
      </c>
      <c r="I148" s="221"/>
      <c r="J148" s="222">
        <f>ROUND(I148*H148,2)</f>
        <v>0</v>
      </c>
      <c r="K148" s="218" t="s">
        <v>3508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7823</v>
      </c>
      <c r="G149" s="246"/>
      <c r="H149" s="249">
        <v>5.5999999999999996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5.5999999999999996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549</v>
      </c>
      <c r="F151" s="214" t="s">
        <v>3560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SUM(P152:P154)</f>
        <v>0</v>
      </c>
      <c r="Q151" s="208"/>
      <c r="R151" s="209">
        <f>SUM(R152:R154)</f>
        <v>0</v>
      </c>
      <c r="S151" s="208"/>
      <c r="T151" s="21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SUM(BK152:BK154)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3561</v>
      </c>
      <c r="F152" s="218" t="s">
        <v>6786</v>
      </c>
      <c r="G152" s="219" t="s">
        <v>429</v>
      </c>
      <c r="H152" s="220">
        <v>9</v>
      </c>
      <c r="I152" s="221"/>
      <c r="J152" s="222">
        <f>ROUND(I152*H152,2)</f>
        <v>0</v>
      </c>
      <c r="K152" s="218" t="s">
        <v>3508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7821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5" customFormat="1">
      <c r="A154" s="15"/>
      <c r="B154" s="256"/>
      <c r="C154" s="257"/>
      <c r="D154" s="236" t="s">
        <v>341</v>
      </c>
      <c r="E154" s="258" t="s">
        <v>19</v>
      </c>
      <c r="F154" s="259" t="s">
        <v>353</v>
      </c>
      <c r="G154" s="257"/>
      <c r="H154" s="260">
        <v>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341</v>
      </c>
      <c r="AU154" s="266" t="s">
        <v>85</v>
      </c>
      <c r="AV154" s="15" t="s">
        <v>126</v>
      </c>
      <c r="AW154" s="15" t="s">
        <v>35</v>
      </c>
      <c r="AX154" s="15" t="s">
        <v>83</v>
      </c>
      <c r="AY154" s="266" t="s">
        <v>331</v>
      </c>
    </row>
    <row r="155" s="12" customFormat="1" ht="22.8" customHeight="1">
      <c r="A155" s="12"/>
      <c r="B155" s="200"/>
      <c r="C155" s="201"/>
      <c r="D155" s="202" t="s">
        <v>75</v>
      </c>
      <c r="E155" s="214" t="s">
        <v>546</v>
      </c>
      <c r="F155" s="214" t="s">
        <v>3563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SUM(P156:P161)</f>
        <v>0</v>
      </c>
      <c r="Q155" s="208"/>
      <c r="R155" s="209">
        <f>SUM(R156:R161)</f>
        <v>0</v>
      </c>
      <c r="S155" s="208"/>
      <c r="T155" s="21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83</v>
      </c>
      <c r="AT155" s="212" t="s">
        <v>75</v>
      </c>
      <c r="AU155" s="212" t="s">
        <v>83</v>
      </c>
      <c r="AY155" s="211" t="s">
        <v>331</v>
      </c>
      <c r="BK155" s="213">
        <f>SUM(BK156:BK161)</f>
        <v>0</v>
      </c>
    </row>
    <row r="156" s="2" customFormat="1" ht="16.5" customHeight="1">
      <c r="A156" s="40"/>
      <c r="B156" s="41"/>
      <c r="C156" s="216" t="s">
        <v>541</v>
      </c>
      <c r="D156" s="216" t="s">
        <v>333</v>
      </c>
      <c r="E156" s="217" t="s">
        <v>3564</v>
      </c>
      <c r="F156" s="218" t="s">
        <v>6795</v>
      </c>
      <c r="G156" s="219" t="s">
        <v>429</v>
      </c>
      <c r="H156" s="220">
        <v>0.5</v>
      </c>
      <c r="I156" s="221"/>
      <c r="J156" s="222">
        <f>ROUND(I156*H156,2)</f>
        <v>0</v>
      </c>
      <c r="K156" s="218" t="s">
        <v>3508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624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7824</v>
      </c>
      <c r="G157" s="246"/>
      <c r="H157" s="249">
        <v>0.5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0.5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2" customFormat="1" ht="16.5" customHeight="1">
      <c r="A159" s="40"/>
      <c r="B159" s="41"/>
      <c r="C159" s="216" t="s">
        <v>469</v>
      </c>
      <c r="D159" s="216" t="s">
        <v>333</v>
      </c>
      <c r="E159" s="217" t="s">
        <v>6790</v>
      </c>
      <c r="F159" s="218" t="s">
        <v>6791</v>
      </c>
      <c r="G159" s="219" t="s">
        <v>336</v>
      </c>
      <c r="H159" s="220">
        <v>0.54000000000000004</v>
      </c>
      <c r="I159" s="221"/>
      <c r="J159" s="222">
        <f>ROUND(I159*H159,2)</f>
        <v>0</v>
      </c>
      <c r="K159" s="218" t="s">
        <v>3508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638</v>
      </c>
    </row>
    <row r="160" s="14" customFormat="1">
      <c r="A160" s="14"/>
      <c r="B160" s="245"/>
      <c r="C160" s="246"/>
      <c r="D160" s="236" t="s">
        <v>341</v>
      </c>
      <c r="E160" s="247" t="s">
        <v>19</v>
      </c>
      <c r="F160" s="248" t="s">
        <v>7777</v>
      </c>
      <c r="G160" s="246"/>
      <c r="H160" s="249">
        <v>0.54000000000000004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341</v>
      </c>
      <c r="AU160" s="255" t="s">
        <v>85</v>
      </c>
      <c r="AV160" s="14" t="s">
        <v>85</v>
      </c>
      <c r="AW160" s="14" t="s">
        <v>35</v>
      </c>
      <c r="AX160" s="14" t="s">
        <v>76</v>
      </c>
      <c r="AY160" s="255" t="s">
        <v>331</v>
      </c>
    </row>
    <row r="161" s="15" customFormat="1">
      <c r="A161" s="15"/>
      <c r="B161" s="256"/>
      <c r="C161" s="257"/>
      <c r="D161" s="236" t="s">
        <v>341</v>
      </c>
      <c r="E161" s="258" t="s">
        <v>19</v>
      </c>
      <c r="F161" s="259" t="s">
        <v>353</v>
      </c>
      <c r="G161" s="257"/>
      <c r="H161" s="260">
        <v>0.54000000000000004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341</v>
      </c>
      <c r="AU161" s="266" t="s">
        <v>85</v>
      </c>
      <c r="AV161" s="15" t="s">
        <v>126</v>
      </c>
      <c r="AW161" s="15" t="s">
        <v>35</v>
      </c>
      <c r="AX161" s="15" t="s">
        <v>83</v>
      </c>
      <c r="AY161" s="266" t="s">
        <v>331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3670</v>
      </c>
      <c r="F162" s="214" t="s">
        <v>3671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SUM(P163:P174)</f>
        <v>0</v>
      </c>
      <c r="Q162" s="208"/>
      <c r="R162" s="209">
        <f>SUM(R163:R174)</f>
        <v>0</v>
      </c>
      <c r="S162" s="208"/>
      <c r="T162" s="210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85</v>
      </c>
      <c r="AT162" s="212" t="s">
        <v>75</v>
      </c>
      <c r="AU162" s="212" t="s">
        <v>83</v>
      </c>
      <c r="AY162" s="211" t="s">
        <v>331</v>
      </c>
      <c r="BK162" s="213">
        <f>SUM(BK163:BK174)</f>
        <v>0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7647</v>
      </c>
      <c r="F163" s="218" t="s">
        <v>7781</v>
      </c>
      <c r="G163" s="219" t="s">
        <v>425</v>
      </c>
      <c r="H163" s="220">
        <v>1</v>
      </c>
      <c r="I163" s="221"/>
      <c r="J163" s="222">
        <f>ROUND(I163*H163,2)</f>
        <v>0</v>
      </c>
      <c r="K163" s="218" t="s">
        <v>3508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541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541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83</v>
      </c>
      <c r="G164" s="246"/>
      <c r="H164" s="249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7782</v>
      </c>
      <c r="F166" s="218" t="s">
        <v>7783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3508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558</v>
      </c>
      <c r="D169" s="216" t="s">
        <v>333</v>
      </c>
      <c r="E169" s="217" t="s">
        <v>7784</v>
      </c>
      <c r="F169" s="218" t="s">
        <v>7785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3508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1048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7</v>
      </c>
      <c r="D172" s="216" t="s">
        <v>333</v>
      </c>
      <c r="E172" s="217" t="s">
        <v>7786</v>
      </c>
      <c r="F172" s="218" t="s">
        <v>7787</v>
      </c>
      <c r="G172" s="219" t="s">
        <v>376</v>
      </c>
      <c r="H172" s="220">
        <v>0.59999999999999998</v>
      </c>
      <c r="I172" s="221"/>
      <c r="J172" s="222">
        <f>ROUND(I172*H172,2)</f>
        <v>0</v>
      </c>
      <c r="K172" s="218" t="s">
        <v>3508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1058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7788</v>
      </c>
      <c r="G173" s="246"/>
      <c r="H173" s="249">
        <v>0.59999999999999998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0.59999999999999998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1428</v>
      </c>
      <c r="F175" s="214" t="s">
        <v>7027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SUM(P176:P181)</f>
        <v>0</v>
      </c>
      <c r="Q175" s="208"/>
      <c r="R175" s="209">
        <f>SUM(R176:R181)</f>
        <v>0</v>
      </c>
      <c r="S175" s="208"/>
      <c r="T175" s="210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SUM(BK176:BK181)</f>
        <v>0</v>
      </c>
    </row>
    <row r="176" s="2" customFormat="1" ht="16.5" customHeight="1">
      <c r="A176" s="40"/>
      <c r="B176" s="41"/>
      <c r="C176" s="216" t="s">
        <v>190</v>
      </c>
      <c r="D176" s="216" t="s">
        <v>333</v>
      </c>
      <c r="E176" s="217" t="s">
        <v>7725</v>
      </c>
      <c r="F176" s="218" t="s">
        <v>7726</v>
      </c>
      <c r="G176" s="219" t="s">
        <v>425</v>
      </c>
      <c r="H176" s="220">
        <v>1</v>
      </c>
      <c r="I176" s="221"/>
      <c r="J176" s="222">
        <f>ROUND(I176*H176,2)</f>
        <v>0</v>
      </c>
      <c r="K176" s="218" t="s">
        <v>3508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1070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2" customFormat="1" ht="16.5" customHeight="1">
      <c r="A179" s="40"/>
      <c r="B179" s="41"/>
      <c r="C179" s="216" t="s">
        <v>193</v>
      </c>
      <c r="D179" s="216" t="s">
        <v>333</v>
      </c>
      <c r="E179" s="217" t="s">
        <v>7655</v>
      </c>
      <c r="F179" s="218" t="s">
        <v>7656</v>
      </c>
      <c r="G179" s="219" t="s">
        <v>376</v>
      </c>
      <c r="H179" s="220">
        <v>4</v>
      </c>
      <c r="I179" s="221"/>
      <c r="J179" s="222">
        <f>ROUND(I179*H179,2)</f>
        <v>0</v>
      </c>
      <c r="K179" s="218" t="s">
        <v>3508</v>
      </c>
      <c r="L179" s="46"/>
      <c r="M179" s="223" t="s">
        <v>19</v>
      </c>
      <c r="N179" s="224" t="s">
        <v>47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126</v>
      </c>
      <c r="AT179" s="227" t="s">
        <v>333</v>
      </c>
      <c r="AU179" s="227" t="s">
        <v>85</v>
      </c>
      <c r="AY179" s="19" t="s">
        <v>331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83</v>
      </c>
      <c r="BK179" s="228">
        <f>ROUND(I179*H179,2)</f>
        <v>0</v>
      </c>
      <c r="BL179" s="19" t="s">
        <v>126</v>
      </c>
      <c r="BM179" s="227" t="s">
        <v>1078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126</v>
      </c>
      <c r="G180" s="246"/>
      <c r="H180" s="249">
        <v>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12" customFormat="1" ht="22.8" customHeight="1">
      <c r="A182" s="12"/>
      <c r="B182" s="200"/>
      <c r="C182" s="201"/>
      <c r="D182" s="202" t="s">
        <v>75</v>
      </c>
      <c r="E182" s="214" t="s">
        <v>1443</v>
      </c>
      <c r="F182" s="214" t="s">
        <v>3848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SUM(P183:P197)</f>
        <v>0</v>
      </c>
      <c r="Q182" s="208"/>
      <c r="R182" s="209">
        <f>SUM(R183:R197)</f>
        <v>0</v>
      </c>
      <c r="S182" s="208"/>
      <c r="T182" s="210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83</v>
      </c>
      <c r="AT182" s="212" t="s">
        <v>75</v>
      </c>
      <c r="AU182" s="212" t="s">
        <v>83</v>
      </c>
      <c r="AY182" s="211" t="s">
        <v>331</v>
      </c>
      <c r="BK182" s="213">
        <f>SUM(BK183:BK197)</f>
        <v>0</v>
      </c>
    </row>
    <row r="183" s="2" customFormat="1" ht="16.5" customHeight="1">
      <c r="A183" s="40"/>
      <c r="B183" s="41"/>
      <c r="C183" s="216" t="s">
        <v>199</v>
      </c>
      <c r="D183" s="216" t="s">
        <v>333</v>
      </c>
      <c r="E183" s="217" t="s">
        <v>6870</v>
      </c>
      <c r="F183" s="218" t="s">
        <v>6871</v>
      </c>
      <c r="G183" s="219" t="s">
        <v>425</v>
      </c>
      <c r="H183" s="220">
        <v>1</v>
      </c>
      <c r="I183" s="221"/>
      <c r="J183" s="222">
        <f>ROUND(I183*H183,2)</f>
        <v>0</v>
      </c>
      <c r="K183" s="218" t="s">
        <v>3508</v>
      </c>
      <c r="L183" s="46"/>
      <c r="M183" s="223" t="s">
        <v>19</v>
      </c>
      <c r="N183" s="224" t="s">
        <v>47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126</v>
      </c>
      <c r="AT183" s="227" t="s">
        <v>333</v>
      </c>
      <c r="AU183" s="227" t="s">
        <v>85</v>
      </c>
      <c r="AY183" s="19" t="s">
        <v>331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83</v>
      </c>
      <c r="BK183" s="228">
        <f>ROUND(I183*H183,2)</f>
        <v>0</v>
      </c>
      <c r="BL183" s="19" t="s">
        <v>126</v>
      </c>
      <c r="BM183" s="227" t="s">
        <v>1106</v>
      </c>
    </row>
    <row r="184" s="14" customFormat="1">
      <c r="A184" s="14"/>
      <c r="B184" s="245"/>
      <c r="C184" s="246"/>
      <c r="D184" s="236" t="s">
        <v>341</v>
      </c>
      <c r="E184" s="247" t="s">
        <v>19</v>
      </c>
      <c r="F184" s="248" t="s">
        <v>83</v>
      </c>
      <c r="G184" s="246"/>
      <c r="H184" s="249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341</v>
      </c>
      <c r="AU184" s="255" t="s">
        <v>85</v>
      </c>
      <c r="AV184" s="14" t="s">
        <v>85</v>
      </c>
      <c r="AW184" s="14" t="s">
        <v>35</v>
      </c>
      <c r="AX184" s="14" t="s">
        <v>76</v>
      </c>
      <c r="AY184" s="255" t="s">
        <v>331</v>
      </c>
    </row>
    <row r="185" s="15" customFormat="1">
      <c r="A185" s="15"/>
      <c r="B185" s="256"/>
      <c r="C185" s="257"/>
      <c r="D185" s="236" t="s">
        <v>341</v>
      </c>
      <c r="E185" s="258" t="s">
        <v>19</v>
      </c>
      <c r="F185" s="259" t="s">
        <v>353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341</v>
      </c>
      <c r="AU185" s="266" t="s">
        <v>85</v>
      </c>
      <c r="AV185" s="15" t="s">
        <v>126</v>
      </c>
      <c r="AW185" s="15" t="s">
        <v>35</v>
      </c>
      <c r="AX185" s="15" t="s">
        <v>83</v>
      </c>
      <c r="AY185" s="266" t="s">
        <v>331</v>
      </c>
    </row>
    <row r="186" s="2" customFormat="1" ht="16.5" customHeight="1">
      <c r="A186" s="40"/>
      <c r="B186" s="41"/>
      <c r="C186" s="216" t="s">
        <v>599</v>
      </c>
      <c r="D186" s="216" t="s">
        <v>333</v>
      </c>
      <c r="E186" s="217" t="s">
        <v>7661</v>
      </c>
      <c r="F186" s="218" t="s">
        <v>7662</v>
      </c>
      <c r="G186" s="219" t="s">
        <v>376</v>
      </c>
      <c r="H186" s="220">
        <v>4</v>
      </c>
      <c r="I186" s="221"/>
      <c r="J186" s="222">
        <f>ROUND(I186*H186,2)</f>
        <v>0</v>
      </c>
      <c r="K186" s="218" t="s">
        <v>3508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495</v>
      </c>
    </row>
    <row r="187" s="14" customFormat="1">
      <c r="A187" s="14"/>
      <c r="B187" s="245"/>
      <c r="C187" s="246"/>
      <c r="D187" s="236" t="s">
        <v>341</v>
      </c>
      <c r="E187" s="247" t="s">
        <v>19</v>
      </c>
      <c r="F187" s="248" t="s">
        <v>126</v>
      </c>
      <c r="G187" s="246"/>
      <c r="H187" s="249">
        <v>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341</v>
      </c>
      <c r="AU187" s="255" t="s">
        <v>85</v>
      </c>
      <c r="AV187" s="14" t="s">
        <v>85</v>
      </c>
      <c r="AW187" s="14" t="s">
        <v>35</v>
      </c>
      <c r="AX187" s="14" t="s">
        <v>76</v>
      </c>
      <c r="AY187" s="255" t="s">
        <v>331</v>
      </c>
    </row>
    <row r="188" s="15" customFormat="1">
      <c r="A188" s="15"/>
      <c r="B188" s="256"/>
      <c r="C188" s="257"/>
      <c r="D188" s="236" t="s">
        <v>341</v>
      </c>
      <c r="E188" s="258" t="s">
        <v>19</v>
      </c>
      <c r="F188" s="259" t="s">
        <v>353</v>
      </c>
      <c r="G188" s="257"/>
      <c r="H188" s="260">
        <v>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341</v>
      </c>
      <c r="AU188" s="266" t="s">
        <v>85</v>
      </c>
      <c r="AV188" s="15" t="s">
        <v>126</v>
      </c>
      <c r="AW188" s="15" t="s">
        <v>35</v>
      </c>
      <c r="AX188" s="15" t="s">
        <v>83</v>
      </c>
      <c r="AY188" s="266" t="s">
        <v>331</v>
      </c>
    </row>
    <row r="189" s="2" customFormat="1" ht="16.5" customHeight="1">
      <c r="A189" s="40"/>
      <c r="B189" s="41"/>
      <c r="C189" s="216" t="s">
        <v>587</v>
      </c>
      <c r="D189" s="216" t="s">
        <v>333</v>
      </c>
      <c r="E189" s="217" t="s">
        <v>6876</v>
      </c>
      <c r="F189" s="218" t="s">
        <v>6877</v>
      </c>
      <c r="G189" s="219" t="s">
        <v>6844</v>
      </c>
      <c r="H189" s="220">
        <v>2</v>
      </c>
      <c r="I189" s="221"/>
      <c r="J189" s="222">
        <f>ROUND(I189*H189,2)</f>
        <v>0</v>
      </c>
      <c r="K189" s="218" t="s">
        <v>3508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1132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85</v>
      </c>
      <c r="G190" s="246"/>
      <c r="H190" s="249">
        <v>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644</v>
      </c>
      <c r="D192" s="216" t="s">
        <v>333</v>
      </c>
      <c r="E192" s="217" t="s">
        <v>7790</v>
      </c>
      <c r="F192" s="218" t="s">
        <v>7791</v>
      </c>
      <c r="G192" s="219" t="s">
        <v>376</v>
      </c>
      <c r="H192" s="220">
        <v>4</v>
      </c>
      <c r="I192" s="221"/>
      <c r="J192" s="222">
        <f>ROUND(I192*H192,2)</f>
        <v>0</v>
      </c>
      <c r="K192" s="218" t="s">
        <v>3508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1144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126</v>
      </c>
      <c r="G193" s="246"/>
      <c r="H193" s="249">
        <v>4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2" customFormat="1" ht="16.5" customHeight="1">
      <c r="A195" s="40"/>
      <c r="B195" s="41"/>
      <c r="C195" s="216" t="s">
        <v>650</v>
      </c>
      <c r="D195" s="216" t="s">
        <v>333</v>
      </c>
      <c r="E195" s="217" t="s">
        <v>7792</v>
      </c>
      <c r="F195" s="218" t="s">
        <v>7793</v>
      </c>
      <c r="G195" s="219" t="s">
        <v>425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1189</v>
      </c>
    </row>
    <row r="196" s="14" customFormat="1">
      <c r="A196" s="14"/>
      <c r="B196" s="245"/>
      <c r="C196" s="246"/>
      <c r="D196" s="236" t="s">
        <v>341</v>
      </c>
      <c r="E196" s="247" t="s">
        <v>19</v>
      </c>
      <c r="F196" s="248" t="s">
        <v>83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341</v>
      </c>
      <c r="AU196" s="255" t="s">
        <v>85</v>
      </c>
      <c r="AV196" s="14" t="s">
        <v>85</v>
      </c>
      <c r="AW196" s="14" t="s">
        <v>35</v>
      </c>
      <c r="AX196" s="14" t="s">
        <v>76</v>
      </c>
      <c r="AY196" s="255" t="s">
        <v>331</v>
      </c>
    </row>
    <row r="197" s="15" customFormat="1">
      <c r="A197" s="15"/>
      <c r="B197" s="256"/>
      <c r="C197" s="257"/>
      <c r="D197" s="236" t="s">
        <v>341</v>
      </c>
      <c r="E197" s="258" t="s">
        <v>19</v>
      </c>
      <c r="F197" s="259" t="s">
        <v>353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341</v>
      </c>
      <c r="AU197" s="266" t="s">
        <v>85</v>
      </c>
      <c r="AV197" s="15" t="s">
        <v>126</v>
      </c>
      <c r="AW197" s="15" t="s">
        <v>35</v>
      </c>
      <c r="AX197" s="15" t="s">
        <v>83</v>
      </c>
      <c r="AY197" s="266" t="s">
        <v>331</v>
      </c>
    </row>
    <row r="198" s="12" customFormat="1" ht="22.8" customHeight="1">
      <c r="A198" s="12"/>
      <c r="B198" s="200"/>
      <c r="C198" s="201"/>
      <c r="D198" s="202" t="s">
        <v>75</v>
      </c>
      <c r="E198" s="214" t="s">
        <v>1460</v>
      </c>
      <c r="F198" s="214" t="s">
        <v>5242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SUM(P199:P201)</f>
        <v>0</v>
      </c>
      <c r="Q198" s="208"/>
      <c r="R198" s="209">
        <f>SUM(R199:R201)</f>
        <v>0</v>
      </c>
      <c r="S198" s="208"/>
      <c r="T198" s="210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83</v>
      </c>
      <c r="AT198" s="212" t="s">
        <v>75</v>
      </c>
      <c r="AU198" s="212" t="s">
        <v>83</v>
      </c>
      <c r="AY198" s="211" t="s">
        <v>331</v>
      </c>
      <c r="BK198" s="213">
        <f>SUM(BK199:BK201)</f>
        <v>0</v>
      </c>
    </row>
    <row r="199" s="2" customFormat="1" ht="16.5" customHeight="1">
      <c r="A199" s="40"/>
      <c r="B199" s="41"/>
      <c r="C199" s="216" t="s">
        <v>656</v>
      </c>
      <c r="D199" s="216" t="s">
        <v>333</v>
      </c>
      <c r="E199" s="217" t="s">
        <v>6878</v>
      </c>
      <c r="F199" s="218" t="s">
        <v>6879</v>
      </c>
      <c r="G199" s="219" t="s">
        <v>376</v>
      </c>
      <c r="H199" s="220">
        <v>2.3999999999999999</v>
      </c>
      <c r="I199" s="221"/>
      <c r="J199" s="222">
        <f>ROUND(I199*H199,2)</f>
        <v>0</v>
      </c>
      <c r="K199" s="218" t="s">
        <v>3508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1201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7794</v>
      </c>
      <c r="G200" s="246"/>
      <c r="H200" s="249">
        <v>2.3999999999999999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2.3999999999999999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6887</v>
      </c>
      <c r="F202" s="214" t="s">
        <v>6888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SUM(P203:P205)</f>
        <v>0</v>
      </c>
      <c r="Q202" s="208"/>
      <c r="R202" s="209">
        <f>SUM(R203:R205)</f>
        <v>0</v>
      </c>
      <c r="S202" s="208"/>
      <c r="T202" s="21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SUM(BK203:BK205)</f>
        <v>0</v>
      </c>
    </row>
    <row r="203" s="2" customFormat="1" ht="16.5" customHeight="1">
      <c r="A203" s="40"/>
      <c r="B203" s="41"/>
      <c r="C203" s="216" t="s">
        <v>631</v>
      </c>
      <c r="D203" s="216" t="s">
        <v>333</v>
      </c>
      <c r="E203" s="217" t="s">
        <v>7409</v>
      </c>
      <c r="F203" s="218" t="s">
        <v>7410</v>
      </c>
      <c r="G203" s="219" t="s">
        <v>384</v>
      </c>
      <c r="H203" s="220">
        <v>14.202</v>
      </c>
      <c r="I203" s="221"/>
      <c r="J203" s="222">
        <f>ROUND(I203*H203,2)</f>
        <v>0</v>
      </c>
      <c r="K203" s="218" t="s">
        <v>3508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1039</v>
      </c>
    </row>
    <row r="204" s="14" customFormat="1">
      <c r="A204" s="14"/>
      <c r="B204" s="245"/>
      <c r="C204" s="246"/>
      <c r="D204" s="236" t="s">
        <v>341</v>
      </c>
      <c r="E204" s="247" t="s">
        <v>19</v>
      </c>
      <c r="F204" s="248" t="s">
        <v>7825</v>
      </c>
      <c r="G204" s="246"/>
      <c r="H204" s="249">
        <v>14.202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341</v>
      </c>
      <c r="AU204" s="255" t="s">
        <v>85</v>
      </c>
      <c r="AV204" s="14" t="s">
        <v>85</v>
      </c>
      <c r="AW204" s="14" t="s">
        <v>35</v>
      </c>
      <c r="AX204" s="14" t="s">
        <v>76</v>
      </c>
      <c r="AY204" s="255" t="s">
        <v>331</v>
      </c>
    </row>
    <row r="205" s="15" customFormat="1">
      <c r="A205" s="15"/>
      <c r="B205" s="256"/>
      <c r="C205" s="257"/>
      <c r="D205" s="236" t="s">
        <v>341</v>
      </c>
      <c r="E205" s="258" t="s">
        <v>19</v>
      </c>
      <c r="F205" s="259" t="s">
        <v>353</v>
      </c>
      <c r="G205" s="257"/>
      <c r="H205" s="260">
        <v>14.202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341</v>
      </c>
      <c r="AU205" s="266" t="s">
        <v>85</v>
      </c>
      <c r="AV205" s="15" t="s">
        <v>126</v>
      </c>
      <c r="AW205" s="15" t="s">
        <v>35</v>
      </c>
      <c r="AX205" s="15" t="s">
        <v>83</v>
      </c>
      <c r="AY205" s="266" t="s">
        <v>331</v>
      </c>
    </row>
    <row r="206" s="12" customFormat="1" ht="22.8" customHeight="1">
      <c r="A206" s="12"/>
      <c r="B206" s="200"/>
      <c r="C206" s="201"/>
      <c r="D206" s="202" t="s">
        <v>75</v>
      </c>
      <c r="E206" s="214" t="s">
        <v>7669</v>
      </c>
      <c r="F206" s="214" t="s">
        <v>3671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SUM(P207:P209)</f>
        <v>0</v>
      </c>
      <c r="Q206" s="208"/>
      <c r="R206" s="209">
        <f>SUM(R207:R209)</f>
        <v>0</v>
      </c>
      <c r="S206" s="208"/>
      <c r="T206" s="210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83</v>
      </c>
      <c r="AT206" s="212" t="s">
        <v>75</v>
      </c>
      <c r="AU206" s="212" t="s">
        <v>83</v>
      </c>
      <c r="AY206" s="211" t="s">
        <v>331</v>
      </c>
      <c r="BK206" s="213">
        <f>SUM(BK207:BK209)</f>
        <v>0</v>
      </c>
    </row>
    <row r="207" s="2" customFormat="1" ht="16.5" customHeight="1">
      <c r="A207" s="40"/>
      <c r="B207" s="41"/>
      <c r="C207" s="216" t="s">
        <v>618</v>
      </c>
      <c r="D207" s="216" t="s">
        <v>333</v>
      </c>
      <c r="E207" s="217" t="s">
        <v>7670</v>
      </c>
      <c r="F207" s="218" t="s">
        <v>7671</v>
      </c>
      <c r="G207" s="219" t="s">
        <v>384</v>
      </c>
      <c r="H207" s="220">
        <v>0.0080000000000000002</v>
      </c>
      <c r="I207" s="221"/>
      <c r="J207" s="222">
        <f>ROUND(I207*H207,2)</f>
        <v>0</v>
      </c>
      <c r="K207" s="218" t="s">
        <v>3508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1243</v>
      </c>
    </row>
    <row r="208" s="14" customFormat="1">
      <c r="A208" s="14"/>
      <c r="B208" s="245"/>
      <c r="C208" s="246"/>
      <c r="D208" s="236" t="s">
        <v>341</v>
      </c>
      <c r="E208" s="247" t="s">
        <v>19</v>
      </c>
      <c r="F208" s="248" t="s">
        <v>7796</v>
      </c>
      <c r="G208" s="246"/>
      <c r="H208" s="249">
        <v>0.0080000000000000002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341</v>
      </c>
      <c r="AU208" s="255" t="s">
        <v>85</v>
      </c>
      <c r="AV208" s="14" t="s">
        <v>85</v>
      </c>
      <c r="AW208" s="14" t="s">
        <v>35</v>
      </c>
      <c r="AX208" s="14" t="s">
        <v>76</v>
      </c>
      <c r="AY208" s="255" t="s">
        <v>331</v>
      </c>
    </row>
    <row r="209" s="15" customFormat="1">
      <c r="A209" s="15"/>
      <c r="B209" s="256"/>
      <c r="C209" s="257"/>
      <c r="D209" s="236" t="s">
        <v>341</v>
      </c>
      <c r="E209" s="258" t="s">
        <v>19</v>
      </c>
      <c r="F209" s="259" t="s">
        <v>353</v>
      </c>
      <c r="G209" s="257"/>
      <c r="H209" s="260">
        <v>0.0080000000000000002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341</v>
      </c>
      <c r="AU209" s="266" t="s">
        <v>85</v>
      </c>
      <c r="AV209" s="15" t="s">
        <v>126</v>
      </c>
      <c r="AW209" s="15" t="s">
        <v>35</v>
      </c>
      <c r="AX209" s="15" t="s">
        <v>83</v>
      </c>
      <c r="AY209" s="266" t="s">
        <v>331</v>
      </c>
    </row>
    <row r="210" s="12" customFormat="1" ht="22.8" customHeight="1">
      <c r="A210" s="12"/>
      <c r="B210" s="200"/>
      <c r="C210" s="201"/>
      <c r="D210" s="202" t="s">
        <v>75</v>
      </c>
      <c r="E210" s="214" t="s">
        <v>3862</v>
      </c>
      <c r="F210" s="214" t="s">
        <v>3863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SUM(P211:P216)</f>
        <v>0</v>
      </c>
      <c r="Q210" s="208"/>
      <c r="R210" s="209">
        <f>SUM(R211:R216)</f>
        <v>0</v>
      </c>
      <c r="S210" s="208"/>
      <c r="T210" s="210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83</v>
      </c>
      <c r="AT210" s="212" t="s">
        <v>75</v>
      </c>
      <c r="AU210" s="212" t="s">
        <v>83</v>
      </c>
      <c r="AY210" s="211" t="s">
        <v>331</v>
      </c>
      <c r="BK210" s="213">
        <f>SUM(BK211:BK216)</f>
        <v>0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7292</v>
      </c>
      <c r="F211" s="218" t="s">
        <v>7733</v>
      </c>
      <c r="G211" s="219" t="s">
        <v>376</v>
      </c>
      <c r="H211" s="220">
        <v>5.5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126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126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7826</v>
      </c>
      <c r="G212" s="246"/>
      <c r="H212" s="249">
        <v>5.5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5.5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7554</v>
      </c>
      <c r="F214" s="218" t="s">
        <v>7555</v>
      </c>
      <c r="G214" s="219" t="s">
        <v>376</v>
      </c>
      <c r="H214" s="220">
        <v>4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126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126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7727</v>
      </c>
      <c r="G215" s="246"/>
      <c r="H215" s="249">
        <v>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12" customFormat="1" ht="22.8" customHeight="1">
      <c r="A217" s="12"/>
      <c r="B217" s="200"/>
      <c r="C217" s="201"/>
      <c r="D217" s="202" t="s">
        <v>75</v>
      </c>
      <c r="E217" s="214" t="s">
        <v>3870</v>
      </c>
      <c r="F217" s="214" t="s">
        <v>3871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SUM(P218:P244)</f>
        <v>0</v>
      </c>
      <c r="Q217" s="208"/>
      <c r="R217" s="209">
        <f>SUM(R218:R244)</f>
        <v>0</v>
      </c>
      <c r="S217" s="208"/>
      <c r="T217" s="210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83</v>
      </c>
      <c r="AT217" s="212" t="s">
        <v>75</v>
      </c>
      <c r="AU217" s="212" t="s">
        <v>83</v>
      </c>
      <c r="AY217" s="211" t="s">
        <v>331</v>
      </c>
      <c r="BK217" s="213">
        <f>SUM(BK218:BK244)</f>
        <v>0</v>
      </c>
    </row>
    <row r="218" s="2" customFormat="1" ht="16.5" customHeight="1">
      <c r="A218" s="40"/>
      <c r="B218" s="41"/>
      <c r="C218" s="216" t="s">
        <v>638</v>
      </c>
      <c r="D218" s="216" t="s">
        <v>333</v>
      </c>
      <c r="E218" s="217" t="s">
        <v>7676</v>
      </c>
      <c r="F218" s="218" t="s">
        <v>7677</v>
      </c>
      <c r="G218" s="219" t="s">
        <v>376</v>
      </c>
      <c r="H218" s="220">
        <v>4</v>
      </c>
      <c r="I218" s="221"/>
      <c r="J218" s="222">
        <f>ROUND(I218*H218,2)</f>
        <v>0</v>
      </c>
      <c r="K218" s="218" t="s">
        <v>3508</v>
      </c>
      <c r="L218" s="46"/>
      <c r="M218" s="223" t="s">
        <v>19</v>
      </c>
      <c r="N218" s="224" t="s">
        <v>47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126</v>
      </c>
      <c r="AT218" s="227" t="s">
        <v>333</v>
      </c>
      <c r="AU218" s="227" t="s">
        <v>85</v>
      </c>
      <c r="AY218" s="19" t="s">
        <v>331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83</v>
      </c>
      <c r="BK218" s="228">
        <f>ROUND(I218*H218,2)</f>
        <v>0</v>
      </c>
      <c r="BL218" s="19" t="s">
        <v>126</v>
      </c>
      <c r="BM218" s="227" t="s">
        <v>1284</v>
      </c>
    </row>
    <row r="219" s="14" customFormat="1">
      <c r="A219" s="14"/>
      <c r="B219" s="245"/>
      <c r="C219" s="246"/>
      <c r="D219" s="236" t="s">
        <v>341</v>
      </c>
      <c r="E219" s="247" t="s">
        <v>19</v>
      </c>
      <c r="F219" s="248" t="s">
        <v>7727</v>
      </c>
      <c r="G219" s="246"/>
      <c r="H219" s="249">
        <v>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341</v>
      </c>
      <c r="AU219" s="255" t="s">
        <v>85</v>
      </c>
      <c r="AV219" s="14" t="s">
        <v>85</v>
      </c>
      <c r="AW219" s="14" t="s">
        <v>35</v>
      </c>
      <c r="AX219" s="14" t="s">
        <v>76</v>
      </c>
      <c r="AY219" s="255" t="s">
        <v>331</v>
      </c>
    </row>
    <row r="220" s="15" customFormat="1">
      <c r="A220" s="15"/>
      <c r="B220" s="256"/>
      <c r="C220" s="257"/>
      <c r="D220" s="236" t="s">
        <v>341</v>
      </c>
      <c r="E220" s="258" t="s">
        <v>19</v>
      </c>
      <c r="F220" s="259" t="s">
        <v>353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341</v>
      </c>
      <c r="AU220" s="266" t="s">
        <v>85</v>
      </c>
      <c r="AV220" s="15" t="s">
        <v>126</v>
      </c>
      <c r="AW220" s="15" t="s">
        <v>35</v>
      </c>
      <c r="AX220" s="15" t="s">
        <v>83</v>
      </c>
      <c r="AY220" s="266" t="s">
        <v>331</v>
      </c>
    </row>
    <row r="221" s="2" customFormat="1" ht="16.5" customHeight="1">
      <c r="A221" s="40"/>
      <c r="B221" s="41"/>
      <c r="C221" s="216" t="s">
        <v>605</v>
      </c>
      <c r="D221" s="216" t="s">
        <v>333</v>
      </c>
      <c r="E221" s="217" t="s">
        <v>6946</v>
      </c>
      <c r="F221" s="218" t="s">
        <v>7749</v>
      </c>
      <c r="G221" s="219" t="s">
        <v>376</v>
      </c>
      <c r="H221" s="220">
        <v>4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47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126</v>
      </c>
      <c r="AT221" s="227" t="s">
        <v>333</v>
      </c>
      <c r="AU221" s="227" t="s">
        <v>85</v>
      </c>
      <c r="AY221" s="19" t="s">
        <v>331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83</v>
      </c>
      <c r="BK221" s="228">
        <f>ROUND(I221*H221,2)</f>
        <v>0</v>
      </c>
      <c r="BL221" s="19" t="s">
        <v>126</v>
      </c>
      <c r="BM221" s="227" t="s">
        <v>1310</v>
      </c>
    </row>
    <row r="222" s="14" customFormat="1">
      <c r="A222" s="14"/>
      <c r="B222" s="245"/>
      <c r="C222" s="246"/>
      <c r="D222" s="236" t="s">
        <v>341</v>
      </c>
      <c r="E222" s="247" t="s">
        <v>19</v>
      </c>
      <c r="F222" s="248" t="s">
        <v>7727</v>
      </c>
      <c r="G222" s="246"/>
      <c r="H222" s="249">
        <v>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341</v>
      </c>
      <c r="AU222" s="255" t="s">
        <v>85</v>
      </c>
      <c r="AV222" s="14" t="s">
        <v>85</v>
      </c>
      <c r="AW222" s="14" t="s">
        <v>35</v>
      </c>
      <c r="AX222" s="14" t="s">
        <v>76</v>
      </c>
      <c r="AY222" s="255" t="s">
        <v>331</v>
      </c>
    </row>
    <row r="223" s="15" customFormat="1">
      <c r="A223" s="15"/>
      <c r="B223" s="256"/>
      <c r="C223" s="257"/>
      <c r="D223" s="236" t="s">
        <v>341</v>
      </c>
      <c r="E223" s="258" t="s">
        <v>19</v>
      </c>
      <c r="F223" s="259" t="s">
        <v>353</v>
      </c>
      <c r="G223" s="257"/>
      <c r="H223" s="260">
        <v>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341</v>
      </c>
      <c r="AU223" s="266" t="s">
        <v>85</v>
      </c>
      <c r="AV223" s="15" t="s">
        <v>126</v>
      </c>
      <c r="AW223" s="15" t="s">
        <v>35</v>
      </c>
      <c r="AX223" s="15" t="s">
        <v>83</v>
      </c>
      <c r="AY223" s="266" t="s">
        <v>331</v>
      </c>
    </row>
    <row r="224" s="2" customFormat="1" ht="16.5" customHeight="1">
      <c r="A224" s="40"/>
      <c r="B224" s="41"/>
      <c r="C224" s="216" t="s">
        <v>666</v>
      </c>
      <c r="D224" s="216" t="s">
        <v>333</v>
      </c>
      <c r="E224" s="217" t="s">
        <v>6915</v>
      </c>
      <c r="F224" s="218" t="s">
        <v>6916</v>
      </c>
      <c r="G224" s="219" t="s">
        <v>429</v>
      </c>
      <c r="H224" s="220">
        <v>0.27000000000000002</v>
      </c>
      <c r="I224" s="221"/>
      <c r="J224" s="222">
        <f>ROUND(I224*H224,2)</f>
        <v>0</v>
      </c>
      <c r="K224" s="218" t="s">
        <v>3508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1333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7804</v>
      </c>
      <c r="G225" s="246"/>
      <c r="H225" s="249">
        <v>0.27000000000000002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0.27000000000000002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2" customFormat="1" ht="16.5" customHeight="1">
      <c r="A227" s="40"/>
      <c r="B227" s="41"/>
      <c r="C227" s="216" t="s">
        <v>675</v>
      </c>
      <c r="D227" s="216" t="s">
        <v>333</v>
      </c>
      <c r="E227" s="217" t="s">
        <v>7805</v>
      </c>
      <c r="F227" s="218" t="s">
        <v>7806</v>
      </c>
      <c r="G227" s="219" t="s">
        <v>425</v>
      </c>
      <c r="H227" s="220">
        <v>1</v>
      </c>
      <c r="I227" s="221"/>
      <c r="J227" s="222">
        <f>ROUND(I227*H227,2)</f>
        <v>0</v>
      </c>
      <c r="K227" s="218" t="s">
        <v>3508</v>
      </c>
      <c r="L227" s="46"/>
      <c r="M227" s="223" t="s">
        <v>19</v>
      </c>
      <c r="N227" s="224" t="s">
        <v>47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126</v>
      </c>
      <c r="AT227" s="227" t="s">
        <v>333</v>
      </c>
      <c r="AU227" s="227" t="s">
        <v>85</v>
      </c>
      <c r="AY227" s="19" t="s">
        <v>331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83</v>
      </c>
      <c r="BK227" s="228">
        <f>ROUND(I227*H227,2)</f>
        <v>0</v>
      </c>
      <c r="BL227" s="19" t="s">
        <v>126</v>
      </c>
      <c r="BM227" s="227" t="s">
        <v>1348</v>
      </c>
    </row>
    <row r="228" s="14" customFormat="1">
      <c r="A228" s="14"/>
      <c r="B228" s="245"/>
      <c r="C228" s="246"/>
      <c r="D228" s="236" t="s">
        <v>341</v>
      </c>
      <c r="E228" s="247" t="s">
        <v>19</v>
      </c>
      <c r="F228" s="248" t="s">
        <v>83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341</v>
      </c>
      <c r="AU228" s="255" t="s">
        <v>85</v>
      </c>
      <c r="AV228" s="14" t="s">
        <v>85</v>
      </c>
      <c r="AW228" s="14" t="s">
        <v>35</v>
      </c>
      <c r="AX228" s="14" t="s">
        <v>76</v>
      </c>
      <c r="AY228" s="255" t="s">
        <v>331</v>
      </c>
    </row>
    <row r="229" s="15" customFormat="1">
      <c r="A229" s="15"/>
      <c r="B229" s="256"/>
      <c r="C229" s="257"/>
      <c r="D229" s="236" t="s">
        <v>341</v>
      </c>
      <c r="E229" s="258" t="s">
        <v>19</v>
      </c>
      <c r="F229" s="259" t="s">
        <v>353</v>
      </c>
      <c r="G229" s="257"/>
      <c r="H229" s="260">
        <v>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341</v>
      </c>
      <c r="AU229" s="266" t="s">
        <v>85</v>
      </c>
      <c r="AV229" s="15" t="s">
        <v>126</v>
      </c>
      <c r="AW229" s="15" t="s">
        <v>35</v>
      </c>
      <c r="AX229" s="15" t="s">
        <v>83</v>
      </c>
      <c r="AY229" s="266" t="s">
        <v>331</v>
      </c>
    </row>
    <row r="230" s="2" customFormat="1" ht="16.5" customHeight="1">
      <c r="A230" s="40"/>
      <c r="B230" s="41"/>
      <c r="C230" s="216" t="s">
        <v>683</v>
      </c>
      <c r="D230" s="216" t="s">
        <v>333</v>
      </c>
      <c r="E230" s="217" t="s">
        <v>7807</v>
      </c>
      <c r="F230" s="218" t="s">
        <v>7808</v>
      </c>
      <c r="G230" s="219" t="s">
        <v>425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47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126</v>
      </c>
      <c r="AT230" s="227" t="s">
        <v>333</v>
      </c>
      <c r="AU230" s="227" t="s">
        <v>85</v>
      </c>
      <c r="AY230" s="19" t="s">
        <v>331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83</v>
      </c>
      <c r="BK230" s="228">
        <f>ROUND(I230*H230,2)</f>
        <v>0</v>
      </c>
      <c r="BL230" s="19" t="s">
        <v>126</v>
      </c>
      <c r="BM230" s="227" t="s">
        <v>1366</v>
      </c>
    </row>
    <row r="231" s="14" customFormat="1">
      <c r="A231" s="14"/>
      <c r="B231" s="245"/>
      <c r="C231" s="246"/>
      <c r="D231" s="236" t="s">
        <v>341</v>
      </c>
      <c r="E231" s="247" t="s">
        <v>19</v>
      </c>
      <c r="F231" s="248" t="s">
        <v>83</v>
      </c>
      <c r="G231" s="246"/>
      <c r="H231" s="249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341</v>
      </c>
      <c r="AU231" s="255" t="s">
        <v>85</v>
      </c>
      <c r="AV231" s="14" t="s">
        <v>85</v>
      </c>
      <c r="AW231" s="14" t="s">
        <v>35</v>
      </c>
      <c r="AX231" s="14" t="s">
        <v>76</v>
      </c>
      <c r="AY231" s="255" t="s">
        <v>331</v>
      </c>
    </row>
    <row r="232" s="15" customFormat="1">
      <c r="A232" s="15"/>
      <c r="B232" s="256"/>
      <c r="C232" s="257"/>
      <c r="D232" s="236" t="s">
        <v>341</v>
      </c>
      <c r="E232" s="258" t="s">
        <v>19</v>
      </c>
      <c r="F232" s="259" t="s">
        <v>353</v>
      </c>
      <c r="G232" s="257"/>
      <c r="H232" s="260">
        <v>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341</v>
      </c>
      <c r="AU232" s="266" t="s">
        <v>85</v>
      </c>
      <c r="AV232" s="15" t="s">
        <v>126</v>
      </c>
      <c r="AW232" s="15" t="s">
        <v>35</v>
      </c>
      <c r="AX232" s="15" t="s">
        <v>83</v>
      </c>
      <c r="AY232" s="266" t="s">
        <v>331</v>
      </c>
    </row>
    <row r="233" s="2" customFormat="1" ht="24.15" customHeight="1">
      <c r="A233" s="40"/>
      <c r="B233" s="41"/>
      <c r="C233" s="216" t="s">
        <v>1044</v>
      </c>
      <c r="D233" s="216" t="s">
        <v>333</v>
      </c>
      <c r="E233" s="217" t="s">
        <v>7683</v>
      </c>
      <c r="F233" s="218" t="s">
        <v>7809</v>
      </c>
      <c r="G233" s="219" t="s">
        <v>425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47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126</v>
      </c>
      <c r="AT233" s="227" t="s">
        <v>333</v>
      </c>
      <c r="AU233" s="227" t="s">
        <v>85</v>
      </c>
      <c r="AY233" s="19" t="s">
        <v>331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83</v>
      </c>
      <c r="BK233" s="228">
        <f>ROUND(I233*H233,2)</f>
        <v>0</v>
      </c>
      <c r="BL233" s="19" t="s">
        <v>126</v>
      </c>
      <c r="BM233" s="227" t="s">
        <v>1380</v>
      </c>
    </row>
    <row r="234" s="14" customFormat="1">
      <c r="A234" s="14"/>
      <c r="B234" s="245"/>
      <c r="C234" s="246"/>
      <c r="D234" s="236" t="s">
        <v>341</v>
      </c>
      <c r="E234" s="247" t="s">
        <v>19</v>
      </c>
      <c r="F234" s="248" t="s">
        <v>83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341</v>
      </c>
      <c r="AU234" s="255" t="s">
        <v>85</v>
      </c>
      <c r="AV234" s="14" t="s">
        <v>85</v>
      </c>
      <c r="AW234" s="14" t="s">
        <v>35</v>
      </c>
      <c r="AX234" s="14" t="s">
        <v>76</v>
      </c>
      <c r="AY234" s="255" t="s">
        <v>331</v>
      </c>
    </row>
    <row r="235" s="15" customFormat="1">
      <c r="A235" s="15"/>
      <c r="B235" s="256"/>
      <c r="C235" s="257"/>
      <c r="D235" s="236" t="s">
        <v>341</v>
      </c>
      <c r="E235" s="258" t="s">
        <v>19</v>
      </c>
      <c r="F235" s="259" t="s">
        <v>353</v>
      </c>
      <c r="G235" s="257"/>
      <c r="H235" s="260">
        <v>1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341</v>
      </c>
      <c r="AU235" s="266" t="s">
        <v>85</v>
      </c>
      <c r="AV235" s="15" t="s">
        <v>126</v>
      </c>
      <c r="AW235" s="15" t="s">
        <v>35</v>
      </c>
      <c r="AX235" s="15" t="s">
        <v>83</v>
      </c>
      <c r="AY235" s="266" t="s">
        <v>331</v>
      </c>
    </row>
    <row r="236" s="2" customFormat="1" ht="16.5" customHeight="1">
      <c r="A236" s="40"/>
      <c r="B236" s="41"/>
      <c r="C236" s="216" t="s">
        <v>1048</v>
      </c>
      <c r="D236" s="216" t="s">
        <v>333</v>
      </c>
      <c r="E236" s="217" t="s">
        <v>6920</v>
      </c>
      <c r="F236" s="218" t="s">
        <v>6921</v>
      </c>
      <c r="G236" s="219" t="s">
        <v>384</v>
      </c>
      <c r="H236" s="220">
        <v>0.35999999999999999</v>
      </c>
      <c r="I236" s="221"/>
      <c r="J236" s="222">
        <f>ROUND(I236*H236,2)</f>
        <v>0</v>
      </c>
      <c r="K236" s="218" t="s">
        <v>3508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126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126</v>
      </c>
      <c r="BM236" s="227" t="s">
        <v>1391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7810</v>
      </c>
      <c r="G237" s="246"/>
      <c r="H237" s="249">
        <v>0.35999999999999999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0.35999999999999999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1053</v>
      </c>
      <c r="D239" s="216" t="s">
        <v>333</v>
      </c>
      <c r="E239" s="217" t="s">
        <v>6988</v>
      </c>
      <c r="F239" s="218" t="s">
        <v>6989</v>
      </c>
      <c r="G239" s="219" t="s">
        <v>384</v>
      </c>
      <c r="H239" s="220">
        <v>3.3399999999999999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126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126</v>
      </c>
      <c r="BM239" s="227" t="s">
        <v>1401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7827</v>
      </c>
      <c r="G240" s="246"/>
      <c r="H240" s="249">
        <v>3.3399999999999999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3.3399999999999999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2" customFormat="1" ht="16.5" customHeight="1">
      <c r="A242" s="40"/>
      <c r="B242" s="41"/>
      <c r="C242" s="216" t="s">
        <v>1058</v>
      </c>
      <c r="D242" s="216" t="s">
        <v>333</v>
      </c>
      <c r="E242" s="217" t="s">
        <v>6990</v>
      </c>
      <c r="F242" s="218" t="s">
        <v>6991</v>
      </c>
      <c r="G242" s="219" t="s">
        <v>384</v>
      </c>
      <c r="H242" s="220">
        <v>9.3520000000000003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47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126</v>
      </c>
      <c r="AT242" s="227" t="s">
        <v>333</v>
      </c>
      <c r="AU242" s="227" t="s">
        <v>85</v>
      </c>
      <c r="AY242" s="19" t="s">
        <v>331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83</v>
      </c>
      <c r="BK242" s="228">
        <f>ROUND(I242*H242,2)</f>
        <v>0</v>
      </c>
      <c r="BL242" s="19" t="s">
        <v>126</v>
      </c>
      <c r="BM242" s="227" t="s">
        <v>1415</v>
      </c>
    </row>
    <row r="243" s="14" customFormat="1">
      <c r="A243" s="14"/>
      <c r="B243" s="245"/>
      <c r="C243" s="246"/>
      <c r="D243" s="236" t="s">
        <v>341</v>
      </c>
      <c r="E243" s="247" t="s">
        <v>19</v>
      </c>
      <c r="F243" s="248" t="s">
        <v>7828</v>
      </c>
      <c r="G243" s="246"/>
      <c r="H243" s="249">
        <v>9.3520000000000003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341</v>
      </c>
      <c r="AU243" s="255" t="s">
        <v>85</v>
      </c>
      <c r="AV243" s="14" t="s">
        <v>85</v>
      </c>
      <c r="AW243" s="14" t="s">
        <v>35</v>
      </c>
      <c r="AX243" s="14" t="s">
        <v>76</v>
      </c>
      <c r="AY243" s="255" t="s">
        <v>331</v>
      </c>
    </row>
    <row r="244" s="15" customFormat="1">
      <c r="A244" s="15"/>
      <c r="B244" s="256"/>
      <c r="C244" s="257"/>
      <c r="D244" s="236" t="s">
        <v>341</v>
      </c>
      <c r="E244" s="258" t="s">
        <v>19</v>
      </c>
      <c r="F244" s="259" t="s">
        <v>353</v>
      </c>
      <c r="G244" s="257"/>
      <c r="H244" s="260">
        <v>9.3520000000000003</v>
      </c>
      <c r="I244" s="261"/>
      <c r="J244" s="257"/>
      <c r="K244" s="257"/>
      <c r="L244" s="262"/>
      <c r="M244" s="270"/>
      <c r="N244" s="271"/>
      <c r="O244" s="271"/>
      <c r="P244" s="271"/>
      <c r="Q244" s="271"/>
      <c r="R244" s="271"/>
      <c r="S244" s="271"/>
      <c r="T244" s="27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6" t="s">
        <v>341</v>
      </c>
      <c r="AU244" s="266" t="s">
        <v>85</v>
      </c>
      <c r="AV244" s="15" t="s">
        <v>126</v>
      </c>
      <c r="AW244" s="15" t="s">
        <v>35</v>
      </c>
      <c r="AX244" s="15" t="s">
        <v>83</v>
      </c>
      <c r="AY244" s="266" t="s">
        <v>331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fmqIdskuWAx3y8nCu0qAxmhkzsIeo3j4yQV46rwvMpUKxtLKM5XGc73vO9ZkOhSFCfDra0AajbWnhfd7waCU6g==" hashValue="Ozny4sl2RZT4OyHVvmJtquyP64PHbpli3w4EQzKxmWlJabI1bzESxbs8k/D0kUFZ2gbPQRrKyAhKTZXxC3xnAQ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ROUND((SUM(BE97:BE189)),  2)</f>
        <v>0</v>
      </c>
      <c r="G35" s="40"/>
      <c r="H35" s="40"/>
      <c r="I35" s="160">
        <v>0.20999999999999999</v>
      </c>
      <c r="J35" s="159">
        <f>ROUND(((SUM(BE97:BE189))*I35),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ROUND((SUM(BF97:BF189)),  2)</f>
        <v>0</v>
      </c>
      <c r="G36" s="40"/>
      <c r="H36" s="40"/>
      <c r="I36" s="160">
        <v>0.14999999999999999</v>
      </c>
      <c r="J36" s="159">
        <f>ROUND(((SUM(BF97:BF189))*I36),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ROUND((SUM(BG97:BG189)),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ROUND((SUM(BH97:BH189)),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ROUND((SUM(BI97:BI189)),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102.70 - IO.02.70 - Rušení přípojek vody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7830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J99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5215</v>
      </c>
      <c r="E66" s="186"/>
      <c r="F66" s="186"/>
      <c r="G66" s="186"/>
      <c r="H66" s="186"/>
      <c r="I66" s="186"/>
      <c r="J66" s="187">
        <f>J112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J117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J129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J151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5217</v>
      </c>
      <c r="E71" s="186"/>
      <c r="F71" s="186"/>
      <c r="G71" s="186"/>
      <c r="H71" s="186"/>
      <c r="I71" s="186"/>
      <c r="J71" s="187">
        <f>J156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5218</v>
      </c>
      <c r="E72" s="186"/>
      <c r="F72" s="186"/>
      <c r="G72" s="186"/>
      <c r="H72" s="186"/>
      <c r="I72" s="186"/>
      <c r="J72" s="187">
        <f>J169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6626</v>
      </c>
      <c r="E73" s="186"/>
      <c r="F73" s="186"/>
      <c r="G73" s="186"/>
      <c r="H73" s="186"/>
      <c r="I73" s="186"/>
      <c r="J73" s="187">
        <f>J173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6628</v>
      </c>
      <c r="E74" s="186"/>
      <c r="F74" s="186"/>
      <c r="G74" s="186"/>
      <c r="H74" s="186"/>
      <c r="I74" s="186"/>
      <c r="J74" s="187">
        <f>J179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5591</v>
      </c>
      <c r="E75" s="186"/>
      <c r="F75" s="186"/>
      <c r="G75" s="186"/>
      <c r="H75" s="186"/>
      <c r="I75" s="186"/>
      <c r="J75" s="187">
        <f>J183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316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Anthropos Sportovní a rekreační areál (I.etapa)-revize 5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303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304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102.70 - IO.02.70 - Rušení přípojek vody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Statutární město Brno</v>
      </c>
      <c r="G93" s="42"/>
      <c r="H93" s="42"/>
      <c r="I93" s="34" t="s">
        <v>31</v>
      </c>
      <c r="J93" s="38" t="str">
        <f>E23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36</v>
      </c>
      <c r="J94" s="38" t="str">
        <f>E26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0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83</v>
      </c>
      <c r="F98" s="203" t="s">
        <v>7831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P99+P112+P117+P129+P137+P151+P156+P169+P173+P179+P183</f>
        <v>0</v>
      </c>
      <c r="Q98" s="208"/>
      <c r="R98" s="209">
        <f>R99+R112+R117+R129+R137+R151+R156+R169+R173+R179+R183</f>
        <v>0</v>
      </c>
      <c r="S98" s="208"/>
      <c r="T98" s="210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BK99+BK112+BK117+BK129+BK137+BK151+BK156+BK169+BK173+BK179+BK183</f>
        <v>0</v>
      </c>
    </row>
    <row r="99" s="12" customFormat="1" ht="22.8" customHeight="1">
      <c r="A99" s="12"/>
      <c r="B99" s="200"/>
      <c r="C99" s="201"/>
      <c r="D99" s="202" t="s">
        <v>75</v>
      </c>
      <c r="E99" s="214" t="s">
        <v>182</v>
      </c>
      <c r="F99" s="214" t="s">
        <v>422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83</v>
      </c>
      <c r="AT99" s="212" t="s">
        <v>75</v>
      </c>
      <c r="AU99" s="212" t="s">
        <v>83</v>
      </c>
      <c r="AY99" s="211" t="s">
        <v>331</v>
      </c>
      <c r="BK99" s="213">
        <f>SUM(BK100:BK111)</f>
        <v>0</v>
      </c>
    </row>
    <row r="100" s="2" customFormat="1" ht="16.5" customHeight="1">
      <c r="A100" s="40"/>
      <c r="B100" s="41"/>
      <c r="C100" s="216" t="s">
        <v>83</v>
      </c>
      <c r="D100" s="216" t="s">
        <v>333</v>
      </c>
      <c r="E100" s="217" t="s">
        <v>3505</v>
      </c>
      <c r="F100" s="218" t="s">
        <v>6632</v>
      </c>
      <c r="G100" s="219" t="s">
        <v>3507</v>
      </c>
      <c r="H100" s="220">
        <v>48</v>
      </c>
      <c r="I100" s="221"/>
      <c r="J100" s="222">
        <f>ROUND(I100*H100,2)</f>
        <v>0</v>
      </c>
      <c r="K100" s="218" t="s">
        <v>3508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85</v>
      </c>
    </row>
    <row r="101" s="14" customFormat="1">
      <c r="A101" s="14"/>
      <c r="B101" s="245"/>
      <c r="C101" s="246"/>
      <c r="D101" s="236" t="s">
        <v>341</v>
      </c>
      <c r="E101" s="247" t="s">
        <v>19</v>
      </c>
      <c r="F101" s="248" t="s">
        <v>7832</v>
      </c>
      <c r="G101" s="246"/>
      <c r="H101" s="249">
        <v>48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341</v>
      </c>
      <c r="AU101" s="255" t="s">
        <v>85</v>
      </c>
      <c r="AV101" s="14" t="s">
        <v>85</v>
      </c>
      <c r="AW101" s="14" t="s">
        <v>35</v>
      </c>
      <c r="AX101" s="14" t="s">
        <v>76</v>
      </c>
      <c r="AY101" s="255" t="s">
        <v>331</v>
      </c>
    </row>
    <row r="102" s="15" customFormat="1">
      <c r="A102" s="15"/>
      <c r="B102" s="256"/>
      <c r="C102" s="257"/>
      <c r="D102" s="236" t="s">
        <v>341</v>
      </c>
      <c r="E102" s="258" t="s">
        <v>19</v>
      </c>
      <c r="F102" s="259" t="s">
        <v>353</v>
      </c>
      <c r="G102" s="257"/>
      <c r="H102" s="260">
        <v>48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341</v>
      </c>
      <c r="AU102" s="266" t="s">
        <v>85</v>
      </c>
      <c r="AV102" s="15" t="s">
        <v>126</v>
      </c>
      <c r="AW102" s="15" t="s">
        <v>35</v>
      </c>
      <c r="AX102" s="15" t="s">
        <v>83</v>
      </c>
      <c r="AY102" s="266" t="s">
        <v>331</v>
      </c>
    </row>
    <row r="103" s="2" customFormat="1" ht="16.5" customHeight="1">
      <c r="A103" s="40"/>
      <c r="B103" s="41"/>
      <c r="C103" s="216" t="s">
        <v>85</v>
      </c>
      <c r="D103" s="216" t="s">
        <v>333</v>
      </c>
      <c r="E103" s="217" t="s">
        <v>3510</v>
      </c>
      <c r="F103" s="218" t="s">
        <v>6634</v>
      </c>
      <c r="G103" s="219" t="s">
        <v>1081</v>
      </c>
      <c r="H103" s="220">
        <v>2</v>
      </c>
      <c r="I103" s="221"/>
      <c r="J103" s="222">
        <f>ROUND(I103*H103,2)</f>
        <v>0</v>
      </c>
      <c r="K103" s="218" t="s">
        <v>3508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126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85</v>
      </c>
      <c r="G104" s="246"/>
      <c r="H104" s="249">
        <v>2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92</v>
      </c>
      <c r="D106" s="216" t="s">
        <v>333</v>
      </c>
      <c r="E106" s="217" t="s">
        <v>6643</v>
      </c>
      <c r="F106" s="218" t="s">
        <v>6644</v>
      </c>
      <c r="G106" s="219" t="s">
        <v>376</v>
      </c>
      <c r="H106" s="220">
        <v>3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366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6645</v>
      </c>
      <c r="G107" s="246"/>
      <c r="H107" s="249">
        <v>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3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2" customFormat="1" ht="16.5" customHeight="1">
      <c r="A109" s="40"/>
      <c r="B109" s="41"/>
      <c r="C109" s="216" t="s">
        <v>126</v>
      </c>
      <c r="D109" s="216" t="s">
        <v>333</v>
      </c>
      <c r="E109" s="217" t="s">
        <v>7833</v>
      </c>
      <c r="F109" s="218" t="s">
        <v>7834</v>
      </c>
      <c r="G109" s="219" t="s">
        <v>6862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381</v>
      </c>
    </row>
    <row r="110" s="14" customFormat="1">
      <c r="A110" s="14"/>
      <c r="B110" s="245"/>
      <c r="C110" s="246"/>
      <c r="D110" s="236" t="s">
        <v>341</v>
      </c>
      <c r="E110" s="247" t="s">
        <v>19</v>
      </c>
      <c r="F110" s="248" t="s">
        <v>85</v>
      </c>
      <c r="G110" s="246"/>
      <c r="H110" s="249">
        <v>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341</v>
      </c>
      <c r="AU110" s="255" t="s">
        <v>85</v>
      </c>
      <c r="AV110" s="14" t="s">
        <v>85</v>
      </c>
      <c r="AW110" s="14" t="s">
        <v>35</v>
      </c>
      <c r="AX110" s="14" t="s">
        <v>76</v>
      </c>
      <c r="AY110" s="255" t="s">
        <v>331</v>
      </c>
    </row>
    <row r="111" s="15" customFormat="1">
      <c r="A111" s="15"/>
      <c r="B111" s="256"/>
      <c r="C111" s="257"/>
      <c r="D111" s="236" t="s">
        <v>341</v>
      </c>
      <c r="E111" s="258" t="s">
        <v>19</v>
      </c>
      <c r="F111" s="259" t="s">
        <v>353</v>
      </c>
      <c r="G111" s="257"/>
      <c r="H111" s="260">
        <v>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341</v>
      </c>
      <c r="AU111" s="266" t="s">
        <v>85</v>
      </c>
      <c r="AV111" s="15" t="s">
        <v>126</v>
      </c>
      <c r="AW111" s="15" t="s">
        <v>35</v>
      </c>
      <c r="AX111" s="15" t="s">
        <v>83</v>
      </c>
      <c r="AY111" s="266" t="s">
        <v>331</v>
      </c>
    </row>
    <row r="112" s="12" customFormat="1" ht="22.8" customHeight="1">
      <c r="A112" s="12"/>
      <c r="B112" s="200"/>
      <c r="C112" s="201"/>
      <c r="D112" s="202" t="s">
        <v>75</v>
      </c>
      <c r="E112" s="214" t="s">
        <v>185</v>
      </c>
      <c r="F112" s="214" t="s">
        <v>5222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SUM(P113:P116)</f>
        <v>0</v>
      </c>
      <c r="Q112" s="208"/>
      <c r="R112" s="209">
        <f>SUM(R113:R116)</f>
        <v>0</v>
      </c>
      <c r="S112" s="208"/>
      <c r="T112" s="21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83</v>
      </c>
      <c r="AT112" s="212" t="s">
        <v>75</v>
      </c>
      <c r="AU112" s="212" t="s">
        <v>83</v>
      </c>
      <c r="AY112" s="211" t="s">
        <v>331</v>
      </c>
      <c r="BK112" s="213">
        <f>SUM(BK113:BK116)</f>
        <v>0</v>
      </c>
    </row>
    <row r="113" s="2" customFormat="1" ht="16.5" customHeight="1">
      <c r="A113" s="40"/>
      <c r="B113" s="41"/>
      <c r="C113" s="216" t="s">
        <v>361</v>
      </c>
      <c r="D113" s="216" t="s">
        <v>333</v>
      </c>
      <c r="E113" s="217" t="s">
        <v>6667</v>
      </c>
      <c r="F113" s="218" t="s">
        <v>6668</v>
      </c>
      <c r="G113" s="219" t="s">
        <v>429</v>
      </c>
      <c r="H113" s="220">
        <v>1.575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393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7835</v>
      </c>
      <c r="G114" s="246"/>
      <c r="H114" s="249">
        <v>0.67500000000000004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7836</v>
      </c>
      <c r="G115" s="246"/>
      <c r="H115" s="249">
        <v>0.90000000000000002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1.5750000000000002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524</v>
      </c>
      <c r="F117" s="214" t="s">
        <v>3512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SUM(P118:P128)</f>
        <v>0</v>
      </c>
      <c r="Q117" s="208"/>
      <c r="R117" s="209">
        <f>SUM(R118:R128)</f>
        <v>0</v>
      </c>
      <c r="S117" s="208"/>
      <c r="T117" s="210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SUM(BK118:BK128)</f>
        <v>0</v>
      </c>
    </row>
    <row r="118" s="2" customFormat="1" ht="16.5" customHeight="1">
      <c r="A118" s="40"/>
      <c r="B118" s="41"/>
      <c r="C118" s="216" t="s">
        <v>366</v>
      </c>
      <c r="D118" s="216" t="s">
        <v>333</v>
      </c>
      <c r="E118" s="217" t="s">
        <v>3516</v>
      </c>
      <c r="F118" s="218" t="s">
        <v>6997</v>
      </c>
      <c r="G118" s="219" t="s">
        <v>429</v>
      </c>
      <c r="H118" s="220">
        <v>5.7999999999999998</v>
      </c>
      <c r="I118" s="221"/>
      <c r="J118" s="222">
        <f>ROUND(I118*H118,2)</f>
        <v>0</v>
      </c>
      <c r="K118" s="218" t="s">
        <v>3508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185</v>
      </c>
    </row>
    <row r="119" s="14" customFormat="1">
      <c r="A119" s="14"/>
      <c r="B119" s="245"/>
      <c r="C119" s="246"/>
      <c r="D119" s="236" t="s">
        <v>341</v>
      </c>
      <c r="E119" s="247" t="s">
        <v>19</v>
      </c>
      <c r="F119" s="248" t="s">
        <v>7837</v>
      </c>
      <c r="G119" s="246"/>
      <c r="H119" s="249">
        <v>2.8999999999999999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341</v>
      </c>
      <c r="AU119" s="255" t="s">
        <v>85</v>
      </c>
      <c r="AV119" s="14" t="s">
        <v>85</v>
      </c>
      <c r="AW119" s="14" t="s">
        <v>35</v>
      </c>
      <c r="AX119" s="14" t="s">
        <v>76</v>
      </c>
      <c r="AY119" s="255" t="s">
        <v>331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7837</v>
      </c>
      <c r="G120" s="246"/>
      <c r="H120" s="249">
        <v>2.8999999999999999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5.7999999999999998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2" customFormat="1" ht="16.5" customHeight="1">
      <c r="A122" s="40"/>
      <c r="B122" s="41"/>
      <c r="C122" s="216" t="s">
        <v>373</v>
      </c>
      <c r="D122" s="216" t="s">
        <v>333</v>
      </c>
      <c r="E122" s="217" t="s">
        <v>3519</v>
      </c>
      <c r="F122" s="218" t="s">
        <v>6676</v>
      </c>
      <c r="G122" s="219" t="s">
        <v>429</v>
      </c>
      <c r="H122" s="220">
        <v>5.0750000000000002</v>
      </c>
      <c r="I122" s="221"/>
      <c r="J122" s="222">
        <f>ROUND(I122*H122,2)</f>
        <v>0</v>
      </c>
      <c r="K122" s="218" t="s">
        <v>3508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529</v>
      </c>
    </row>
    <row r="123" s="14" customFormat="1">
      <c r="A123" s="14"/>
      <c r="B123" s="245"/>
      <c r="C123" s="246"/>
      <c r="D123" s="236" t="s">
        <v>341</v>
      </c>
      <c r="E123" s="247" t="s">
        <v>19</v>
      </c>
      <c r="F123" s="248" t="s">
        <v>7838</v>
      </c>
      <c r="G123" s="246"/>
      <c r="H123" s="249">
        <v>5.0750000000000002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341</v>
      </c>
      <c r="AU123" s="255" t="s">
        <v>85</v>
      </c>
      <c r="AV123" s="14" t="s">
        <v>85</v>
      </c>
      <c r="AW123" s="14" t="s">
        <v>35</v>
      </c>
      <c r="AX123" s="14" t="s">
        <v>76</v>
      </c>
      <c r="AY123" s="255" t="s">
        <v>331</v>
      </c>
    </row>
    <row r="124" s="15" customFormat="1">
      <c r="A124" s="15"/>
      <c r="B124" s="256"/>
      <c r="C124" s="257"/>
      <c r="D124" s="236" t="s">
        <v>341</v>
      </c>
      <c r="E124" s="258" t="s">
        <v>19</v>
      </c>
      <c r="F124" s="259" t="s">
        <v>353</v>
      </c>
      <c r="G124" s="257"/>
      <c r="H124" s="260">
        <v>5.0750000000000002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341</v>
      </c>
      <c r="AU124" s="266" t="s">
        <v>85</v>
      </c>
      <c r="AV124" s="15" t="s">
        <v>126</v>
      </c>
      <c r="AW124" s="15" t="s">
        <v>35</v>
      </c>
      <c r="AX124" s="15" t="s">
        <v>83</v>
      </c>
      <c r="AY124" s="266" t="s">
        <v>331</v>
      </c>
    </row>
    <row r="125" s="2" customFormat="1" ht="16.5" customHeight="1">
      <c r="A125" s="40"/>
      <c r="B125" s="41"/>
      <c r="C125" s="216" t="s">
        <v>381</v>
      </c>
      <c r="D125" s="216" t="s">
        <v>333</v>
      </c>
      <c r="E125" s="217" t="s">
        <v>6670</v>
      </c>
      <c r="F125" s="218" t="s">
        <v>6671</v>
      </c>
      <c r="G125" s="219" t="s">
        <v>429</v>
      </c>
      <c r="H125" s="220">
        <v>9.4499999999999993</v>
      </c>
      <c r="I125" s="221"/>
      <c r="J125" s="222">
        <f>ROUND(I125*H125,2)</f>
        <v>0</v>
      </c>
      <c r="K125" s="218" t="s">
        <v>3508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541</v>
      </c>
    </row>
    <row r="126" s="14" customFormat="1">
      <c r="A126" s="14"/>
      <c r="B126" s="245"/>
      <c r="C126" s="246"/>
      <c r="D126" s="236" t="s">
        <v>341</v>
      </c>
      <c r="E126" s="247" t="s">
        <v>19</v>
      </c>
      <c r="F126" s="248" t="s">
        <v>7839</v>
      </c>
      <c r="G126" s="246"/>
      <c r="H126" s="249">
        <v>4.0499999999999998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341</v>
      </c>
      <c r="AU126" s="255" t="s">
        <v>85</v>
      </c>
      <c r="AV126" s="14" t="s">
        <v>85</v>
      </c>
      <c r="AW126" s="14" t="s">
        <v>35</v>
      </c>
      <c r="AX126" s="14" t="s">
        <v>76</v>
      </c>
      <c r="AY126" s="255" t="s">
        <v>331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7840</v>
      </c>
      <c r="G127" s="246"/>
      <c r="H127" s="249">
        <v>5.4000000000000004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9.4499999999999993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3527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SUM(P130:P136)</f>
        <v>0</v>
      </c>
      <c r="Q129" s="208"/>
      <c r="R129" s="209">
        <f>SUM(R130:R136)</f>
        <v>0</v>
      </c>
      <c r="S129" s="208"/>
      <c r="T129" s="21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SUM(BK130:BK136)</f>
        <v>0</v>
      </c>
    </row>
    <row r="130" s="2" customFormat="1" ht="16.5" customHeight="1">
      <c r="A130" s="40"/>
      <c r="B130" s="41"/>
      <c r="C130" s="216" t="s">
        <v>387</v>
      </c>
      <c r="D130" s="216" t="s">
        <v>333</v>
      </c>
      <c r="E130" s="217" t="s">
        <v>3528</v>
      </c>
      <c r="F130" s="218" t="s">
        <v>6710</v>
      </c>
      <c r="G130" s="219" t="s">
        <v>336</v>
      </c>
      <c r="H130" s="220">
        <v>11.6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475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7841</v>
      </c>
      <c r="G131" s="246"/>
      <c r="H131" s="249">
        <v>5.7999999999999998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7841</v>
      </c>
      <c r="G132" s="246"/>
      <c r="H132" s="249">
        <v>5.7999999999999998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11.6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3531</v>
      </c>
      <c r="F134" s="218" t="s">
        <v>6712</v>
      </c>
      <c r="G134" s="219" t="s">
        <v>336</v>
      </c>
      <c r="H134" s="220">
        <v>11.6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7842</v>
      </c>
      <c r="G135" s="246"/>
      <c r="H135" s="249">
        <v>11.6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11.6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541</v>
      </c>
      <c r="F137" s="214" t="s">
        <v>3540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SUM(P138:P150)</f>
        <v>0</v>
      </c>
      <c r="Q137" s="208"/>
      <c r="R137" s="209">
        <f>SUM(R138:R150)</f>
        <v>0</v>
      </c>
      <c r="S137" s="208"/>
      <c r="T137" s="21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SUM(BK138:BK150)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3541</v>
      </c>
      <c r="F138" s="218" t="s">
        <v>6732</v>
      </c>
      <c r="G138" s="219" t="s">
        <v>429</v>
      </c>
      <c r="H138" s="220">
        <v>5.7999999999999998</v>
      </c>
      <c r="I138" s="221"/>
      <c r="J138" s="222">
        <f>ROUND(I138*H138,2)</f>
        <v>0</v>
      </c>
      <c r="K138" s="218" t="s">
        <v>3508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7843</v>
      </c>
      <c r="G139" s="246"/>
      <c r="H139" s="249">
        <v>5.7999999999999998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5.7999999999999998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3547</v>
      </c>
      <c r="F141" s="218" t="s">
        <v>5225</v>
      </c>
      <c r="G141" s="219" t="s">
        <v>429</v>
      </c>
      <c r="H141" s="220">
        <v>5.7999999999999998</v>
      </c>
      <c r="I141" s="221"/>
      <c r="J141" s="222">
        <f>ROUND(I141*H141,2)</f>
        <v>0</v>
      </c>
      <c r="K141" s="218" t="s">
        <v>3508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3" customFormat="1">
      <c r="A142" s="13"/>
      <c r="B142" s="234"/>
      <c r="C142" s="235"/>
      <c r="D142" s="236" t="s">
        <v>341</v>
      </c>
      <c r="E142" s="237" t="s">
        <v>19</v>
      </c>
      <c r="F142" s="238" t="s">
        <v>6748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341</v>
      </c>
      <c r="AU142" s="244" t="s">
        <v>85</v>
      </c>
      <c r="AV142" s="13" t="s">
        <v>83</v>
      </c>
      <c r="AW142" s="13" t="s">
        <v>35</v>
      </c>
      <c r="AX142" s="13" t="s">
        <v>76</v>
      </c>
      <c r="AY142" s="244" t="s">
        <v>331</v>
      </c>
    </row>
    <row r="143" s="14" customFormat="1">
      <c r="A143" s="14"/>
      <c r="B143" s="245"/>
      <c r="C143" s="246"/>
      <c r="D143" s="236" t="s">
        <v>341</v>
      </c>
      <c r="E143" s="247" t="s">
        <v>19</v>
      </c>
      <c r="F143" s="248" t="s">
        <v>7843</v>
      </c>
      <c r="G143" s="246"/>
      <c r="H143" s="249">
        <v>5.7999999999999998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341</v>
      </c>
      <c r="AU143" s="255" t="s">
        <v>85</v>
      </c>
      <c r="AV143" s="14" t="s">
        <v>85</v>
      </c>
      <c r="AW143" s="14" t="s">
        <v>35</v>
      </c>
      <c r="AX143" s="14" t="s">
        <v>76</v>
      </c>
      <c r="AY143" s="255" t="s">
        <v>331</v>
      </c>
    </row>
    <row r="144" s="15" customFormat="1">
      <c r="A144" s="15"/>
      <c r="B144" s="256"/>
      <c r="C144" s="257"/>
      <c r="D144" s="236" t="s">
        <v>341</v>
      </c>
      <c r="E144" s="258" t="s">
        <v>19</v>
      </c>
      <c r="F144" s="259" t="s">
        <v>353</v>
      </c>
      <c r="G144" s="257"/>
      <c r="H144" s="260">
        <v>5.7999999999999998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6" t="s">
        <v>341</v>
      </c>
      <c r="AU144" s="266" t="s">
        <v>85</v>
      </c>
      <c r="AV144" s="15" t="s">
        <v>126</v>
      </c>
      <c r="AW144" s="15" t="s">
        <v>35</v>
      </c>
      <c r="AX144" s="15" t="s">
        <v>83</v>
      </c>
      <c r="AY144" s="266" t="s">
        <v>331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3891</v>
      </c>
      <c r="F145" s="218" t="s">
        <v>7014</v>
      </c>
      <c r="G145" s="219" t="s">
        <v>429</v>
      </c>
      <c r="H145" s="220">
        <v>5.7999999999999998</v>
      </c>
      <c r="I145" s="221"/>
      <c r="J145" s="222">
        <f>ROUND(I145*H145,2)</f>
        <v>0</v>
      </c>
      <c r="K145" s="218" t="s">
        <v>3508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7843</v>
      </c>
      <c r="G146" s="246"/>
      <c r="H146" s="249">
        <v>5.7999999999999998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5.7999999999999998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2" customFormat="1" ht="16.5" customHeight="1">
      <c r="A148" s="40"/>
      <c r="B148" s="41"/>
      <c r="C148" s="216" t="s">
        <v>529</v>
      </c>
      <c r="D148" s="216" t="s">
        <v>333</v>
      </c>
      <c r="E148" s="217" t="s">
        <v>3550</v>
      </c>
      <c r="F148" s="218" t="s">
        <v>6759</v>
      </c>
      <c r="G148" s="219" t="s">
        <v>429</v>
      </c>
      <c r="H148" s="220">
        <v>87</v>
      </c>
      <c r="I148" s="221"/>
      <c r="J148" s="222">
        <f>ROUND(I148*H148,2)</f>
        <v>0</v>
      </c>
      <c r="K148" s="218" t="s">
        <v>3508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650</v>
      </c>
    </row>
    <row r="149" s="14" customFormat="1">
      <c r="A149" s="14"/>
      <c r="B149" s="245"/>
      <c r="C149" s="246"/>
      <c r="D149" s="236" t="s">
        <v>341</v>
      </c>
      <c r="E149" s="247" t="s">
        <v>19</v>
      </c>
      <c r="F149" s="248" t="s">
        <v>7844</v>
      </c>
      <c r="G149" s="246"/>
      <c r="H149" s="249">
        <v>87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341</v>
      </c>
      <c r="AU149" s="255" t="s">
        <v>85</v>
      </c>
      <c r="AV149" s="14" t="s">
        <v>85</v>
      </c>
      <c r="AW149" s="14" t="s">
        <v>35</v>
      </c>
      <c r="AX149" s="14" t="s">
        <v>76</v>
      </c>
      <c r="AY149" s="255" t="s">
        <v>331</v>
      </c>
    </row>
    <row r="150" s="15" customFormat="1">
      <c r="A150" s="15"/>
      <c r="B150" s="256"/>
      <c r="C150" s="257"/>
      <c r="D150" s="236" t="s">
        <v>341</v>
      </c>
      <c r="E150" s="258" t="s">
        <v>19</v>
      </c>
      <c r="F150" s="259" t="s">
        <v>353</v>
      </c>
      <c r="G150" s="257"/>
      <c r="H150" s="260">
        <v>87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341</v>
      </c>
      <c r="AU150" s="266" t="s">
        <v>85</v>
      </c>
      <c r="AV150" s="15" t="s">
        <v>126</v>
      </c>
      <c r="AW150" s="15" t="s">
        <v>35</v>
      </c>
      <c r="AX150" s="15" t="s">
        <v>83</v>
      </c>
      <c r="AY150" s="266" t="s">
        <v>331</v>
      </c>
    </row>
    <row r="151" s="12" customFormat="1" ht="22.8" customHeight="1">
      <c r="A151" s="12"/>
      <c r="B151" s="200"/>
      <c r="C151" s="201"/>
      <c r="D151" s="202" t="s">
        <v>75</v>
      </c>
      <c r="E151" s="214" t="s">
        <v>469</v>
      </c>
      <c r="F151" s="214" t="s">
        <v>3553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SUM(P152:P155)</f>
        <v>0</v>
      </c>
      <c r="Q151" s="208"/>
      <c r="R151" s="209">
        <f>SUM(R152:R155)</f>
        <v>0</v>
      </c>
      <c r="S151" s="208"/>
      <c r="T151" s="210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83</v>
      </c>
      <c r="AT151" s="212" t="s">
        <v>75</v>
      </c>
      <c r="AU151" s="212" t="s">
        <v>83</v>
      </c>
      <c r="AY151" s="211" t="s">
        <v>331</v>
      </c>
      <c r="BK151" s="213">
        <f>SUM(BK152:BK155)</f>
        <v>0</v>
      </c>
    </row>
    <row r="152" s="2" customFormat="1" ht="16.5" customHeight="1">
      <c r="A152" s="40"/>
      <c r="B152" s="41"/>
      <c r="C152" s="216" t="s">
        <v>8</v>
      </c>
      <c r="D152" s="216" t="s">
        <v>333</v>
      </c>
      <c r="E152" s="217" t="s">
        <v>3556</v>
      </c>
      <c r="F152" s="218" t="s">
        <v>6773</v>
      </c>
      <c r="G152" s="219" t="s">
        <v>429</v>
      </c>
      <c r="H152" s="220">
        <v>8.5</v>
      </c>
      <c r="I152" s="221"/>
      <c r="J152" s="222">
        <f>ROUND(I152*H152,2)</f>
        <v>0</v>
      </c>
      <c r="K152" s="218" t="s">
        <v>3508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631</v>
      </c>
    </row>
    <row r="153" s="14" customFormat="1">
      <c r="A153" s="14"/>
      <c r="B153" s="245"/>
      <c r="C153" s="246"/>
      <c r="D153" s="236" t="s">
        <v>341</v>
      </c>
      <c r="E153" s="247" t="s">
        <v>19</v>
      </c>
      <c r="F153" s="248" t="s">
        <v>7843</v>
      </c>
      <c r="G153" s="246"/>
      <c r="H153" s="249">
        <v>5.7999999999999998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341</v>
      </c>
      <c r="AU153" s="255" t="s">
        <v>85</v>
      </c>
      <c r="AV153" s="14" t="s">
        <v>85</v>
      </c>
      <c r="AW153" s="14" t="s">
        <v>35</v>
      </c>
      <c r="AX153" s="14" t="s">
        <v>76</v>
      </c>
      <c r="AY153" s="255" t="s">
        <v>331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7845</v>
      </c>
      <c r="G154" s="246"/>
      <c r="H154" s="249">
        <v>2.7000000000000002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8.5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2.8" customHeight="1">
      <c r="A156" s="12"/>
      <c r="B156" s="200"/>
      <c r="C156" s="201"/>
      <c r="D156" s="202" t="s">
        <v>75</v>
      </c>
      <c r="E156" s="214" t="s">
        <v>475</v>
      </c>
      <c r="F156" s="214" t="s">
        <v>5226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SUM(P157:P168)</f>
        <v>0</v>
      </c>
      <c r="Q156" s="208"/>
      <c r="R156" s="209">
        <f>SUM(R157:R168)</f>
        <v>0</v>
      </c>
      <c r="S156" s="208"/>
      <c r="T156" s="210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83</v>
      </c>
      <c r="AT156" s="212" t="s">
        <v>75</v>
      </c>
      <c r="AU156" s="212" t="s">
        <v>83</v>
      </c>
      <c r="AY156" s="211" t="s">
        <v>331</v>
      </c>
      <c r="BK156" s="213">
        <f>SUM(BK157:BK168)</f>
        <v>0</v>
      </c>
    </row>
    <row r="157" s="2" customFormat="1" ht="16.5" customHeight="1">
      <c r="A157" s="40"/>
      <c r="B157" s="41"/>
      <c r="C157" s="216" t="s">
        <v>541</v>
      </c>
      <c r="D157" s="216" t="s">
        <v>333</v>
      </c>
      <c r="E157" s="217" t="s">
        <v>6777</v>
      </c>
      <c r="F157" s="218" t="s">
        <v>6778</v>
      </c>
      <c r="G157" s="219" t="s">
        <v>336</v>
      </c>
      <c r="H157" s="220">
        <v>10.5</v>
      </c>
      <c r="I157" s="221"/>
      <c r="J157" s="222">
        <f>ROUND(I157*H157,2)</f>
        <v>0</v>
      </c>
      <c r="K157" s="218" t="s">
        <v>3508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624</v>
      </c>
    </row>
    <row r="158" s="14" customFormat="1">
      <c r="A158" s="14"/>
      <c r="B158" s="245"/>
      <c r="C158" s="246"/>
      <c r="D158" s="236" t="s">
        <v>341</v>
      </c>
      <c r="E158" s="247" t="s">
        <v>19</v>
      </c>
      <c r="F158" s="248" t="s">
        <v>7846</v>
      </c>
      <c r="G158" s="246"/>
      <c r="H158" s="249">
        <v>10.5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341</v>
      </c>
      <c r="AU158" s="255" t="s">
        <v>85</v>
      </c>
      <c r="AV158" s="14" t="s">
        <v>85</v>
      </c>
      <c r="AW158" s="14" t="s">
        <v>35</v>
      </c>
      <c r="AX158" s="14" t="s">
        <v>76</v>
      </c>
      <c r="AY158" s="255" t="s">
        <v>331</v>
      </c>
    </row>
    <row r="159" s="15" customFormat="1">
      <c r="A159" s="15"/>
      <c r="B159" s="256"/>
      <c r="C159" s="257"/>
      <c r="D159" s="236" t="s">
        <v>341</v>
      </c>
      <c r="E159" s="258" t="s">
        <v>19</v>
      </c>
      <c r="F159" s="259" t="s">
        <v>353</v>
      </c>
      <c r="G159" s="257"/>
      <c r="H159" s="260">
        <v>10.5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341</v>
      </c>
      <c r="AU159" s="266" t="s">
        <v>85</v>
      </c>
      <c r="AV159" s="15" t="s">
        <v>126</v>
      </c>
      <c r="AW159" s="15" t="s">
        <v>35</v>
      </c>
      <c r="AX159" s="15" t="s">
        <v>83</v>
      </c>
      <c r="AY159" s="266" t="s">
        <v>331</v>
      </c>
    </row>
    <row r="160" s="2" customFormat="1" ht="16.5" customHeight="1">
      <c r="A160" s="40"/>
      <c r="B160" s="41"/>
      <c r="C160" s="216" t="s">
        <v>469</v>
      </c>
      <c r="D160" s="216" t="s">
        <v>333</v>
      </c>
      <c r="E160" s="217" t="s">
        <v>6780</v>
      </c>
      <c r="F160" s="218" t="s">
        <v>6781</v>
      </c>
      <c r="G160" s="219" t="s">
        <v>336</v>
      </c>
      <c r="H160" s="220">
        <v>10.5</v>
      </c>
      <c r="I160" s="221"/>
      <c r="J160" s="222">
        <f>ROUND(I160*H160,2)</f>
        <v>0</v>
      </c>
      <c r="K160" s="218" t="s">
        <v>3508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638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7847</v>
      </c>
      <c r="G161" s="246"/>
      <c r="H161" s="249">
        <v>10.5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10.5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475</v>
      </c>
      <c r="D163" s="216" t="s">
        <v>333</v>
      </c>
      <c r="E163" s="217" t="s">
        <v>6782</v>
      </c>
      <c r="F163" s="218" t="s">
        <v>6783</v>
      </c>
      <c r="G163" s="219" t="s">
        <v>336</v>
      </c>
      <c r="H163" s="220">
        <v>10.5</v>
      </c>
      <c r="I163" s="221"/>
      <c r="J163" s="222">
        <f>ROUND(I163*H163,2)</f>
        <v>0</v>
      </c>
      <c r="K163" s="218" t="s">
        <v>3508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666</v>
      </c>
    </row>
    <row r="164" s="14" customFormat="1">
      <c r="A164" s="14"/>
      <c r="B164" s="245"/>
      <c r="C164" s="246"/>
      <c r="D164" s="236" t="s">
        <v>341</v>
      </c>
      <c r="E164" s="247" t="s">
        <v>19</v>
      </c>
      <c r="F164" s="248" t="s">
        <v>7847</v>
      </c>
      <c r="G164" s="246"/>
      <c r="H164" s="249">
        <v>10.5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341</v>
      </c>
      <c r="AU164" s="255" t="s">
        <v>85</v>
      </c>
      <c r="AV164" s="14" t="s">
        <v>85</v>
      </c>
      <c r="AW164" s="14" t="s">
        <v>35</v>
      </c>
      <c r="AX164" s="14" t="s">
        <v>76</v>
      </c>
      <c r="AY164" s="255" t="s">
        <v>331</v>
      </c>
    </row>
    <row r="165" s="15" customFormat="1">
      <c r="A165" s="15"/>
      <c r="B165" s="256"/>
      <c r="C165" s="257"/>
      <c r="D165" s="236" t="s">
        <v>341</v>
      </c>
      <c r="E165" s="258" t="s">
        <v>19</v>
      </c>
      <c r="F165" s="259" t="s">
        <v>353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341</v>
      </c>
      <c r="AU165" s="266" t="s">
        <v>85</v>
      </c>
      <c r="AV165" s="15" t="s">
        <v>126</v>
      </c>
      <c r="AW165" s="15" t="s">
        <v>35</v>
      </c>
      <c r="AX165" s="15" t="s">
        <v>83</v>
      </c>
      <c r="AY165" s="266" t="s">
        <v>331</v>
      </c>
    </row>
    <row r="166" s="2" customFormat="1" ht="16.5" customHeight="1">
      <c r="A166" s="40"/>
      <c r="B166" s="41"/>
      <c r="C166" s="216" t="s">
        <v>549</v>
      </c>
      <c r="D166" s="216" t="s">
        <v>333</v>
      </c>
      <c r="E166" s="217" t="s">
        <v>6784</v>
      </c>
      <c r="F166" s="218" t="s">
        <v>6785</v>
      </c>
      <c r="G166" s="219" t="s">
        <v>336</v>
      </c>
      <c r="H166" s="220">
        <v>10.5</v>
      </c>
      <c r="I166" s="221"/>
      <c r="J166" s="222">
        <f>ROUND(I166*H166,2)</f>
        <v>0</v>
      </c>
      <c r="K166" s="218" t="s">
        <v>3508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683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7847</v>
      </c>
      <c r="G167" s="246"/>
      <c r="H167" s="249">
        <v>10.5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10.5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549</v>
      </c>
      <c r="F169" s="214" t="s">
        <v>3560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SUM(P170:P172)</f>
        <v>0</v>
      </c>
      <c r="Q169" s="208"/>
      <c r="R169" s="209">
        <f>SUM(R170:R172)</f>
        <v>0</v>
      </c>
      <c r="S169" s="208"/>
      <c r="T169" s="210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331</v>
      </c>
      <c r="BK169" s="213">
        <f>SUM(BK170:BK172)</f>
        <v>0</v>
      </c>
    </row>
    <row r="170" s="2" customFormat="1" ht="16.5" customHeight="1">
      <c r="A170" s="40"/>
      <c r="B170" s="41"/>
      <c r="C170" s="216" t="s">
        <v>558</v>
      </c>
      <c r="D170" s="216" t="s">
        <v>333</v>
      </c>
      <c r="E170" s="217" t="s">
        <v>3561</v>
      </c>
      <c r="F170" s="218" t="s">
        <v>6786</v>
      </c>
      <c r="G170" s="219" t="s">
        <v>429</v>
      </c>
      <c r="H170" s="220">
        <v>5.7999999999999998</v>
      </c>
      <c r="I170" s="221"/>
      <c r="J170" s="222">
        <f>ROUND(I170*H170,2)</f>
        <v>0</v>
      </c>
      <c r="K170" s="218" t="s">
        <v>3508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1048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7843</v>
      </c>
      <c r="G171" s="246"/>
      <c r="H171" s="249">
        <v>5.7999999999999998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5.7999999999999998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1443</v>
      </c>
      <c r="F173" s="214" t="s">
        <v>3848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SUM(P174:P178)</f>
        <v>0</v>
      </c>
      <c r="Q173" s="208"/>
      <c r="R173" s="209">
        <f>SUM(R174:R178)</f>
        <v>0</v>
      </c>
      <c r="S173" s="208"/>
      <c r="T173" s="210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SUM(BK174:BK178)</f>
        <v>0</v>
      </c>
    </row>
    <row r="174" s="2" customFormat="1" ht="21.75" customHeight="1">
      <c r="A174" s="40"/>
      <c r="B174" s="41"/>
      <c r="C174" s="216" t="s">
        <v>7</v>
      </c>
      <c r="D174" s="216" t="s">
        <v>333</v>
      </c>
      <c r="E174" s="217" t="s">
        <v>7521</v>
      </c>
      <c r="F174" s="218" t="s">
        <v>7848</v>
      </c>
      <c r="G174" s="219" t="s">
        <v>425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1058</v>
      </c>
    </row>
    <row r="175" s="13" customFormat="1">
      <c r="A175" s="13"/>
      <c r="B175" s="234"/>
      <c r="C175" s="235"/>
      <c r="D175" s="236" t="s">
        <v>341</v>
      </c>
      <c r="E175" s="237" t="s">
        <v>19</v>
      </c>
      <c r="F175" s="238" t="s">
        <v>7849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341</v>
      </c>
      <c r="AU175" s="244" t="s">
        <v>85</v>
      </c>
      <c r="AV175" s="13" t="s">
        <v>83</v>
      </c>
      <c r="AW175" s="13" t="s">
        <v>35</v>
      </c>
      <c r="AX175" s="13" t="s">
        <v>76</v>
      </c>
      <c r="AY175" s="244" t="s">
        <v>331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83</v>
      </c>
      <c r="G176" s="246"/>
      <c r="H176" s="249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4" customFormat="1">
      <c r="A177" s="14"/>
      <c r="B177" s="245"/>
      <c r="C177" s="246"/>
      <c r="D177" s="236" t="s">
        <v>341</v>
      </c>
      <c r="E177" s="247" t="s">
        <v>19</v>
      </c>
      <c r="F177" s="248" t="s">
        <v>83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341</v>
      </c>
      <c r="AU177" s="255" t="s">
        <v>85</v>
      </c>
      <c r="AV177" s="14" t="s">
        <v>85</v>
      </c>
      <c r="AW177" s="14" t="s">
        <v>35</v>
      </c>
      <c r="AX177" s="14" t="s">
        <v>76</v>
      </c>
      <c r="AY177" s="255" t="s">
        <v>331</v>
      </c>
    </row>
    <row r="178" s="15" customFormat="1">
      <c r="A178" s="15"/>
      <c r="B178" s="256"/>
      <c r="C178" s="257"/>
      <c r="D178" s="236" t="s">
        <v>341</v>
      </c>
      <c r="E178" s="258" t="s">
        <v>19</v>
      </c>
      <c r="F178" s="259" t="s">
        <v>353</v>
      </c>
      <c r="G178" s="257"/>
      <c r="H178" s="260">
        <v>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341</v>
      </c>
      <c r="AU178" s="266" t="s">
        <v>85</v>
      </c>
      <c r="AV178" s="15" t="s">
        <v>126</v>
      </c>
      <c r="AW178" s="15" t="s">
        <v>35</v>
      </c>
      <c r="AX178" s="15" t="s">
        <v>83</v>
      </c>
      <c r="AY178" s="266" t="s">
        <v>331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6887</v>
      </c>
      <c r="F179" s="214" t="s">
        <v>6888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190</v>
      </c>
      <c r="D180" s="216" t="s">
        <v>333</v>
      </c>
      <c r="E180" s="217" t="s">
        <v>7409</v>
      </c>
      <c r="F180" s="218" t="s">
        <v>7410</v>
      </c>
      <c r="G180" s="219" t="s">
        <v>384</v>
      </c>
      <c r="H180" s="220">
        <v>14.195</v>
      </c>
      <c r="I180" s="221"/>
      <c r="J180" s="222">
        <f>ROUND(I180*H180,2)</f>
        <v>0</v>
      </c>
      <c r="K180" s="218" t="s">
        <v>3508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1070</v>
      </c>
    </row>
    <row r="181" s="14" customFormat="1">
      <c r="A181" s="14"/>
      <c r="B181" s="245"/>
      <c r="C181" s="246"/>
      <c r="D181" s="236" t="s">
        <v>341</v>
      </c>
      <c r="E181" s="247" t="s">
        <v>19</v>
      </c>
      <c r="F181" s="248" t="s">
        <v>7850</v>
      </c>
      <c r="G181" s="246"/>
      <c r="H181" s="249">
        <v>14.195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341</v>
      </c>
      <c r="AU181" s="255" t="s">
        <v>85</v>
      </c>
      <c r="AV181" s="14" t="s">
        <v>85</v>
      </c>
      <c r="AW181" s="14" t="s">
        <v>35</v>
      </c>
      <c r="AX181" s="14" t="s">
        <v>76</v>
      </c>
      <c r="AY181" s="255" t="s">
        <v>331</v>
      </c>
    </row>
    <row r="182" s="15" customFormat="1">
      <c r="A182" s="15"/>
      <c r="B182" s="256"/>
      <c r="C182" s="257"/>
      <c r="D182" s="236" t="s">
        <v>341</v>
      </c>
      <c r="E182" s="258" t="s">
        <v>19</v>
      </c>
      <c r="F182" s="259" t="s">
        <v>353</v>
      </c>
      <c r="G182" s="257"/>
      <c r="H182" s="260">
        <v>14.195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341</v>
      </c>
      <c r="AU182" s="266" t="s">
        <v>85</v>
      </c>
      <c r="AV182" s="15" t="s">
        <v>126</v>
      </c>
      <c r="AW182" s="15" t="s">
        <v>35</v>
      </c>
      <c r="AX182" s="15" t="s">
        <v>83</v>
      </c>
      <c r="AY182" s="266" t="s">
        <v>331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3870</v>
      </c>
      <c r="F183" s="214" t="s">
        <v>3871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SUM(BK184:BK189)</f>
        <v>0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6985</v>
      </c>
      <c r="F184" s="218" t="s">
        <v>6986</v>
      </c>
      <c r="G184" s="219" t="s">
        <v>678</v>
      </c>
      <c r="H184" s="220">
        <v>3.1499999999999999</v>
      </c>
      <c r="I184" s="221"/>
      <c r="J184" s="222">
        <f>ROUND(I184*H184,2)</f>
        <v>0</v>
      </c>
      <c r="K184" s="218" t="s">
        <v>3508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7851</v>
      </c>
      <c r="G185" s="246"/>
      <c r="H185" s="249">
        <v>3.1499999999999999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3.1499999999999999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6990</v>
      </c>
      <c r="F187" s="218" t="s">
        <v>6991</v>
      </c>
      <c r="G187" s="219" t="s">
        <v>384</v>
      </c>
      <c r="H187" s="220">
        <v>14.195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7852</v>
      </c>
      <c r="G188" s="246"/>
      <c r="H188" s="249">
        <v>14.195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14.195</v>
      </c>
      <c r="I189" s="261"/>
      <c r="J189" s="257"/>
      <c r="K189" s="257"/>
      <c r="L189" s="262"/>
      <c r="M189" s="270"/>
      <c r="N189" s="271"/>
      <c r="O189" s="271"/>
      <c r="P189" s="271"/>
      <c r="Q189" s="271"/>
      <c r="R189" s="271"/>
      <c r="S189" s="271"/>
      <c r="T189" s="27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2riUkknhgo2C923+kbuAHI6922pVP0k8WXJlC/cDb7wOBWI9y/kbRP0Zm2PDP7bCJloyNzJZ0pfC0U9GWpUYUQ==" hashValue="utaggfHId6QM7kxZAV5r/Bb7fZfvrEyMeyl5HxHObC/Ds7SjdQzPXqYq04frmp/Utsh+FtA66ArH4HAAX4n78Q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7853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ROUND((SUM(BE104:BE336)),  2)</f>
        <v>0</v>
      </c>
      <c r="G35" s="40"/>
      <c r="H35" s="40"/>
      <c r="I35" s="160">
        <v>0.20999999999999999</v>
      </c>
      <c r="J35" s="159">
        <f>ROUND(((SUM(BE104:BE336))*I35),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ROUND((SUM(BF104:BF336)),  2)</f>
        <v>0</v>
      </c>
      <c r="G36" s="40"/>
      <c r="H36" s="40"/>
      <c r="I36" s="160">
        <v>0.14999999999999999</v>
      </c>
      <c r="J36" s="159">
        <f>ROUND(((SUM(BF104:BF336))*I36),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ROUND((SUM(BG104:BG336)),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ROUND((SUM(BH104:BH336)),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ROUND((SUM(BI104:BI336)),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103.10 - IO.03.10 - Prodloužení plynovodu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7854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5215</v>
      </c>
      <c r="E66" s="186"/>
      <c r="F66" s="186"/>
      <c r="G66" s="186"/>
      <c r="H66" s="186"/>
      <c r="I66" s="186"/>
      <c r="J66" s="187">
        <f>J133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6618</v>
      </c>
      <c r="E67" s="186"/>
      <c r="F67" s="186"/>
      <c r="G67" s="186"/>
      <c r="H67" s="186"/>
      <c r="I67" s="186"/>
      <c r="J67" s="187">
        <f>J142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6619</v>
      </c>
      <c r="E68" s="186"/>
      <c r="F68" s="186"/>
      <c r="G68" s="186"/>
      <c r="H68" s="186"/>
      <c r="I68" s="186"/>
      <c r="J68" s="187">
        <f>J152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5216</v>
      </c>
      <c r="E69" s="186"/>
      <c r="F69" s="186"/>
      <c r="G69" s="186"/>
      <c r="H69" s="186"/>
      <c r="I69" s="186"/>
      <c r="J69" s="187">
        <f>J159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5589</v>
      </c>
      <c r="E70" s="186"/>
      <c r="F70" s="186"/>
      <c r="G70" s="186"/>
      <c r="H70" s="186"/>
      <c r="I70" s="186"/>
      <c r="J70" s="187">
        <f>J173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5217</v>
      </c>
      <c r="E71" s="186"/>
      <c r="F71" s="186"/>
      <c r="G71" s="186"/>
      <c r="H71" s="186"/>
      <c r="I71" s="186"/>
      <c r="J71" s="187">
        <f>J180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5218</v>
      </c>
      <c r="E72" s="186"/>
      <c r="F72" s="186"/>
      <c r="G72" s="186"/>
      <c r="H72" s="186"/>
      <c r="I72" s="186"/>
      <c r="J72" s="187">
        <f>J193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6620</v>
      </c>
      <c r="E73" s="186"/>
      <c r="F73" s="186"/>
      <c r="G73" s="186"/>
      <c r="H73" s="186"/>
      <c r="I73" s="186"/>
      <c r="J73" s="187">
        <f>J197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6622</v>
      </c>
      <c r="E74" s="186"/>
      <c r="F74" s="186"/>
      <c r="G74" s="186"/>
      <c r="H74" s="186"/>
      <c r="I74" s="186"/>
      <c r="J74" s="187">
        <f>J201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6623</v>
      </c>
      <c r="E75" s="186"/>
      <c r="F75" s="186"/>
      <c r="G75" s="186"/>
      <c r="H75" s="186"/>
      <c r="I75" s="186"/>
      <c r="J75" s="187">
        <f>J208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5220</v>
      </c>
      <c r="E76" s="186"/>
      <c r="F76" s="186"/>
      <c r="G76" s="186"/>
      <c r="H76" s="186"/>
      <c r="I76" s="186"/>
      <c r="J76" s="187">
        <f>J212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5221</v>
      </c>
      <c r="E77" s="186"/>
      <c r="F77" s="186"/>
      <c r="G77" s="186"/>
      <c r="H77" s="186"/>
      <c r="I77" s="186"/>
      <c r="J77" s="187">
        <f>J216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6628</v>
      </c>
      <c r="E78" s="186"/>
      <c r="F78" s="186"/>
      <c r="G78" s="186"/>
      <c r="H78" s="186"/>
      <c r="I78" s="186"/>
      <c r="J78" s="187">
        <f>J223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7855</v>
      </c>
      <c r="E79" s="186"/>
      <c r="F79" s="186"/>
      <c r="G79" s="186"/>
      <c r="H79" s="186"/>
      <c r="I79" s="186"/>
      <c r="J79" s="187">
        <f>J227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6629</v>
      </c>
      <c r="E80" s="186"/>
      <c r="F80" s="186"/>
      <c r="G80" s="186"/>
      <c r="H80" s="186"/>
      <c r="I80" s="186"/>
      <c r="J80" s="187">
        <f>J270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5671</v>
      </c>
      <c r="E81" s="186"/>
      <c r="F81" s="186"/>
      <c r="G81" s="186"/>
      <c r="H81" s="186"/>
      <c r="I81" s="186"/>
      <c r="J81" s="187">
        <f>J277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5591</v>
      </c>
      <c r="E82" s="186"/>
      <c r="F82" s="186"/>
      <c r="G82" s="186"/>
      <c r="H82" s="186"/>
      <c r="I82" s="186"/>
      <c r="J82" s="187">
        <f>J297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5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103.10 - IO.03.10 - Prodloužení plynovodu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</f>
        <v>0</v>
      </c>
      <c r="Q104" s="98"/>
      <c r="R104" s="197">
        <f>R105</f>
        <v>0</v>
      </c>
      <c r="S104" s="98"/>
      <c r="T104" s="198">
        <f>T105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80</v>
      </c>
      <c r="F105" s="203" t="s">
        <v>7856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P106+P133+P142+P152+P159+P173+P180+P193+P197+P201+P208+P212+P216+P223+P227+P270+P277+P297</f>
        <v>0</v>
      </c>
      <c r="Q105" s="208"/>
      <c r="R105" s="209">
        <f>R106+R133+R142+R152+R159+R173+R180+R193+R197+R201+R208+R212+R216+R223+R227+R270+R277+R297</f>
        <v>0</v>
      </c>
      <c r="S105" s="208"/>
      <c r="T105" s="210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BK106+BK133+BK142+BK152+BK159+BK173+BK180+BK193+BK197+BK201+BK208+BK212+BK216+BK223+BK227+BK270+BK277+BK297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SUM(P107:P132)</f>
        <v>0</v>
      </c>
      <c r="Q106" s="208"/>
      <c r="R106" s="209">
        <f>SUM(R107:R132)</f>
        <v>0</v>
      </c>
      <c r="S106" s="208"/>
      <c r="T106" s="210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SUM(BK107:BK132)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3505</v>
      </c>
      <c r="F107" s="218" t="s">
        <v>6632</v>
      </c>
      <c r="G107" s="219" t="s">
        <v>3507</v>
      </c>
      <c r="H107" s="220">
        <v>120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3509</v>
      </c>
      <c r="G108" s="246"/>
      <c r="H108" s="249">
        <v>120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120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3510</v>
      </c>
      <c r="F110" s="218" t="s">
        <v>6634</v>
      </c>
      <c r="G110" s="219" t="s">
        <v>1081</v>
      </c>
      <c r="H110" s="220">
        <v>5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361</v>
      </c>
      <c r="G111" s="246"/>
      <c r="H111" s="249">
        <v>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6643</v>
      </c>
      <c r="F113" s="218" t="s">
        <v>6644</v>
      </c>
      <c r="G113" s="219" t="s">
        <v>376</v>
      </c>
      <c r="H113" s="220">
        <v>4.7999999999999998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7857</v>
      </c>
      <c r="G114" s="246"/>
      <c r="H114" s="249">
        <v>1.8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4" customFormat="1">
      <c r="A115" s="14"/>
      <c r="B115" s="245"/>
      <c r="C115" s="246"/>
      <c r="D115" s="236" t="s">
        <v>341</v>
      </c>
      <c r="E115" s="247" t="s">
        <v>19</v>
      </c>
      <c r="F115" s="248" t="s">
        <v>6645</v>
      </c>
      <c r="G115" s="246"/>
      <c r="H115" s="249">
        <v>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341</v>
      </c>
      <c r="AU115" s="255" t="s">
        <v>85</v>
      </c>
      <c r="AV115" s="14" t="s">
        <v>85</v>
      </c>
      <c r="AW115" s="14" t="s">
        <v>35</v>
      </c>
      <c r="AX115" s="14" t="s">
        <v>76</v>
      </c>
      <c r="AY115" s="255" t="s">
        <v>331</v>
      </c>
    </row>
    <row r="116" s="15" customFormat="1">
      <c r="A116" s="15"/>
      <c r="B116" s="256"/>
      <c r="C116" s="257"/>
      <c r="D116" s="236" t="s">
        <v>341</v>
      </c>
      <c r="E116" s="258" t="s">
        <v>19</v>
      </c>
      <c r="F116" s="259" t="s">
        <v>353</v>
      </c>
      <c r="G116" s="257"/>
      <c r="H116" s="260">
        <v>4.7999999999999998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341</v>
      </c>
      <c r="AU116" s="266" t="s">
        <v>85</v>
      </c>
      <c r="AV116" s="15" t="s">
        <v>126</v>
      </c>
      <c r="AW116" s="15" t="s">
        <v>35</v>
      </c>
      <c r="AX116" s="15" t="s">
        <v>83</v>
      </c>
      <c r="AY116" s="266" t="s">
        <v>331</v>
      </c>
    </row>
    <row r="117" s="2" customFormat="1" ht="16.5" customHeight="1">
      <c r="A117" s="40"/>
      <c r="B117" s="41"/>
      <c r="C117" s="216" t="s">
        <v>126</v>
      </c>
      <c r="D117" s="216" t="s">
        <v>333</v>
      </c>
      <c r="E117" s="217" t="s">
        <v>6649</v>
      </c>
      <c r="F117" s="218" t="s">
        <v>6650</v>
      </c>
      <c r="G117" s="219" t="s">
        <v>376</v>
      </c>
      <c r="H117" s="220">
        <v>6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381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6648</v>
      </c>
      <c r="G118" s="246"/>
      <c r="H118" s="249">
        <v>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6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361</v>
      </c>
      <c r="D120" s="216" t="s">
        <v>333</v>
      </c>
      <c r="E120" s="217" t="s">
        <v>6652</v>
      </c>
      <c r="F120" s="218" t="s">
        <v>6653</v>
      </c>
      <c r="G120" s="219" t="s">
        <v>336</v>
      </c>
      <c r="H120" s="220">
        <v>244.80000000000001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393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7858</v>
      </c>
      <c r="G121" s="246"/>
      <c r="H121" s="249">
        <v>238.5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4" customFormat="1">
      <c r="A122" s="14"/>
      <c r="B122" s="245"/>
      <c r="C122" s="246"/>
      <c r="D122" s="236" t="s">
        <v>341</v>
      </c>
      <c r="E122" s="247" t="s">
        <v>19</v>
      </c>
      <c r="F122" s="248" t="s">
        <v>7859</v>
      </c>
      <c r="G122" s="246"/>
      <c r="H122" s="249">
        <v>6.2999999999999998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341</v>
      </c>
      <c r="AU122" s="255" t="s">
        <v>85</v>
      </c>
      <c r="AV122" s="14" t="s">
        <v>85</v>
      </c>
      <c r="AW122" s="14" t="s">
        <v>35</v>
      </c>
      <c r="AX122" s="14" t="s">
        <v>76</v>
      </c>
      <c r="AY122" s="255" t="s">
        <v>331</v>
      </c>
    </row>
    <row r="123" s="15" customFormat="1">
      <c r="A123" s="15"/>
      <c r="B123" s="256"/>
      <c r="C123" s="257"/>
      <c r="D123" s="236" t="s">
        <v>341</v>
      </c>
      <c r="E123" s="258" t="s">
        <v>19</v>
      </c>
      <c r="F123" s="259" t="s">
        <v>353</v>
      </c>
      <c r="G123" s="257"/>
      <c r="H123" s="260">
        <v>244.80000000000001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341</v>
      </c>
      <c r="AU123" s="266" t="s">
        <v>85</v>
      </c>
      <c r="AV123" s="15" t="s">
        <v>126</v>
      </c>
      <c r="AW123" s="15" t="s">
        <v>35</v>
      </c>
      <c r="AX123" s="15" t="s">
        <v>83</v>
      </c>
      <c r="AY123" s="266" t="s">
        <v>331</v>
      </c>
    </row>
    <row r="124" s="2" customFormat="1" ht="16.5" customHeight="1">
      <c r="A124" s="40"/>
      <c r="B124" s="41"/>
      <c r="C124" s="216" t="s">
        <v>366</v>
      </c>
      <c r="D124" s="216" t="s">
        <v>333</v>
      </c>
      <c r="E124" s="217" t="s">
        <v>6656</v>
      </c>
      <c r="F124" s="218" t="s">
        <v>6657</v>
      </c>
      <c r="G124" s="219" t="s">
        <v>336</v>
      </c>
      <c r="H124" s="220">
        <v>238.5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185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7858</v>
      </c>
      <c r="G125" s="246"/>
      <c r="H125" s="249">
        <v>238.5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238.5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373</v>
      </c>
      <c r="D127" s="216" t="s">
        <v>333</v>
      </c>
      <c r="E127" s="217" t="s">
        <v>5672</v>
      </c>
      <c r="F127" s="218" t="s">
        <v>5673</v>
      </c>
      <c r="G127" s="219" t="s">
        <v>336</v>
      </c>
      <c r="H127" s="220">
        <v>238.5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529</v>
      </c>
    </row>
    <row r="128" s="14" customFormat="1">
      <c r="A128" s="14"/>
      <c r="B128" s="245"/>
      <c r="C128" s="246"/>
      <c r="D128" s="236" t="s">
        <v>341</v>
      </c>
      <c r="E128" s="247" t="s">
        <v>19</v>
      </c>
      <c r="F128" s="248" t="s">
        <v>7858</v>
      </c>
      <c r="G128" s="246"/>
      <c r="H128" s="249">
        <v>238.5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341</v>
      </c>
      <c r="AU128" s="255" t="s">
        <v>85</v>
      </c>
      <c r="AV128" s="14" t="s">
        <v>85</v>
      </c>
      <c r="AW128" s="14" t="s">
        <v>35</v>
      </c>
      <c r="AX128" s="14" t="s">
        <v>76</v>
      </c>
      <c r="AY128" s="255" t="s">
        <v>331</v>
      </c>
    </row>
    <row r="129" s="15" customFormat="1">
      <c r="A129" s="15"/>
      <c r="B129" s="256"/>
      <c r="C129" s="257"/>
      <c r="D129" s="236" t="s">
        <v>341</v>
      </c>
      <c r="E129" s="258" t="s">
        <v>19</v>
      </c>
      <c r="F129" s="259" t="s">
        <v>353</v>
      </c>
      <c r="G129" s="257"/>
      <c r="H129" s="260">
        <v>238.5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341</v>
      </c>
      <c r="AU129" s="266" t="s">
        <v>85</v>
      </c>
      <c r="AV129" s="15" t="s">
        <v>126</v>
      </c>
      <c r="AW129" s="15" t="s">
        <v>35</v>
      </c>
      <c r="AX129" s="15" t="s">
        <v>83</v>
      </c>
      <c r="AY129" s="266" t="s">
        <v>331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7093</v>
      </c>
      <c r="F130" s="218" t="s">
        <v>7094</v>
      </c>
      <c r="G130" s="219" t="s">
        <v>336</v>
      </c>
      <c r="H130" s="220">
        <v>6.2999999999999998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7859</v>
      </c>
      <c r="G131" s="246"/>
      <c r="H131" s="249">
        <v>6.2999999999999998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6.2999999999999998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12" customFormat="1" ht="22.8" customHeight="1">
      <c r="A133" s="12"/>
      <c r="B133" s="200"/>
      <c r="C133" s="201"/>
      <c r="D133" s="202" t="s">
        <v>75</v>
      </c>
      <c r="E133" s="214" t="s">
        <v>185</v>
      </c>
      <c r="F133" s="214" t="s">
        <v>5222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75</v>
      </c>
      <c r="AU133" s="212" t="s">
        <v>83</v>
      </c>
      <c r="AY133" s="211" t="s">
        <v>331</v>
      </c>
      <c r="BK133" s="213">
        <f>SUM(BK134:BK141)</f>
        <v>0</v>
      </c>
    </row>
    <row r="134" s="2" customFormat="1" ht="16.5" customHeight="1">
      <c r="A134" s="40"/>
      <c r="B134" s="41"/>
      <c r="C134" s="216" t="s">
        <v>387</v>
      </c>
      <c r="D134" s="216" t="s">
        <v>333</v>
      </c>
      <c r="E134" s="217" t="s">
        <v>6661</v>
      </c>
      <c r="F134" s="218" t="s">
        <v>6662</v>
      </c>
      <c r="G134" s="219" t="s">
        <v>429</v>
      </c>
      <c r="H134" s="220">
        <v>9.9000000000000004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475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7218</v>
      </c>
      <c r="G135" s="246"/>
      <c r="H135" s="249">
        <v>3.2400000000000002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4" customFormat="1">
      <c r="A136" s="14"/>
      <c r="B136" s="245"/>
      <c r="C136" s="246"/>
      <c r="D136" s="236" t="s">
        <v>341</v>
      </c>
      <c r="E136" s="247" t="s">
        <v>19</v>
      </c>
      <c r="F136" s="248" t="s">
        <v>6666</v>
      </c>
      <c r="G136" s="246"/>
      <c r="H136" s="249">
        <v>4.5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341</v>
      </c>
      <c r="AU136" s="255" t="s">
        <v>85</v>
      </c>
      <c r="AV136" s="14" t="s">
        <v>85</v>
      </c>
      <c r="AW136" s="14" t="s">
        <v>35</v>
      </c>
      <c r="AX136" s="14" t="s">
        <v>76</v>
      </c>
      <c r="AY136" s="255" t="s">
        <v>331</v>
      </c>
    </row>
    <row r="137" s="14" customFormat="1">
      <c r="A137" s="14"/>
      <c r="B137" s="245"/>
      <c r="C137" s="246"/>
      <c r="D137" s="236" t="s">
        <v>341</v>
      </c>
      <c r="E137" s="247" t="s">
        <v>19</v>
      </c>
      <c r="F137" s="248" t="s">
        <v>7485</v>
      </c>
      <c r="G137" s="246"/>
      <c r="H137" s="249">
        <v>2.1600000000000001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341</v>
      </c>
      <c r="AU137" s="255" t="s">
        <v>85</v>
      </c>
      <c r="AV137" s="14" t="s">
        <v>85</v>
      </c>
      <c r="AW137" s="14" t="s">
        <v>35</v>
      </c>
      <c r="AX137" s="14" t="s">
        <v>76</v>
      </c>
      <c r="AY137" s="255" t="s">
        <v>331</v>
      </c>
    </row>
    <row r="138" s="15" customFormat="1">
      <c r="A138" s="15"/>
      <c r="B138" s="256"/>
      <c r="C138" s="257"/>
      <c r="D138" s="236" t="s">
        <v>341</v>
      </c>
      <c r="E138" s="258" t="s">
        <v>19</v>
      </c>
      <c r="F138" s="259" t="s">
        <v>353</v>
      </c>
      <c r="G138" s="257"/>
      <c r="H138" s="260">
        <v>9.9000000000000004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341</v>
      </c>
      <c r="AU138" s="266" t="s">
        <v>85</v>
      </c>
      <c r="AV138" s="15" t="s">
        <v>126</v>
      </c>
      <c r="AW138" s="15" t="s">
        <v>35</v>
      </c>
      <c r="AX138" s="15" t="s">
        <v>83</v>
      </c>
      <c r="AY138" s="266" t="s">
        <v>331</v>
      </c>
    </row>
    <row r="139" s="2" customFormat="1" ht="16.5" customHeight="1">
      <c r="A139" s="40"/>
      <c r="B139" s="41"/>
      <c r="C139" s="216" t="s">
        <v>393</v>
      </c>
      <c r="D139" s="216" t="s">
        <v>333</v>
      </c>
      <c r="E139" s="217" t="s">
        <v>6667</v>
      </c>
      <c r="F139" s="218" t="s">
        <v>6668</v>
      </c>
      <c r="G139" s="219" t="s">
        <v>429</v>
      </c>
      <c r="H139" s="220">
        <v>0.90000000000000002</v>
      </c>
      <c r="I139" s="221"/>
      <c r="J139" s="222">
        <f>ROUND(I139*H139,2)</f>
        <v>0</v>
      </c>
      <c r="K139" s="218" t="s">
        <v>3508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558</v>
      </c>
    </row>
    <row r="140" s="14" customFormat="1">
      <c r="A140" s="14"/>
      <c r="B140" s="245"/>
      <c r="C140" s="246"/>
      <c r="D140" s="236" t="s">
        <v>341</v>
      </c>
      <c r="E140" s="247" t="s">
        <v>19</v>
      </c>
      <c r="F140" s="248" t="s">
        <v>7836</v>
      </c>
      <c r="G140" s="246"/>
      <c r="H140" s="249">
        <v>0.90000000000000002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341</v>
      </c>
      <c r="AU140" s="255" t="s">
        <v>85</v>
      </c>
      <c r="AV140" s="14" t="s">
        <v>85</v>
      </c>
      <c r="AW140" s="14" t="s">
        <v>35</v>
      </c>
      <c r="AX140" s="14" t="s">
        <v>76</v>
      </c>
      <c r="AY140" s="255" t="s">
        <v>331</v>
      </c>
    </row>
    <row r="141" s="15" customFormat="1">
      <c r="A141" s="15"/>
      <c r="B141" s="256"/>
      <c r="C141" s="257"/>
      <c r="D141" s="236" t="s">
        <v>341</v>
      </c>
      <c r="E141" s="258" t="s">
        <v>19</v>
      </c>
      <c r="F141" s="259" t="s">
        <v>353</v>
      </c>
      <c r="G141" s="257"/>
      <c r="H141" s="260">
        <v>0.90000000000000002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6" t="s">
        <v>341</v>
      </c>
      <c r="AU141" s="266" t="s">
        <v>85</v>
      </c>
      <c r="AV141" s="15" t="s">
        <v>126</v>
      </c>
      <c r="AW141" s="15" t="s">
        <v>35</v>
      </c>
      <c r="AX141" s="15" t="s">
        <v>83</v>
      </c>
      <c r="AY141" s="266" t="s">
        <v>331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524</v>
      </c>
      <c r="F142" s="214" t="s">
        <v>3512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SUM(P143:P151)</f>
        <v>0</v>
      </c>
      <c r="Q142" s="208"/>
      <c r="R142" s="209">
        <f>SUM(R143:R151)</f>
        <v>0</v>
      </c>
      <c r="S142" s="208"/>
      <c r="T142" s="210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83</v>
      </c>
      <c r="AT142" s="212" t="s">
        <v>75</v>
      </c>
      <c r="AU142" s="212" t="s">
        <v>83</v>
      </c>
      <c r="AY142" s="211" t="s">
        <v>331</v>
      </c>
      <c r="BK142" s="213">
        <f>SUM(BK143:BK151)</f>
        <v>0</v>
      </c>
    </row>
    <row r="143" s="2" customFormat="1" ht="16.5" customHeight="1">
      <c r="A143" s="40"/>
      <c r="B143" s="41"/>
      <c r="C143" s="216" t="s">
        <v>182</v>
      </c>
      <c r="D143" s="216" t="s">
        <v>333</v>
      </c>
      <c r="E143" s="217" t="s">
        <v>7623</v>
      </c>
      <c r="F143" s="218" t="s">
        <v>7624</v>
      </c>
      <c r="G143" s="219" t="s">
        <v>429</v>
      </c>
      <c r="H143" s="220">
        <v>324.10000000000002</v>
      </c>
      <c r="I143" s="221"/>
      <c r="J143" s="222">
        <f>ROUND(I143*H143,2)</f>
        <v>0</v>
      </c>
      <c r="K143" s="218" t="s">
        <v>3508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190</v>
      </c>
    </row>
    <row r="144" s="14" customFormat="1">
      <c r="A144" s="14"/>
      <c r="B144" s="245"/>
      <c r="C144" s="246"/>
      <c r="D144" s="236" t="s">
        <v>341</v>
      </c>
      <c r="E144" s="247" t="s">
        <v>19</v>
      </c>
      <c r="F144" s="248" t="s">
        <v>7860</v>
      </c>
      <c r="G144" s="246"/>
      <c r="H144" s="249">
        <v>324.10000000000002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341</v>
      </c>
      <c r="AU144" s="255" t="s">
        <v>85</v>
      </c>
      <c r="AV144" s="14" t="s">
        <v>85</v>
      </c>
      <c r="AW144" s="14" t="s">
        <v>35</v>
      </c>
      <c r="AX144" s="14" t="s">
        <v>76</v>
      </c>
      <c r="AY144" s="255" t="s">
        <v>331</v>
      </c>
    </row>
    <row r="145" s="15" customFormat="1">
      <c r="A145" s="15"/>
      <c r="B145" s="256"/>
      <c r="C145" s="257"/>
      <c r="D145" s="236" t="s">
        <v>341</v>
      </c>
      <c r="E145" s="258" t="s">
        <v>19</v>
      </c>
      <c r="F145" s="259" t="s">
        <v>353</v>
      </c>
      <c r="G145" s="257"/>
      <c r="H145" s="260">
        <v>324.10000000000002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341</v>
      </c>
      <c r="AU145" s="266" t="s">
        <v>85</v>
      </c>
      <c r="AV145" s="15" t="s">
        <v>126</v>
      </c>
      <c r="AW145" s="15" t="s">
        <v>35</v>
      </c>
      <c r="AX145" s="15" t="s">
        <v>83</v>
      </c>
      <c r="AY145" s="266" t="s">
        <v>331</v>
      </c>
    </row>
    <row r="146" s="2" customFormat="1" ht="16.5" customHeight="1">
      <c r="A146" s="40"/>
      <c r="B146" s="41"/>
      <c r="C146" s="216" t="s">
        <v>185</v>
      </c>
      <c r="D146" s="216" t="s">
        <v>333</v>
      </c>
      <c r="E146" s="217" t="s">
        <v>3519</v>
      </c>
      <c r="F146" s="218" t="s">
        <v>6676</v>
      </c>
      <c r="G146" s="219" t="s">
        <v>429</v>
      </c>
      <c r="H146" s="220">
        <v>162.05000000000001</v>
      </c>
      <c r="I146" s="221"/>
      <c r="J146" s="222">
        <f>ROUND(I146*H146,2)</f>
        <v>0</v>
      </c>
      <c r="K146" s="218" t="s">
        <v>3508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199</v>
      </c>
    </row>
    <row r="147" s="14" customFormat="1">
      <c r="A147" s="14"/>
      <c r="B147" s="245"/>
      <c r="C147" s="246"/>
      <c r="D147" s="236" t="s">
        <v>341</v>
      </c>
      <c r="E147" s="247" t="s">
        <v>19</v>
      </c>
      <c r="F147" s="248" t="s">
        <v>7861</v>
      </c>
      <c r="G147" s="246"/>
      <c r="H147" s="249">
        <v>162.05000000000001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341</v>
      </c>
      <c r="AU147" s="255" t="s">
        <v>85</v>
      </c>
      <c r="AV147" s="14" t="s">
        <v>85</v>
      </c>
      <c r="AW147" s="14" t="s">
        <v>35</v>
      </c>
      <c r="AX147" s="14" t="s">
        <v>76</v>
      </c>
      <c r="AY147" s="255" t="s">
        <v>331</v>
      </c>
    </row>
    <row r="148" s="15" customFormat="1">
      <c r="A148" s="15"/>
      <c r="B148" s="256"/>
      <c r="C148" s="257"/>
      <c r="D148" s="236" t="s">
        <v>341</v>
      </c>
      <c r="E148" s="258" t="s">
        <v>19</v>
      </c>
      <c r="F148" s="259" t="s">
        <v>353</v>
      </c>
      <c r="G148" s="257"/>
      <c r="H148" s="260">
        <v>162.05000000000001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341</v>
      </c>
      <c r="AU148" s="266" t="s">
        <v>85</v>
      </c>
      <c r="AV148" s="15" t="s">
        <v>126</v>
      </c>
      <c r="AW148" s="15" t="s">
        <v>35</v>
      </c>
      <c r="AX148" s="15" t="s">
        <v>83</v>
      </c>
      <c r="AY148" s="266" t="s">
        <v>331</v>
      </c>
    </row>
    <row r="149" s="2" customFormat="1" ht="16.5" customHeight="1">
      <c r="A149" s="40"/>
      <c r="B149" s="41"/>
      <c r="C149" s="216" t="s">
        <v>524</v>
      </c>
      <c r="D149" s="216" t="s">
        <v>333</v>
      </c>
      <c r="E149" s="217" t="s">
        <v>6670</v>
      </c>
      <c r="F149" s="218" t="s">
        <v>6671</v>
      </c>
      <c r="G149" s="219" t="s">
        <v>429</v>
      </c>
      <c r="H149" s="220">
        <v>9.9000000000000004</v>
      </c>
      <c r="I149" s="221"/>
      <c r="J149" s="222">
        <f>ROUND(I149*H149,2)</f>
        <v>0</v>
      </c>
      <c r="K149" s="218" t="s">
        <v>3508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587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7862</v>
      </c>
      <c r="G150" s="246"/>
      <c r="H150" s="249">
        <v>9.9000000000000004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9.9000000000000004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8</v>
      </c>
      <c r="F152" s="214" t="s">
        <v>3527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SUM(P153:P158)</f>
        <v>0</v>
      </c>
      <c r="Q152" s="208"/>
      <c r="R152" s="209">
        <f>SUM(R153:R158)</f>
        <v>0</v>
      </c>
      <c r="S152" s="208"/>
      <c r="T152" s="210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83</v>
      </c>
      <c r="AY152" s="211" t="s">
        <v>331</v>
      </c>
      <c r="BK152" s="213">
        <f>SUM(BK153:BK158)</f>
        <v>0</v>
      </c>
    </row>
    <row r="153" s="2" customFormat="1" ht="16.5" customHeight="1">
      <c r="A153" s="40"/>
      <c r="B153" s="41"/>
      <c r="C153" s="216" t="s">
        <v>529</v>
      </c>
      <c r="D153" s="216" t="s">
        <v>333</v>
      </c>
      <c r="E153" s="217" t="s">
        <v>3528</v>
      </c>
      <c r="F153" s="218" t="s">
        <v>6710</v>
      </c>
      <c r="G153" s="219" t="s">
        <v>336</v>
      </c>
      <c r="H153" s="220">
        <v>252.09999999999999</v>
      </c>
      <c r="I153" s="221"/>
      <c r="J153" s="222">
        <f>ROUND(I153*H153,2)</f>
        <v>0</v>
      </c>
      <c r="K153" s="218" t="s">
        <v>3508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650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7863</v>
      </c>
      <c r="G154" s="246"/>
      <c r="H154" s="249">
        <v>252.09999999999999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85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252.09999999999999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85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2" customFormat="1" ht="16.5" customHeight="1">
      <c r="A156" s="40"/>
      <c r="B156" s="41"/>
      <c r="C156" s="216" t="s">
        <v>8</v>
      </c>
      <c r="D156" s="216" t="s">
        <v>333</v>
      </c>
      <c r="E156" s="217" t="s">
        <v>3531</v>
      </c>
      <c r="F156" s="218" t="s">
        <v>6712</v>
      </c>
      <c r="G156" s="219" t="s">
        <v>336</v>
      </c>
      <c r="H156" s="220">
        <v>252.09999999999999</v>
      </c>
      <c r="I156" s="221"/>
      <c r="J156" s="222">
        <f>ROUND(I156*H156,2)</f>
        <v>0</v>
      </c>
      <c r="K156" s="218" t="s">
        <v>3508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631</v>
      </c>
    </row>
    <row r="157" s="14" customFormat="1">
      <c r="A157" s="14"/>
      <c r="B157" s="245"/>
      <c r="C157" s="246"/>
      <c r="D157" s="236" t="s">
        <v>341</v>
      </c>
      <c r="E157" s="247" t="s">
        <v>19</v>
      </c>
      <c r="F157" s="248" t="s">
        <v>7863</v>
      </c>
      <c r="G157" s="246"/>
      <c r="H157" s="249">
        <v>252.09999999999999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341</v>
      </c>
      <c r="AU157" s="255" t="s">
        <v>85</v>
      </c>
      <c r="AV157" s="14" t="s">
        <v>85</v>
      </c>
      <c r="AW157" s="14" t="s">
        <v>35</v>
      </c>
      <c r="AX157" s="14" t="s">
        <v>76</v>
      </c>
      <c r="AY157" s="255" t="s">
        <v>331</v>
      </c>
    </row>
    <row r="158" s="15" customFormat="1">
      <c r="A158" s="15"/>
      <c r="B158" s="256"/>
      <c r="C158" s="257"/>
      <c r="D158" s="236" t="s">
        <v>341</v>
      </c>
      <c r="E158" s="258" t="s">
        <v>19</v>
      </c>
      <c r="F158" s="259" t="s">
        <v>353</v>
      </c>
      <c r="G158" s="257"/>
      <c r="H158" s="260">
        <v>252.09999999999999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341</v>
      </c>
      <c r="AU158" s="266" t="s">
        <v>85</v>
      </c>
      <c r="AV158" s="15" t="s">
        <v>126</v>
      </c>
      <c r="AW158" s="15" t="s">
        <v>35</v>
      </c>
      <c r="AX158" s="15" t="s">
        <v>83</v>
      </c>
      <c r="AY158" s="266" t="s">
        <v>331</v>
      </c>
    </row>
    <row r="159" s="12" customFormat="1" ht="22.8" customHeight="1">
      <c r="A159" s="12"/>
      <c r="B159" s="200"/>
      <c r="C159" s="201"/>
      <c r="D159" s="202" t="s">
        <v>75</v>
      </c>
      <c r="E159" s="214" t="s">
        <v>541</v>
      </c>
      <c r="F159" s="214" t="s">
        <v>3540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SUM(P160:P172)</f>
        <v>0</v>
      </c>
      <c r="Q159" s="208"/>
      <c r="R159" s="209">
        <f>SUM(R160:R172)</f>
        <v>0</v>
      </c>
      <c r="S159" s="208"/>
      <c r="T159" s="210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83</v>
      </c>
      <c r="AT159" s="212" t="s">
        <v>75</v>
      </c>
      <c r="AU159" s="212" t="s">
        <v>83</v>
      </c>
      <c r="AY159" s="211" t="s">
        <v>331</v>
      </c>
      <c r="BK159" s="213">
        <f>SUM(BK160:BK172)</f>
        <v>0</v>
      </c>
    </row>
    <row r="160" s="2" customFormat="1" ht="16.5" customHeight="1">
      <c r="A160" s="40"/>
      <c r="B160" s="41"/>
      <c r="C160" s="216" t="s">
        <v>541</v>
      </c>
      <c r="D160" s="216" t="s">
        <v>333</v>
      </c>
      <c r="E160" s="217" t="s">
        <v>3541</v>
      </c>
      <c r="F160" s="218" t="s">
        <v>6732</v>
      </c>
      <c r="G160" s="219" t="s">
        <v>429</v>
      </c>
      <c r="H160" s="220">
        <v>324.10000000000002</v>
      </c>
      <c r="I160" s="221"/>
      <c r="J160" s="222">
        <f>ROUND(I160*H160,2)</f>
        <v>0</v>
      </c>
      <c r="K160" s="218" t="s">
        <v>3508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624</v>
      </c>
    </row>
    <row r="161" s="14" customFormat="1">
      <c r="A161" s="14"/>
      <c r="B161" s="245"/>
      <c r="C161" s="246"/>
      <c r="D161" s="236" t="s">
        <v>341</v>
      </c>
      <c r="E161" s="247" t="s">
        <v>19</v>
      </c>
      <c r="F161" s="248" t="s">
        <v>7860</v>
      </c>
      <c r="G161" s="246"/>
      <c r="H161" s="249">
        <v>324.10000000000002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341</v>
      </c>
      <c r="AU161" s="255" t="s">
        <v>85</v>
      </c>
      <c r="AV161" s="14" t="s">
        <v>85</v>
      </c>
      <c r="AW161" s="14" t="s">
        <v>35</v>
      </c>
      <c r="AX161" s="14" t="s">
        <v>76</v>
      </c>
      <c r="AY161" s="255" t="s">
        <v>331</v>
      </c>
    </row>
    <row r="162" s="15" customFormat="1">
      <c r="A162" s="15"/>
      <c r="B162" s="256"/>
      <c r="C162" s="257"/>
      <c r="D162" s="236" t="s">
        <v>341</v>
      </c>
      <c r="E162" s="258" t="s">
        <v>19</v>
      </c>
      <c r="F162" s="259" t="s">
        <v>353</v>
      </c>
      <c r="G162" s="257"/>
      <c r="H162" s="260">
        <v>324.10000000000002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341</v>
      </c>
      <c r="AU162" s="266" t="s">
        <v>85</v>
      </c>
      <c r="AV162" s="15" t="s">
        <v>126</v>
      </c>
      <c r="AW162" s="15" t="s">
        <v>35</v>
      </c>
      <c r="AX162" s="15" t="s">
        <v>83</v>
      </c>
      <c r="AY162" s="266" t="s">
        <v>331</v>
      </c>
    </row>
    <row r="163" s="2" customFormat="1" ht="16.5" customHeight="1">
      <c r="A163" s="40"/>
      <c r="B163" s="41"/>
      <c r="C163" s="216" t="s">
        <v>469</v>
      </c>
      <c r="D163" s="216" t="s">
        <v>333</v>
      </c>
      <c r="E163" s="217" t="s">
        <v>3547</v>
      </c>
      <c r="F163" s="218" t="s">
        <v>5225</v>
      </c>
      <c r="G163" s="219" t="s">
        <v>429</v>
      </c>
      <c r="H163" s="220">
        <v>324.10000000000002</v>
      </c>
      <c r="I163" s="221"/>
      <c r="J163" s="222">
        <f>ROUND(I163*H163,2)</f>
        <v>0</v>
      </c>
      <c r="K163" s="218" t="s">
        <v>3508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638</v>
      </c>
    </row>
    <row r="164" s="13" customFormat="1">
      <c r="A164" s="13"/>
      <c r="B164" s="234"/>
      <c r="C164" s="235"/>
      <c r="D164" s="236" t="s">
        <v>341</v>
      </c>
      <c r="E164" s="237" t="s">
        <v>19</v>
      </c>
      <c r="F164" s="238" t="s">
        <v>6748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341</v>
      </c>
      <c r="AU164" s="244" t="s">
        <v>85</v>
      </c>
      <c r="AV164" s="13" t="s">
        <v>83</v>
      </c>
      <c r="AW164" s="13" t="s">
        <v>35</v>
      </c>
      <c r="AX164" s="13" t="s">
        <v>76</v>
      </c>
      <c r="AY164" s="244" t="s">
        <v>331</v>
      </c>
    </row>
    <row r="165" s="14" customFormat="1">
      <c r="A165" s="14"/>
      <c r="B165" s="245"/>
      <c r="C165" s="246"/>
      <c r="D165" s="236" t="s">
        <v>341</v>
      </c>
      <c r="E165" s="247" t="s">
        <v>19</v>
      </c>
      <c r="F165" s="248" t="s">
        <v>7860</v>
      </c>
      <c r="G165" s="246"/>
      <c r="H165" s="249">
        <v>324.10000000000002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341</v>
      </c>
      <c r="AU165" s="255" t="s">
        <v>85</v>
      </c>
      <c r="AV165" s="14" t="s">
        <v>85</v>
      </c>
      <c r="AW165" s="14" t="s">
        <v>35</v>
      </c>
      <c r="AX165" s="14" t="s">
        <v>76</v>
      </c>
      <c r="AY165" s="255" t="s">
        <v>331</v>
      </c>
    </row>
    <row r="166" s="15" customFormat="1">
      <c r="A166" s="15"/>
      <c r="B166" s="256"/>
      <c r="C166" s="257"/>
      <c r="D166" s="236" t="s">
        <v>341</v>
      </c>
      <c r="E166" s="258" t="s">
        <v>19</v>
      </c>
      <c r="F166" s="259" t="s">
        <v>353</v>
      </c>
      <c r="G166" s="257"/>
      <c r="H166" s="260">
        <v>324.10000000000002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341</v>
      </c>
      <c r="AU166" s="266" t="s">
        <v>85</v>
      </c>
      <c r="AV166" s="15" t="s">
        <v>126</v>
      </c>
      <c r="AW166" s="15" t="s">
        <v>35</v>
      </c>
      <c r="AX166" s="15" t="s">
        <v>83</v>
      </c>
      <c r="AY166" s="266" t="s">
        <v>331</v>
      </c>
    </row>
    <row r="167" s="2" customFormat="1" ht="16.5" customHeight="1">
      <c r="A167" s="40"/>
      <c r="B167" s="41"/>
      <c r="C167" s="216" t="s">
        <v>475</v>
      </c>
      <c r="D167" s="216" t="s">
        <v>333</v>
      </c>
      <c r="E167" s="217" t="s">
        <v>3544</v>
      </c>
      <c r="F167" s="218" t="s">
        <v>6757</v>
      </c>
      <c r="G167" s="219" t="s">
        <v>429</v>
      </c>
      <c r="H167" s="220">
        <v>324.10000000000002</v>
      </c>
      <c r="I167" s="221"/>
      <c r="J167" s="222">
        <f>ROUND(I167*H167,2)</f>
        <v>0</v>
      </c>
      <c r="K167" s="218" t="s">
        <v>3508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666</v>
      </c>
    </row>
    <row r="168" s="14" customFormat="1">
      <c r="A168" s="14"/>
      <c r="B168" s="245"/>
      <c r="C168" s="246"/>
      <c r="D168" s="236" t="s">
        <v>341</v>
      </c>
      <c r="E168" s="247" t="s">
        <v>19</v>
      </c>
      <c r="F168" s="248" t="s">
        <v>7860</v>
      </c>
      <c r="G168" s="246"/>
      <c r="H168" s="249">
        <v>324.10000000000002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341</v>
      </c>
      <c r="AU168" s="255" t="s">
        <v>85</v>
      </c>
      <c r="AV168" s="14" t="s">
        <v>85</v>
      </c>
      <c r="AW168" s="14" t="s">
        <v>35</v>
      </c>
      <c r="AX168" s="14" t="s">
        <v>76</v>
      </c>
      <c r="AY168" s="255" t="s">
        <v>331</v>
      </c>
    </row>
    <row r="169" s="15" customFormat="1">
      <c r="A169" s="15"/>
      <c r="B169" s="256"/>
      <c r="C169" s="257"/>
      <c r="D169" s="236" t="s">
        <v>341</v>
      </c>
      <c r="E169" s="258" t="s">
        <v>19</v>
      </c>
      <c r="F169" s="259" t="s">
        <v>353</v>
      </c>
      <c r="G169" s="257"/>
      <c r="H169" s="260">
        <v>324.10000000000002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341</v>
      </c>
      <c r="AU169" s="266" t="s">
        <v>85</v>
      </c>
      <c r="AV169" s="15" t="s">
        <v>126</v>
      </c>
      <c r="AW169" s="15" t="s">
        <v>35</v>
      </c>
      <c r="AX169" s="15" t="s">
        <v>83</v>
      </c>
      <c r="AY169" s="266" t="s">
        <v>331</v>
      </c>
    </row>
    <row r="170" s="2" customFormat="1" ht="16.5" customHeight="1">
      <c r="A170" s="40"/>
      <c r="B170" s="41"/>
      <c r="C170" s="216" t="s">
        <v>549</v>
      </c>
      <c r="D170" s="216" t="s">
        <v>333</v>
      </c>
      <c r="E170" s="217" t="s">
        <v>3550</v>
      </c>
      <c r="F170" s="218" t="s">
        <v>6759</v>
      </c>
      <c r="G170" s="219" t="s">
        <v>429</v>
      </c>
      <c r="H170" s="220">
        <v>4861.5</v>
      </c>
      <c r="I170" s="221"/>
      <c r="J170" s="222">
        <f>ROUND(I170*H170,2)</f>
        <v>0</v>
      </c>
      <c r="K170" s="218" t="s">
        <v>3508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683</v>
      </c>
    </row>
    <row r="171" s="14" customFormat="1">
      <c r="A171" s="14"/>
      <c r="B171" s="245"/>
      <c r="C171" s="246"/>
      <c r="D171" s="236" t="s">
        <v>341</v>
      </c>
      <c r="E171" s="247" t="s">
        <v>19</v>
      </c>
      <c r="F171" s="248" t="s">
        <v>7864</v>
      </c>
      <c r="G171" s="246"/>
      <c r="H171" s="249">
        <v>4861.5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341</v>
      </c>
      <c r="AU171" s="255" t="s">
        <v>85</v>
      </c>
      <c r="AV171" s="14" t="s">
        <v>85</v>
      </c>
      <c r="AW171" s="14" t="s">
        <v>35</v>
      </c>
      <c r="AX171" s="14" t="s">
        <v>76</v>
      </c>
      <c r="AY171" s="255" t="s">
        <v>331</v>
      </c>
    </row>
    <row r="172" s="15" customFormat="1">
      <c r="A172" s="15"/>
      <c r="B172" s="256"/>
      <c r="C172" s="257"/>
      <c r="D172" s="236" t="s">
        <v>341</v>
      </c>
      <c r="E172" s="258" t="s">
        <v>19</v>
      </c>
      <c r="F172" s="259" t="s">
        <v>353</v>
      </c>
      <c r="G172" s="257"/>
      <c r="H172" s="260">
        <v>4861.5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341</v>
      </c>
      <c r="AU172" s="266" t="s">
        <v>85</v>
      </c>
      <c r="AV172" s="15" t="s">
        <v>126</v>
      </c>
      <c r="AW172" s="15" t="s">
        <v>35</v>
      </c>
      <c r="AX172" s="15" t="s">
        <v>83</v>
      </c>
      <c r="AY172" s="266" t="s">
        <v>331</v>
      </c>
    </row>
    <row r="173" s="12" customFormat="1" ht="22.8" customHeight="1">
      <c r="A173" s="12"/>
      <c r="B173" s="200"/>
      <c r="C173" s="201"/>
      <c r="D173" s="202" t="s">
        <v>75</v>
      </c>
      <c r="E173" s="214" t="s">
        <v>469</v>
      </c>
      <c r="F173" s="214" t="s">
        <v>3553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0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83</v>
      </c>
      <c r="AT173" s="212" t="s">
        <v>75</v>
      </c>
      <c r="AU173" s="212" t="s">
        <v>83</v>
      </c>
      <c r="AY173" s="211" t="s">
        <v>331</v>
      </c>
      <c r="BK173" s="213">
        <f>SUM(BK174:BK179)</f>
        <v>0</v>
      </c>
    </row>
    <row r="174" s="2" customFormat="1" ht="16.5" customHeight="1">
      <c r="A174" s="40"/>
      <c r="B174" s="41"/>
      <c r="C174" s="216" t="s">
        <v>558</v>
      </c>
      <c r="D174" s="216" t="s">
        <v>333</v>
      </c>
      <c r="E174" s="217" t="s">
        <v>3554</v>
      </c>
      <c r="F174" s="218" t="s">
        <v>6769</v>
      </c>
      <c r="G174" s="219" t="s">
        <v>429</v>
      </c>
      <c r="H174" s="220">
        <v>128.90000000000001</v>
      </c>
      <c r="I174" s="221"/>
      <c r="J174" s="222">
        <f>ROUND(I174*H174,2)</f>
        <v>0</v>
      </c>
      <c r="K174" s="218" t="s">
        <v>3508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1048</v>
      </c>
    </row>
    <row r="175" s="14" customFormat="1">
      <c r="A175" s="14"/>
      <c r="B175" s="245"/>
      <c r="C175" s="246"/>
      <c r="D175" s="236" t="s">
        <v>341</v>
      </c>
      <c r="E175" s="247" t="s">
        <v>19</v>
      </c>
      <c r="F175" s="248" t="s">
        <v>7865</v>
      </c>
      <c r="G175" s="246"/>
      <c r="H175" s="249">
        <v>128.90000000000001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341</v>
      </c>
      <c r="AU175" s="255" t="s">
        <v>85</v>
      </c>
      <c r="AV175" s="14" t="s">
        <v>85</v>
      </c>
      <c r="AW175" s="14" t="s">
        <v>35</v>
      </c>
      <c r="AX175" s="14" t="s">
        <v>76</v>
      </c>
      <c r="AY175" s="255" t="s">
        <v>331</v>
      </c>
    </row>
    <row r="176" s="15" customFormat="1">
      <c r="A176" s="15"/>
      <c r="B176" s="256"/>
      <c r="C176" s="257"/>
      <c r="D176" s="236" t="s">
        <v>341</v>
      </c>
      <c r="E176" s="258" t="s">
        <v>19</v>
      </c>
      <c r="F176" s="259" t="s">
        <v>353</v>
      </c>
      <c r="G176" s="257"/>
      <c r="H176" s="260">
        <v>128.90000000000001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341</v>
      </c>
      <c r="AU176" s="266" t="s">
        <v>85</v>
      </c>
      <c r="AV176" s="15" t="s">
        <v>126</v>
      </c>
      <c r="AW176" s="15" t="s">
        <v>35</v>
      </c>
      <c r="AX176" s="15" t="s">
        <v>83</v>
      </c>
      <c r="AY176" s="266" t="s">
        <v>331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3556</v>
      </c>
      <c r="F177" s="218" t="s">
        <v>6773</v>
      </c>
      <c r="G177" s="219" t="s">
        <v>429</v>
      </c>
      <c r="H177" s="220">
        <v>161.90000000000001</v>
      </c>
      <c r="I177" s="221"/>
      <c r="J177" s="222">
        <f>ROUND(I177*H177,2)</f>
        <v>0</v>
      </c>
      <c r="K177" s="218" t="s">
        <v>3508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1058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7866</v>
      </c>
      <c r="G178" s="246"/>
      <c r="H178" s="249">
        <v>161.90000000000001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161.90000000000001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475</v>
      </c>
      <c r="F180" s="214" t="s">
        <v>5226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SUM(P181:P192)</f>
        <v>0</v>
      </c>
      <c r="Q180" s="208"/>
      <c r="R180" s="209">
        <f>SUM(R181:R192)</f>
        <v>0</v>
      </c>
      <c r="S180" s="208"/>
      <c r="T180" s="210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SUM(BK181:BK192)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6777</v>
      </c>
      <c r="F181" s="218" t="s">
        <v>6778</v>
      </c>
      <c r="G181" s="219" t="s">
        <v>336</v>
      </c>
      <c r="H181" s="220">
        <v>6.2999999999999998</v>
      </c>
      <c r="I181" s="221"/>
      <c r="J181" s="222">
        <f>ROUND(I181*H181,2)</f>
        <v>0</v>
      </c>
      <c r="K181" s="218" t="s">
        <v>3508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1070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7859</v>
      </c>
      <c r="G182" s="246"/>
      <c r="H182" s="249">
        <v>6.2999999999999998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6.2999999999999998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2" customFormat="1" ht="16.5" customHeight="1">
      <c r="A184" s="40"/>
      <c r="B184" s="41"/>
      <c r="C184" s="216" t="s">
        <v>193</v>
      </c>
      <c r="D184" s="216" t="s">
        <v>333</v>
      </c>
      <c r="E184" s="217" t="s">
        <v>6780</v>
      </c>
      <c r="F184" s="218" t="s">
        <v>6781</v>
      </c>
      <c r="G184" s="219" t="s">
        <v>336</v>
      </c>
      <c r="H184" s="220">
        <v>6.2999999999999998</v>
      </c>
      <c r="I184" s="221"/>
      <c r="J184" s="222">
        <f>ROUND(I184*H184,2)</f>
        <v>0</v>
      </c>
      <c r="K184" s="218" t="s">
        <v>3508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1078</v>
      </c>
    </row>
    <row r="185" s="14" customFormat="1">
      <c r="A185" s="14"/>
      <c r="B185" s="245"/>
      <c r="C185" s="246"/>
      <c r="D185" s="236" t="s">
        <v>341</v>
      </c>
      <c r="E185" s="247" t="s">
        <v>19</v>
      </c>
      <c r="F185" s="248" t="s">
        <v>7158</v>
      </c>
      <c r="G185" s="246"/>
      <c r="H185" s="249">
        <v>6.2999999999999998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341</v>
      </c>
      <c r="AU185" s="255" t="s">
        <v>85</v>
      </c>
      <c r="AV185" s="14" t="s">
        <v>85</v>
      </c>
      <c r="AW185" s="14" t="s">
        <v>35</v>
      </c>
      <c r="AX185" s="14" t="s">
        <v>76</v>
      </c>
      <c r="AY185" s="255" t="s">
        <v>331</v>
      </c>
    </row>
    <row r="186" s="15" customFormat="1">
      <c r="A186" s="15"/>
      <c r="B186" s="256"/>
      <c r="C186" s="257"/>
      <c r="D186" s="236" t="s">
        <v>341</v>
      </c>
      <c r="E186" s="258" t="s">
        <v>19</v>
      </c>
      <c r="F186" s="259" t="s">
        <v>353</v>
      </c>
      <c r="G186" s="257"/>
      <c r="H186" s="260">
        <v>6.2999999999999998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341</v>
      </c>
      <c r="AU186" s="266" t="s">
        <v>85</v>
      </c>
      <c r="AV186" s="15" t="s">
        <v>126</v>
      </c>
      <c r="AW186" s="15" t="s">
        <v>35</v>
      </c>
      <c r="AX186" s="15" t="s">
        <v>83</v>
      </c>
      <c r="AY186" s="266" t="s">
        <v>331</v>
      </c>
    </row>
    <row r="187" s="2" customFormat="1" ht="16.5" customHeight="1">
      <c r="A187" s="40"/>
      <c r="B187" s="41"/>
      <c r="C187" s="216" t="s">
        <v>199</v>
      </c>
      <c r="D187" s="216" t="s">
        <v>333</v>
      </c>
      <c r="E187" s="217" t="s">
        <v>6782</v>
      </c>
      <c r="F187" s="218" t="s">
        <v>6783</v>
      </c>
      <c r="G187" s="219" t="s">
        <v>336</v>
      </c>
      <c r="H187" s="220">
        <v>6.2999999999999998</v>
      </c>
      <c r="I187" s="221"/>
      <c r="J187" s="222">
        <f>ROUND(I187*H187,2)</f>
        <v>0</v>
      </c>
      <c r="K187" s="218" t="s">
        <v>3508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1106</v>
      </c>
    </row>
    <row r="188" s="14" customFormat="1">
      <c r="A188" s="14"/>
      <c r="B188" s="245"/>
      <c r="C188" s="246"/>
      <c r="D188" s="236" t="s">
        <v>341</v>
      </c>
      <c r="E188" s="247" t="s">
        <v>19</v>
      </c>
      <c r="F188" s="248" t="s">
        <v>7158</v>
      </c>
      <c r="G188" s="246"/>
      <c r="H188" s="249">
        <v>6.2999999999999998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341</v>
      </c>
      <c r="AU188" s="255" t="s">
        <v>85</v>
      </c>
      <c r="AV188" s="14" t="s">
        <v>85</v>
      </c>
      <c r="AW188" s="14" t="s">
        <v>35</v>
      </c>
      <c r="AX188" s="14" t="s">
        <v>76</v>
      </c>
      <c r="AY188" s="255" t="s">
        <v>331</v>
      </c>
    </row>
    <row r="189" s="15" customFormat="1">
      <c r="A189" s="15"/>
      <c r="B189" s="256"/>
      <c r="C189" s="257"/>
      <c r="D189" s="236" t="s">
        <v>341</v>
      </c>
      <c r="E189" s="258" t="s">
        <v>19</v>
      </c>
      <c r="F189" s="259" t="s">
        <v>353</v>
      </c>
      <c r="G189" s="257"/>
      <c r="H189" s="260">
        <v>6.2999999999999998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341</v>
      </c>
      <c r="AU189" s="266" t="s">
        <v>85</v>
      </c>
      <c r="AV189" s="15" t="s">
        <v>126</v>
      </c>
      <c r="AW189" s="15" t="s">
        <v>35</v>
      </c>
      <c r="AX189" s="15" t="s">
        <v>83</v>
      </c>
      <c r="AY189" s="266" t="s">
        <v>331</v>
      </c>
    </row>
    <row r="190" s="2" customFormat="1" ht="16.5" customHeight="1">
      <c r="A190" s="40"/>
      <c r="B190" s="41"/>
      <c r="C190" s="216" t="s">
        <v>599</v>
      </c>
      <c r="D190" s="216" t="s">
        <v>333</v>
      </c>
      <c r="E190" s="217" t="s">
        <v>6784</v>
      </c>
      <c r="F190" s="218" t="s">
        <v>6785</v>
      </c>
      <c r="G190" s="219" t="s">
        <v>336</v>
      </c>
      <c r="H190" s="220">
        <v>6.2999999999999998</v>
      </c>
      <c r="I190" s="221"/>
      <c r="J190" s="222">
        <f>ROUND(I190*H190,2)</f>
        <v>0</v>
      </c>
      <c r="K190" s="218" t="s">
        <v>3508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495</v>
      </c>
    </row>
    <row r="191" s="14" customFormat="1">
      <c r="A191" s="14"/>
      <c r="B191" s="245"/>
      <c r="C191" s="246"/>
      <c r="D191" s="236" t="s">
        <v>341</v>
      </c>
      <c r="E191" s="247" t="s">
        <v>19</v>
      </c>
      <c r="F191" s="248" t="s">
        <v>7158</v>
      </c>
      <c r="G191" s="246"/>
      <c r="H191" s="249">
        <v>6.2999999999999998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341</v>
      </c>
      <c r="AU191" s="255" t="s">
        <v>85</v>
      </c>
      <c r="AV191" s="14" t="s">
        <v>85</v>
      </c>
      <c r="AW191" s="14" t="s">
        <v>35</v>
      </c>
      <c r="AX191" s="14" t="s">
        <v>76</v>
      </c>
      <c r="AY191" s="255" t="s">
        <v>331</v>
      </c>
    </row>
    <row r="192" s="15" customFormat="1">
      <c r="A192" s="15"/>
      <c r="B192" s="256"/>
      <c r="C192" s="257"/>
      <c r="D192" s="236" t="s">
        <v>341</v>
      </c>
      <c r="E192" s="258" t="s">
        <v>19</v>
      </c>
      <c r="F192" s="259" t="s">
        <v>353</v>
      </c>
      <c r="G192" s="257"/>
      <c r="H192" s="260">
        <v>6.2999999999999998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341</v>
      </c>
      <c r="AU192" s="266" t="s">
        <v>85</v>
      </c>
      <c r="AV192" s="15" t="s">
        <v>126</v>
      </c>
      <c r="AW192" s="15" t="s">
        <v>35</v>
      </c>
      <c r="AX192" s="15" t="s">
        <v>83</v>
      </c>
      <c r="AY192" s="266" t="s">
        <v>331</v>
      </c>
    </row>
    <row r="193" s="12" customFormat="1" ht="22.8" customHeight="1">
      <c r="A193" s="12"/>
      <c r="B193" s="200"/>
      <c r="C193" s="201"/>
      <c r="D193" s="202" t="s">
        <v>75</v>
      </c>
      <c r="E193" s="214" t="s">
        <v>549</v>
      </c>
      <c r="F193" s="214" t="s">
        <v>3560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SUM(P194:P196)</f>
        <v>0</v>
      </c>
      <c r="Q193" s="208"/>
      <c r="R193" s="209">
        <f>SUM(R194:R196)</f>
        <v>0</v>
      </c>
      <c r="S193" s="208"/>
      <c r="T193" s="210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75</v>
      </c>
      <c r="AU193" s="212" t="s">
        <v>83</v>
      </c>
      <c r="AY193" s="211" t="s">
        <v>331</v>
      </c>
      <c r="BK193" s="213">
        <f>SUM(BK194:BK196)</f>
        <v>0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3561</v>
      </c>
      <c r="F194" s="218" t="s">
        <v>6786</v>
      </c>
      <c r="G194" s="219" t="s">
        <v>429</v>
      </c>
      <c r="H194" s="220">
        <v>324.10000000000002</v>
      </c>
      <c r="I194" s="221"/>
      <c r="J194" s="222">
        <f>ROUND(I194*H194,2)</f>
        <v>0</v>
      </c>
      <c r="K194" s="218" t="s">
        <v>3508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1132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7860</v>
      </c>
      <c r="G195" s="246"/>
      <c r="H195" s="249">
        <v>324.10000000000002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324.10000000000002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12" customFormat="1" ht="22.8" customHeight="1">
      <c r="A197" s="12"/>
      <c r="B197" s="200"/>
      <c r="C197" s="201"/>
      <c r="D197" s="202" t="s">
        <v>75</v>
      </c>
      <c r="E197" s="214" t="s">
        <v>546</v>
      </c>
      <c r="F197" s="214" t="s">
        <v>3563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SUM(P198:P200)</f>
        <v>0</v>
      </c>
      <c r="Q197" s="208"/>
      <c r="R197" s="209">
        <f>SUM(R198:R200)</f>
        <v>0</v>
      </c>
      <c r="S197" s="208"/>
      <c r="T197" s="210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83</v>
      </c>
      <c r="AT197" s="212" t="s">
        <v>75</v>
      </c>
      <c r="AU197" s="212" t="s">
        <v>83</v>
      </c>
      <c r="AY197" s="211" t="s">
        <v>331</v>
      </c>
      <c r="BK197" s="213">
        <f>SUM(BK198:BK200)</f>
        <v>0</v>
      </c>
    </row>
    <row r="198" s="2" customFormat="1" ht="16.5" customHeight="1">
      <c r="A198" s="40"/>
      <c r="B198" s="41"/>
      <c r="C198" s="216" t="s">
        <v>644</v>
      </c>
      <c r="D198" s="216" t="s">
        <v>333</v>
      </c>
      <c r="E198" s="217" t="s">
        <v>3564</v>
      </c>
      <c r="F198" s="218" t="s">
        <v>6795</v>
      </c>
      <c r="G198" s="219" t="s">
        <v>429</v>
      </c>
      <c r="H198" s="220">
        <v>31.300000000000001</v>
      </c>
      <c r="I198" s="221"/>
      <c r="J198" s="222">
        <f>ROUND(I198*H198,2)</f>
        <v>0</v>
      </c>
      <c r="K198" s="218" t="s">
        <v>3508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1144</v>
      </c>
    </row>
    <row r="199" s="14" customFormat="1">
      <c r="A199" s="14"/>
      <c r="B199" s="245"/>
      <c r="C199" s="246"/>
      <c r="D199" s="236" t="s">
        <v>341</v>
      </c>
      <c r="E199" s="247" t="s">
        <v>19</v>
      </c>
      <c r="F199" s="248" t="s">
        <v>7867</v>
      </c>
      <c r="G199" s="246"/>
      <c r="H199" s="249">
        <v>31.300000000000001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341</v>
      </c>
      <c r="AU199" s="255" t="s">
        <v>85</v>
      </c>
      <c r="AV199" s="14" t="s">
        <v>85</v>
      </c>
      <c r="AW199" s="14" t="s">
        <v>35</v>
      </c>
      <c r="AX199" s="14" t="s">
        <v>76</v>
      </c>
      <c r="AY199" s="255" t="s">
        <v>331</v>
      </c>
    </row>
    <row r="200" s="15" customFormat="1">
      <c r="A200" s="15"/>
      <c r="B200" s="256"/>
      <c r="C200" s="257"/>
      <c r="D200" s="236" t="s">
        <v>341</v>
      </c>
      <c r="E200" s="258" t="s">
        <v>19</v>
      </c>
      <c r="F200" s="259" t="s">
        <v>353</v>
      </c>
      <c r="G200" s="257"/>
      <c r="H200" s="260">
        <v>31.300000000000001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341</v>
      </c>
      <c r="AU200" s="266" t="s">
        <v>85</v>
      </c>
      <c r="AV200" s="15" t="s">
        <v>126</v>
      </c>
      <c r="AW200" s="15" t="s">
        <v>35</v>
      </c>
      <c r="AX200" s="15" t="s">
        <v>83</v>
      </c>
      <c r="AY200" s="266" t="s">
        <v>331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1189</v>
      </c>
      <c r="F201" s="214" t="s">
        <v>6814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SUM(P202:P207)</f>
        <v>0</v>
      </c>
      <c r="Q201" s="208"/>
      <c r="R201" s="209">
        <f>SUM(R202:R207)</f>
        <v>0</v>
      </c>
      <c r="S201" s="208"/>
      <c r="T201" s="210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331</v>
      </c>
      <c r="BK201" s="213">
        <f>SUM(BK202:BK207)</f>
        <v>0</v>
      </c>
    </row>
    <row r="202" s="2" customFormat="1" ht="16.5" customHeight="1">
      <c r="A202" s="40"/>
      <c r="B202" s="41"/>
      <c r="C202" s="216" t="s">
        <v>650</v>
      </c>
      <c r="D202" s="216" t="s">
        <v>333</v>
      </c>
      <c r="E202" s="217" t="s">
        <v>6815</v>
      </c>
      <c r="F202" s="218" t="s">
        <v>6816</v>
      </c>
      <c r="G202" s="219" t="s">
        <v>429</v>
      </c>
      <c r="H202" s="220">
        <v>48.960000000000001</v>
      </c>
      <c r="I202" s="221"/>
      <c r="J202" s="222">
        <f>ROUND(I202*H202,2)</f>
        <v>0</v>
      </c>
      <c r="K202" s="218" t="s">
        <v>3508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126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126</v>
      </c>
      <c r="BM202" s="227" t="s">
        <v>1189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7868</v>
      </c>
      <c r="G203" s="246"/>
      <c r="H203" s="249">
        <v>48.960000000000001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48.960000000000001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6818</v>
      </c>
      <c r="F205" s="218" t="s">
        <v>6819</v>
      </c>
      <c r="G205" s="219" t="s">
        <v>384</v>
      </c>
      <c r="H205" s="220">
        <v>99.573999999999998</v>
      </c>
      <c r="I205" s="221"/>
      <c r="J205" s="222">
        <f>ROUND(I205*H205,2)</f>
        <v>0</v>
      </c>
      <c r="K205" s="218" t="s">
        <v>3508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1201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7869</v>
      </c>
      <c r="G206" s="246"/>
      <c r="H206" s="249">
        <v>99.573999999999998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99.573999999999998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1196</v>
      </c>
      <c r="F208" s="214" t="s">
        <v>6821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83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6822</v>
      </c>
      <c r="F209" s="218" t="s">
        <v>6823</v>
      </c>
      <c r="G209" s="219" t="s">
        <v>336</v>
      </c>
      <c r="H209" s="220">
        <v>238.5</v>
      </c>
      <c r="I209" s="221"/>
      <c r="J209" s="222">
        <f>ROUND(I209*H209,2)</f>
        <v>0</v>
      </c>
      <c r="K209" s="218" t="s">
        <v>3508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126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126</v>
      </c>
      <c r="BM209" s="227" t="s">
        <v>1039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7870</v>
      </c>
      <c r="G210" s="246"/>
      <c r="H210" s="249">
        <v>238.5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238.5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1207</v>
      </c>
      <c r="F212" s="214" t="s">
        <v>5237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SUM(P213:P215)</f>
        <v>0</v>
      </c>
      <c r="Q212" s="208"/>
      <c r="R212" s="209">
        <f>SUM(R213:R215)</f>
        <v>0</v>
      </c>
      <c r="S212" s="208"/>
      <c r="T212" s="210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83</v>
      </c>
      <c r="AT212" s="212" t="s">
        <v>75</v>
      </c>
      <c r="AU212" s="212" t="s">
        <v>83</v>
      </c>
      <c r="AY212" s="211" t="s">
        <v>331</v>
      </c>
      <c r="BK212" s="213">
        <f>SUM(BK213:BK215)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7111</v>
      </c>
      <c r="F213" s="218" t="s">
        <v>7112</v>
      </c>
      <c r="G213" s="219" t="s">
        <v>336</v>
      </c>
      <c r="H213" s="220">
        <v>6</v>
      </c>
      <c r="I213" s="221"/>
      <c r="J213" s="222">
        <f>ROUND(I213*H213,2)</f>
        <v>0</v>
      </c>
      <c r="K213" s="218" t="s">
        <v>3508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126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126</v>
      </c>
      <c r="BM213" s="227" t="s">
        <v>1243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7871</v>
      </c>
      <c r="G214" s="246"/>
      <c r="H214" s="249">
        <v>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6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12" customFormat="1" ht="22.8" customHeight="1">
      <c r="A216" s="12"/>
      <c r="B216" s="200"/>
      <c r="C216" s="201"/>
      <c r="D216" s="202" t="s">
        <v>75</v>
      </c>
      <c r="E216" s="214" t="s">
        <v>1460</v>
      </c>
      <c r="F216" s="214" t="s">
        <v>5242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SUM(P217:P222)</f>
        <v>0</v>
      </c>
      <c r="Q216" s="208"/>
      <c r="R216" s="209">
        <f>SUM(R217:R222)</f>
        <v>0</v>
      </c>
      <c r="S216" s="208"/>
      <c r="T216" s="210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83</v>
      </c>
      <c r="AT216" s="212" t="s">
        <v>75</v>
      </c>
      <c r="AU216" s="212" t="s">
        <v>83</v>
      </c>
      <c r="AY216" s="211" t="s">
        <v>331</v>
      </c>
      <c r="BK216" s="213">
        <f>SUM(BK217:BK222)</f>
        <v>0</v>
      </c>
    </row>
    <row r="217" s="2" customFormat="1" ht="16.5" customHeight="1">
      <c r="A217" s="40"/>
      <c r="B217" s="41"/>
      <c r="C217" s="216" t="s">
        <v>624</v>
      </c>
      <c r="D217" s="216" t="s">
        <v>333</v>
      </c>
      <c r="E217" s="217" t="s">
        <v>6878</v>
      </c>
      <c r="F217" s="218" t="s">
        <v>6879</v>
      </c>
      <c r="G217" s="219" t="s">
        <v>376</v>
      </c>
      <c r="H217" s="220">
        <v>0.628</v>
      </c>
      <c r="I217" s="221"/>
      <c r="J217" s="222">
        <f>ROUND(I217*H217,2)</f>
        <v>0</v>
      </c>
      <c r="K217" s="218" t="s">
        <v>3508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126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126</v>
      </c>
      <c r="BM217" s="227" t="s">
        <v>1253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7872</v>
      </c>
      <c r="G218" s="246"/>
      <c r="H218" s="249">
        <v>0.628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0.628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612</v>
      </c>
      <c r="D220" s="216" t="s">
        <v>333</v>
      </c>
      <c r="E220" s="217" t="s">
        <v>6881</v>
      </c>
      <c r="F220" s="218" t="s">
        <v>6882</v>
      </c>
      <c r="G220" s="219" t="s">
        <v>376</v>
      </c>
      <c r="H220" s="220">
        <v>318</v>
      </c>
      <c r="I220" s="221"/>
      <c r="J220" s="222">
        <f>ROUND(I220*H220,2)</f>
        <v>0</v>
      </c>
      <c r="K220" s="218" t="s">
        <v>3508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126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126</v>
      </c>
      <c r="BM220" s="227" t="s">
        <v>1266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7873</v>
      </c>
      <c r="G221" s="246"/>
      <c r="H221" s="249">
        <v>318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318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12" customFormat="1" ht="22.8" customHeight="1">
      <c r="A223" s="12"/>
      <c r="B223" s="200"/>
      <c r="C223" s="201"/>
      <c r="D223" s="202" t="s">
        <v>75</v>
      </c>
      <c r="E223" s="214" t="s">
        <v>6887</v>
      </c>
      <c r="F223" s="214" t="s">
        <v>6888</v>
      </c>
      <c r="G223" s="201"/>
      <c r="H223" s="201"/>
      <c r="I223" s="204"/>
      <c r="J223" s="215">
        <f>BK223</f>
        <v>0</v>
      </c>
      <c r="K223" s="201"/>
      <c r="L223" s="206"/>
      <c r="M223" s="207"/>
      <c r="N223" s="208"/>
      <c r="O223" s="208"/>
      <c r="P223" s="209">
        <f>SUM(P224:P226)</f>
        <v>0</v>
      </c>
      <c r="Q223" s="208"/>
      <c r="R223" s="209">
        <f>SUM(R224:R226)</f>
        <v>0</v>
      </c>
      <c r="S223" s="208"/>
      <c r="T223" s="210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83</v>
      </c>
      <c r="AT223" s="212" t="s">
        <v>75</v>
      </c>
      <c r="AU223" s="212" t="s">
        <v>83</v>
      </c>
      <c r="AY223" s="211" t="s">
        <v>331</v>
      </c>
      <c r="BK223" s="213">
        <f>SUM(BK224:BK226)</f>
        <v>0</v>
      </c>
    </row>
    <row r="224" s="2" customFormat="1" ht="16.5" customHeight="1">
      <c r="A224" s="40"/>
      <c r="B224" s="41"/>
      <c r="C224" s="216" t="s">
        <v>638</v>
      </c>
      <c r="D224" s="216" t="s">
        <v>333</v>
      </c>
      <c r="E224" s="217" t="s">
        <v>7409</v>
      </c>
      <c r="F224" s="218" t="s">
        <v>7410</v>
      </c>
      <c r="G224" s="219" t="s">
        <v>384</v>
      </c>
      <c r="H224" s="220">
        <v>486.63099999999997</v>
      </c>
      <c r="I224" s="221"/>
      <c r="J224" s="222">
        <f>ROUND(I224*H224,2)</f>
        <v>0</v>
      </c>
      <c r="K224" s="218" t="s">
        <v>3508</v>
      </c>
      <c r="L224" s="46"/>
      <c r="M224" s="223" t="s">
        <v>19</v>
      </c>
      <c r="N224" s="224" t="s">
        <v>47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126</v>
      </c>
      <c r="AT224" s="227" t="s">
        <v>333</v>
      </c>
      <c r="AU224" s="227" t="s">
        <v>85</v>
      </c>
      <c r="AY224" s="19" t="s">
        <v>331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83</v>
      </c>
      <c r="BK224" s="228">
        <f>ROUND(I224*H224,2)</f>
        <v>0</v>
      </c>
      <c r="BL224" s="19" t="s">
        <v>126</v>
      </c>
      <c r="BM224" s="227" t="s">
        <v>1284</v>
      </c>
    </row>
    <row r="225" s="14" customFormat="1">
      <c r="A225" s="14"/>
      <c r="B225" s="245"/>
      <c r="C225" s="246"/>
      <c r="D225" s="236" t="s">
        <v>341</v>
      </c>
      <c r="E225" s="247" t="s">
        <v>19</v>
      </c>
      <c r="F225" s="248" t="s">
        <v>7874</v>
      </c>
      <c r="G225" s="246"/>
      <c r="H225" s="249">
        <v>486.63099999999997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341</v>
      </c>
      <c r="AU225" s="255" t="s">
        <v>85</v>
      </c>
      <c r="AV225" s="14" t="s">
        <v>85</v>
      </c>
      <c r="AW225" s="14" t="s">
        <v>35</v>
      </c>
      <c r="AX225" s="14" t="s">
        <v>76</v>
      </c>
      <c r="AY225" s="255" t="s">
        <v>331</v>
      </c>
    </row>
    <row r="226" s="15" customFormat="1">
      <c r="A226" s="15"/>
      <c r="B226" s="256"/>
      <c r="C226" s="257"/>
      <c r="D226" s="236" t="s">
        <v>341</v>
      </c>
      <c r="E226" s="258" t="s">
        <v>19</v>
      </c>
      <c r="F226" s="259" t="s">
        <v>353</v>
      </c>
      <c r="G226" s="257"/>
      <c r="H226" s="260">
        <v>486.63099999999997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341</v>
      </c>
      <c r="AU226" s="266" t="s">
        <v>85</v>
      </c>
      <c r="AV226" s="15" t="s">
        <v>126</v>
      </c>
      <c r="AW226" s="15" t="s">
        <v>35</v>
      </c>
      <c r="AX226" s="15" t="s">
        <v>83</v>
      </c>
      <c r="AY226" s="266" t="s">
        <v>331</v>
      </c>
    </row>
    <row r="227" s="12" customFormat="1" ht="22.8" customHeight="1">
      <c r="A227" s="12"/>
      <c r="B227" s="200"/>
      <c r="C227" s="201"/>
      <c r="D227" s="202" t="s">
        <v>75</v>
      </c>
      <c r="E227" s="214" t="s">
        <v>3969</v>
      </c>
      <c r="F227" s="214" t="s">
        <v>3970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SUM(P228:P269)</f>
        <v>0</v>
      </c>
      <c r="Q227" s="208"/>
      <c r="R227" s="209">
        <f>SUM(R228:R269)</f>
        <v>0</v>
      </c>
      <c r="S227" s="208"/>
      <c r="T227" s="210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83</v>
      </c>
      <c r="AT227" s="212" t="s">
        <v>75</v>
      </c>
      <c r="AU227" s="212" t="s">
        <v>83</v>
      </c>
      <c r="AY227" s="211" t="s">
        <v>331</v>
      </c>
      <c r="BK227" s="213">
        <f>SUM(BK228:BK269)</f>
        <v>0</v>
      </c>
    </row>
    <row r="228" s="2" customFormat="1" ht="16.5" customHeight="1">
      <c r="A228" s="40"/>
      <c r="B228" s="41"/>
      <c r="C228" s="216" t="s">
        <v>605</v>
      </c>
      <c r="D228" s="216" t="s">
        <v>333</v>
      </c>
      <c r="E228" s="217" t="s">
        <v>7875</v>
      </c>
      <c r="F228" s="218" t="s">
        <v>3972</v>
      </c>
      <c r="G228" s="219" t="s">
        <v>425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47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126</v>
      </c>
      <c r="AT228" s="227" t="s">
        <v>333</v>
      </c>
      <c r="AU228" s="227" t="s">
        <v>85</v>
      </c>
      <c r="AY228" s="19" t="s">
        <v>331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83</v>
      </c>
      <c r="BK228" s="228">
        <f>ROUND(I228*H228,2)</f>
        <v>0</v>
      </c>
      <c r="BL228" s="19" t="s">
        <v>126</v>
      </c>
      <c r="BM228" s="227" t="s">
        <v>1310</v>
      </c>
    </row>
    <row r="229" s="14" customFormat="1">
      <c r="A229" s="14"/>
      <c r="B229" s="245"/>
      <c r="C229" s="246"/>
      <c r="D229" s="236" t="s">
        <v>341</v>
      </c>
      <c r="E229" s="247" t="s">
        <v>19</v>
      </c>
      <c r="F229" s="248" t="s">
        <v>83</v>
      </c>
      <c r="G229" s="246"/>
      <c r="H229" s="249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341</v>
      </c>
      <c r="AU229" s="255" t="s">
        <v>85</v>
      </c>
      <c r="AV229" s="14" t="s">
        <v>85</v>
      </c>
      <c r="AW229" s="14" t="s">
        <v>35</v>
      </c>
      <c r="AX229" s="14" t="s">
        <v>76</v>
      </c>
      <c r="AY229" s="255" t="s">
        <v>331</v>
      </c>
    </row>
    <row r="230" s="15" customFormat="1">
      <c r="A230" s="15"/>
      <c r="B230" s="256"/>
      <c r="C230" s="257"/>
      <c r="D230" s="236" t="s">
        <v>341</v>
      </c>
      <c r="E230" s="258" t="s">
        <v>19</v>
      </c>
      <c r="F230" s="259" t="s">
        <v>353</v>
      </c>
      <c r="G230" s="257"/>
      <c r="H230" s="260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341</v>
      </c>
      <c r="AU230" s="266" t="s">
        <v>85</v>
      </c>
      <c r="AV230" s="15" t="s">
        <v>126</v>
      </c>
      <c r="AW230" s="15" t="s">
        <v>35</v>
      </c>
      <c r="AX230" s="15" t="s">
        <v>83</v>
      </c>
      <c r="AY230" s="266" t="s">
        <v>331</v>
      </c>
    </row>
    <row r="231" s="2" customFormat="1" ht="16.5" customHeight="1">
      <c r="A231" s="40"/>
      <c r="B231" s="41"/>
      <c r="C231" s="216" t="s">
        <v>666</v>
      </c>
      <c r="D231" s="216" t="s">
        <v>333</v>
      </c>
      <c r="E231" s="217" t="s">
        <v>7876</v>
      </c>
      <c r="F231" s="218" t="s">
        <v>7877</v>
      </c>
      <c r="G231" s="219" t="s">
        <v>425</v>
      </c>
      <c r="H231" s="220">
        <v>1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47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126</v>
      </c>
      <c r="AT231" s="227" t="s">
        <v>333</v>
      </c>
      <c r="AU231" s="227" t="s">
        <v>85</v>
      </c>
      <c r="AY231" s="19" t="s">
        <v>331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83</v>
      </c>
      <c r="BK231" s="228">
        <f>ROUND(I231*H231,2)</f>
        <v>0</v>
      </c>
      <c r="BL231" s="19" t="s">
        <v>126</v>
      </c>
      <c r="BM231" s="227" t="s">
        <v>1333</v>
      </c>
    </row>
    <row r="232" s="14" customFormat="1">
      <c r="A232" s="14"/>
      <c r="B232" s="245"/>
      <c r="C232" s="246"/>
      <c r="D232" s="236" t="s">
        <v>341</v>
      </c>
      <c r="E232" s="247" t="s">
        <v>19</v>
      </c>
      <c r="F232" s="248" t="s">
        <v>83</v>
      </c>
      <c r="G232" s="246"/>
      <c r="H232" s="249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341</v>
      </c>
      <c r="AU232" s="255" t="s">
        <v>85</v>
      </c>
      <c r="AV232" s="14" t="s">
        <v>85</v>
      </c>
      <c r="AW232" s="14" t="s">
        <v>35</v>
      </c>
      <c r="AX232" s="14" t="s">
        <v>76</v>
      </c>
      <c r="AY232" s="255" t="s">
        <v>331</v>
      </c>
    </row>
    <row r="233" s="15" customFormat="1">
      <c r="A233" s="15"/>
      <c r="B233" s="256"/>
      <c r="C233" s="257"/>
      <c r="D233" s="236" t="s">
        <v>341</v>
      </c>
      <c r="E233" s="258" t="s">
        <v>19</v>
      </c>
      <c r="F233" s="259" t="s">
        <v>353</v>
      </c>
      <c r="G233" s="257"/>
      <c r="H233" s="260">
        <v>1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341</v>
      </c>
      <c r="AU233" s="266" t="s">
        <v>85</v>
      </c>
      <c r="AV233" s="15" t="s">
        <v>126</v>
      </c>
      <c r="AW233" s="15" t="s">
        <v>35</v>
      </c>
      <c r="AX233" s="15" t="s">
        <v>83</v>
      </c>
      <c r="AY233" s="266" t="s">
        <v>331</v>
      </c>
    </row>
    <row r="234" s="2" customFormat="1" ht="16.5" customHeight="1">
      <c r="A234" s="40"/>
      <c r="B234" s="41"/>
      <c r="C234" s="216" t="s">
        <v>675</v>
      </c>
      <c r="D234" s="216" t="s">
        <v>333</v>
      </c>
      <c r="E234" s="217" t="s">
        <v>3945</v>
      </c>
      <c r="F234" s="218" t="s">
        <v>7878</v>
      </c>
      <c r="G234" s="219" t="s">
        <v>425</v>
      </c>
      <c r="H234" s="220">
        <v>1</v>
      </c>
      <c r="I234" s="221"/>
      <c r="J234" s="222">
        <f>ROUND(I234*H234,2)</f>
        <v>0</v>
      </c>
      <c r="K234" s="218" t="s">
        <v>3508</v>
      </c>
      <c r="L234" s="46"/>
      <c r="M234" s="223" t="s">
        <v>19</v>
      </c>
      <c r="N234" s="224" t="s">
        <v>47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126</v>
      </c>
      <c r="AT234" s="227" t="s">
        <v>333</v>
      </c>
      <c r="AU234" s="227" t="s">
        <v>85</v>
      </c>
      <c r="AY234" s="19" t="s">
        <v>331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83</v>
      </c>
      <c r="BK234" s="228">
        <f>ROUND(I234*H234,2)</f>
        <v>0</v>
      </c>
      <c r="BL234" s="19" t="s">
        <v>126</v>
      </c>
      <c r="BM234" s="227" t="s">
        <v>1348</v>
      </c>
    </row>
    <row r="235" s="14" customFormat="1">
      <c r="A235" s="14"/>
      <c r="B235" s="245"/>
      <c r="C235" s="246"/>
      <c r="D235" s="236" t="s">
        <v>341</v>
      </c>
      <c r="E235" s="247" t="s">
        <v>19</v>
      </c>
      <c r="F235" s="248" t="s">
        <v>83</v>
      </c>
      <c r="G235" s="246"/>
      <c r="H235" s="249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341</v>
      </c>
      <c r="AU235" s="255" t="s">
        <v>85</v>
      </c>
      <c r="AV235" s="14" t="s">
        <v>85</v>
      </c>
      <c r="AW235" s="14" t="s">
        <v>35</v>
      </c>
      <c r="AX235" s="14" t="s">
        <v>76</v>
      </c>
      <c r="AY235" s="255" t="s">
        <v>331</v>
      </c>
    </row>
    <row r="236" s="15" customFormat="1">
      <c r="A236" s="15"/>
      <c r="B236" s="256"/>
      <c r="C236" s="257"/>
      <c r="D236" s="236" t="s">
        <v>341</v>
      </c>
      <c r="E236" s="258" t="s">
        <v>19</v>
      </c>
      <c r="F236" s="259" t="s">
        <v>353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341</v>
      </c>
      <c r="AU236" s="266" t="s">
        <v>85</v>
      </c>
      <c r="AV236" s="15" t="s">
        <v>126</v>
      </c>
      <c r="AW236" s="15" t="s">
        <v>35</v>
      </c>
      <c r="AX236" s="15" t="s">
        <v>83</v>
      </c>
      <c r="AY236" s="266" t="s">
        <v>331</v>
      </c>
    </row>
    <row r="237" s="2" customFormat="1" ht="16.5" customHeight="1">
      <c r="A237" s="40"/>
      <c r="B237" s="41"/>
      <c r="C237" s="216" t="s">
        <v>683</v>
      </c>
      <c r="D237" s="216" t="s">
        <v>333</v>
      </c>
      <c r="E237" s="217" t="s">
        <v>7879</v>
      </c>
      <c r="F237" s="218" t="s">
        <v>7880</v>
      </c>
      <c r="G237" s="219" t="s">
        <v>425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47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126</v>
      </c>
      <c r="AT237" s="227" t="s">
        <v>333</v>
      </c>
      <c r="AU237" s="227" t="s">
        <v>85</v>
      </c>
      <c r="AY237" s="19" t="s">
        <v>331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83</v>
      </c>
      <c r="BK237" s="228">
        <f>ROUND(I237*H237,2)</f>
        <v>0</v>
      </c>
      <c r="BL237" s="19" t="s">
        <v>126</v>
      </c>
      <c r="BM237" s="227" t="s">
        <v>1366</v>
      </c>
    </row>
    <row r="238" s="14" customFormat="1">
      <c r="A238" s="14"/>
      <c r="B238" s="245"/>
      <c r="C238" s="246"/>
      <c r="D238" s="236" t="s">
        <v>341</v>
      </c>
      <c r="E238" s="247" t="s">
        <v>19</v>
      </c>
      <c r="F238" s="248" t="s">
        <v>83</v>
      </c>
      <c r="G238" s="246"/>
      <c r="H238" s="249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341</v>
      </c>
      <c r="AU238" s="255" t="s">
        <v>85</v>
      </c>
      <c r="AV238" s="14" t="s">
        <v>85</v>
      </c>
      <c r="AW238" s="14" t="s">
        <v>35</v>
      </c>
      <c r="AX238" s="14" t="s">
        <v>76</v>
      </c>
      <c r="AY238" s="255" t="s">
        <v>331</v>
      </c>
    </row>
    <row r="239" s="15" customFormat="1">
      <c r="A239" s="15"/>
      <c r="B239" s="256"/>
      <c r="C239" s="257"/>
      <c r="D239" s="236" t="s">
        <v>341</v>
      </c>
      <c r="E239" s="258" t="s">
        <v>19</v>
      </c>
      <c r="F239" s="259" t="s">
        <v>353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341</v>
      </c>
      <c r="AU239" s="266" t="s">
        <v>85</v>
      </c>
      <c r="AV239" s="15" t="s">
        <v>126</v>
      </c>
      <c r="AW239" s="15" t="s">
        <v>35</v>
      </c>
      <c r="AX239" s="15" t="s">
        <v>83</v>
      </c>
      <c r="AY239" s="266" t="s">
        <v>331</v>
      </c>
    </row>
    <row r="240" s="2" customFormat="1" ht="16.5" customHeight="1">
      <c r="A240" s="40"/>
      <c r="B240" s="41"/>
      <c r="C240" s="216" t="s">
        <v>1044</v>
      </c>
      <c r="D240" s="216" t="s">
        <v>333</v>
      </c>
      <c r="E240" s="217" t="s">
        <v>7881</v>
      </c>
      <c r="F240" s="218" t="s">
        <v>7882</v>
      </c>
      <c r="G240" s="219" t="s">
        <v>376</v>
      </c>
      <c r="H240" s="220">
        <v>303.5</v>
      </c>
      <c r="I240" s="221"/>
      <c r="J240" s="222">
        <f>ROUND(I240*H240,2)</f>
        <v>0</v>
      </c>
      <c r="K240" s="218" t="s">
        <v>3508</v>
      </c>
      <c r="L240" s="46"/>
      <c r="M240" s="223" t="s">
        <v>19</v>
      </c>
      <c r="N240" s="224" t="s">
        <v>47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126</v>
      </c>
      <c r="AT240" s="227" t="s">
        <v>333</v>
      </c>
      <c r="AU240" s="227" t="s">
        <v>85</v>
      </c>
      <c r="AY240" s="19" t="s">
        <v>331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83</v>
      </c>
      <c r="BK240" s="228">
        <f>ROUND(I240*H240,2)</f>
        <v>0</v>
      </c>
      <c r="BL240" s="19" t="s">
        <v>126</v>
      </c>
      <c r="BM240" s="227" t="s">
        <v>1380</v>
      </c>
    </row>
    <row r="241" s="14" customFormat="1">
      <c r="A241" s="14"/>
      <c r="B241" s="245"/>
      <c r="C241" s="246"/>
      <c r="D241" s="236" t="s">
        <v>341</v>
      </c>
      <c r="E241" s="247" t="s">
        <v>19</v>
      </c>
      <c r="F241" s="248" t="s">
        <v>7883</v>
      </c>
      <c r="G241" s="246"/>
      <c r="H241" s="249">
        <v>303.5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341</v>
      </c>
      <c r="AU241" s="255" t="s">
        <v>85</v>
      </c>
      <c r="AV241" s="14" t="s">
        <v>85</v>
      </c>
      <c r="AW241" s="14" t="s">
        <v>35</v>
      </c>
      <c r="AX241" s="14" t="s">
        <v>76</v>
      </c>
      <c r="AY241" s="255" t="s">
        <v>331</v>
      </c>
    </row>
    <row r="242" s="15" customFormat="1">
      <c r="A242" s="15"/>
      <c r="B242" s="256"/>
      <c r="C242" s="257"/>
      <c r="D242" s="236" t="s">
        <v>341</v>
      </c>
      <c r="E242" s="258" t="s">
        <v>19</v>
      </c>
      <c r="F242" s="259" t="s">
        <v>353</v>
      </c>
      <c r="G242" s="257"/>
      <c r="H242" s="260">
        <v>303.5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341</v>
      </c>
      <c r="AU242" s="266" t="s">
        <v>85</v>
      </c>
      <c r="AV242" s="15" t="s">
        <v>126</v>
      </c>
      <c r="AW242" s="15" t="s">
        <v>35</v>
      </c>
      <c r="AX242" s="15" t="s">
        <v>83</v>
      </c>
      <c r="AY242" s="266" t="s">
        <v>331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7884</v>
      </c>
      <c r="F243" s="218" t="s">
        <v>7885</v>
      </c>
      <c r="G243" s="219" t="s">
        <v>425</v>
      </c>
      <c r="H243" s="220">
        <v>9</v>
      </c>
      <c r="I243" s="221"/>
      <c r="J243" s="222">
        <f>ROUND(I243*H243,2)</f>
        <v>0</v>
      </c>
      <c r="K243" s="218" t="s">
        <v>3508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126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126</v>
      </c>
      <c r="BM243" s="227" t="s">
        <v>1391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85</v>
      </c>
      <c r="G244" s="246"/>
      <c r="H244" s="249">
        <v>2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4" customFormat="1">
      <c r="A245" s="14"/>
      <c r="B245" s="245"/>
      <c r="C245" s="246"/>
      <c r="D245" s="236" t="s">
        <v>341</v>
      </c>
      <c r="E245" s="247" t="s">
        <v>19</v>
      </c>
      <c r="F245" s="248" t="s">
        <v>126</v>
      </c>
      <c r="G245" s="246"/>
      <c r="H245" s="249">
        <v>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341</v>
      </c>
      <c r="AU245" s="255" t="s">
        <v>85</v>
      </c>
      <c r="AV245" s="14" t="s">
        <v>85</v>
      </c>
      <c r="AW245" s="14" t="s">
        <v>35</v>
      </c>
      <c r="AX245" s="14" t="s">
        <v>76</v>
      </c>
      <c r="AY245" s="255" t="s">
        <v>331</v>
      </c>
    </row>
    <row r="246" s="14" customFormat="1">
      <c r="A246" s="14"/>
      <c r="B246" s="245"/>
      <c r="C246" s="246"/>
      <c r="D246" s="236" t="s">
        <v>341</v>
      </c>
      <c r="E246" s="247" t="s">
        <v>19</v>
      </c>
      <c r="F246" s="248" t="s">
        <v>85</v>
      </c>
      <c r="G246" s="246"/>
      <c r="H246" s="249">
        <v>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341</v>
      </c>
      <c r="AU246" s="255" t="s">
        <v>85</v>
      </c>
      <c r="AV246" s="14" t="s">
        <v>85</v>
      </c>
      <c r="AW246" s="14" t="s">
        <v>35</v>
      </c>
      <c r="AX246" s="14" t="s">
        <v>76</v>
      </c>
      <c r="AY246" s="255" t="s">
        <v>331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1053</v>
      </c>
      <c r="D249" s="216" t="s">
        <v>333</v>
      </c>
      <c r="E249" s="217" t="s">
        <v>7886</v>
      </c>
      <c r="F249" s="218" t="s">
        <v>7887</v>
      </c>
      <c r="G249" s="219" t="s">
        <v>376</v>
      </c>
      <c r="H249" s="220">
        <v>303.5</v>
      </c>
      <c r="I249" s="221"/>
      <c r="J249" s="222">
        <f>ROUND(I249*H249,2)</f>
        <v>0</v>
      </c>
      <c r="K249" s="218" t="s">
        <v>3508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126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126</v>
      </c>
      <c r="BM249" s="227" t="s">
        <v>1401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7883</v>
      </c>
      <c r="G250" s="246"/>
      <c r="H250" s="249">
        <v>303.5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303.5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1058</v>
      </c>
      <c r="D252" s="216" t="s">
        <v>333</v>
      </c>
      <c r="E252" s="217" t="s">
        <v>7888</v>
      </c>
      <c r="F252" s="218" t="s">
        <v>7889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3508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126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126</v>
      </c>
      <c r="BM252" s="227" t="s">
        <v>1415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1066</v>
      </c>
      <c r="D255" s="216" t="s">
        <v>333</v>
      </c>
      <c r="E255" s="217" t="s">
        <v>7890</v>
      </c>
      <c r="F255" s="218" t="s">
        <v>7891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3508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126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126</v>
      </c>
      <c r="BM255" s="227" t="s">
        <v>1424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1070</v>
      </c>
      <c r="D258" s="216" t="s">
        <v>333</v>
      </c>
      <c r="E258" s="217" t="s">
        <v>7892</v>
      </c>
      <c r="F258" s="218" t="s">
        <v>7893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3508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126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126</v>
      </c>
      <c r="BM258" s="227" t="s">
        <v>1435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546</v>
      </c>
      <c r="D261" s="216" t="s">
        <v>333</v>
      </c>
      <c r="E261" s="217" t="s">
        <v>7894</v>
      </c>
      <c r="F261" s="218" t="s">
        <v>7895</v>
      </c>
      <c r="G261" s="219" t="s">
        <v>425</v>
      </c>
      <c r="H261" s="220">
        <v>1</v>
      </c>
      <c r="I261" s="221"/>
      <c r="J261" s="222">
        <f>ROUND(I261*H261,2)</f>
        <v>0</v>
      </c>
      <c r="K261" s="218" t="s">
        <v>3508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126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126</v>
      </c>
      <c r="BM261" s="227" t="s">
        <v>1450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83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1078</v>
      </c>
      <c r="D264" s="216" t="s">
        <v>333</v>
      </c>
      <c r="E264" s="217" t="s">
        <v>7896</v>
      </c>
      <c r="F264" s="218" t="s">
        <v>7897</v>
      </c>
      <c r="G264" s="219" t="s">
        <v>425</v>
      </c>
      <c r="H264" s="220">
        <v>1</v>
      </c>
      <c r="I264" s="221"/>
      <c r="J264" s="222">
        <f>ROUND(I264*H264,2)</f>
        <v>0</v>
      </c>
      <c r="K264" s="218" t="s">
        <v>3508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126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126</v>
      </c>
      <c r="BM264" s="227" t="s">
        <v>1463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83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1083</v>
      </c>
      <c r="D267" s="216" t="s">
        <v>333</v>
      </c>
      <c r="E267" s="217" t="s">
        <v>7898</v>
      </c>
      <c r="F267" s="218" t="s">
        <v>7899</v>
      </c>
      <c r="G267" s="219" t="s">
        <v>336</v>
      </c>
      <c r="H267" s="220">
        <v>2.512</v>
      </c>
      <c r="I267" s="221"/>
      <c r="J267" s="222">
        <f>ROUND(I267*H267,2)</f>
        <v>0</v>
      </c>
      <c r="K267" s="218" t="s">
        <v>3508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126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126</v>
      </c>
      <c r="BM267" s="227" t="s">
        <v>1472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7900</v>
      </c>
      <c r="G268" s="246"/>
      <c r="H268" s="249">
        <v>2.512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2.512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12" customFormat="1" ht="22.8" customHeight="1">
      <c r="A270" s="12"/>
      <c r="B270" s="200"/>
      <c r="C270" s="201"/>
      <c r="D270" s="202" t="s">
        <v>75</v>
      </c>
      <c r="E270" s="214" t="s">
        <v>3862</v>
      </c>
      <c r="F270" s="214" t="s">
        <v>3863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83</v>
      </c>
      <c r="AT270" s="212" t="s">
        <v>75</v>
      </c>
      <c r="AU270" s="212" t="s">
        <v>83</v>
      </c>
      <c r="AY270" s="211" t="s">
        <v>331</v>
      </c>
      <c r="BK270" s="213">
        <f>SUM(BK271:BK276)</f>
        <v>0</v>
      </c>
    </row>
    <row r="271" s="2" customFormat="1" ht="16.5" customHeight="1">
      <c r="A271" s="40"/>
      <c r="B271" s="41"/>
      <c r="C271" s="216" t="s">
        <v>1106</v>
      </c>
      <c r="D271" s="216" t="s">
        <v>333</v>
      </c>
      <c r="E271" s="217" t="s">
        <v>7292</v>
      </c>
      <c r="F271" s="218" t="s">
        <v>7901</v>
      </c>
      <c r="G271" s="219" t="s">
        <v>376</v>
      </c>
      <c r="H271" s="220">
        <v>303.5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47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126</v>
      </c>
      <c r="AT271" s="227" t="s">
        <v>333</v>
      </c>
      <c r="AU271" s="227" t="s">
        <v>85</v>
      </c>
      <c r="AY271" s="19" t="s">
        <v>331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83</v>
      </c>
      <c r="BK271" s="228">
        <f>ROUND(I271*H271,2)</f>
        <v>0</v>
      </c>
      <c r="BL271" s="19" t="s">
        <v>126</v>
      </c>
      <c r="BM271" s="227" t="s">
        <v>467</v>
      </c>
    </row>
    <row r="272" s="14" customFormat="1">
      <c r="A272" s="14"/>
      <c r="B272" s="245"/>
      <c r="C272" s="246"/>
      <c r="D272" s="236" t="s">
        <v>341</v>
      </c>
      <c r="E272" s="247" t="s">
        <v>19</v>
      </c>
      <c r="F272" s="248" t="s">
        <v>7883</v>
      </c>
      <c r="G272" s="246"/>
      <c r="H272" s="249">
        <v>303.5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341</v>
      </c>
      <c r="AU272" s="255" t="s">
        <v>85</v>
      </c>
      <c r="AV272" s="14" t="s">
        <v>85</v>
      </c>
      <c r="AW272" s="14" t="s">
        <v>35</v>
      </c>
      <c r="AX272" s="14" t="s">
        <v>76</v>
      </c>
      <c r="AY272" s="255" t="s">
        <v>331</v>
      </c>
    </row>
    <row r="273" s="15" customFormat="1">
      <c r="A273" s="15"/>
      <c r="B273" s="256"/>
      <c r="C273" s="257"/>
      <c r="D273" s="236" t="s">
        <v>341</v>
      </c>
      <c r="E273" s="258" t="s">
        <v>19</v>
      </c>
      <c r="F273" s="259" t="s">
        <v>353</v>
      </c>
      <c r="G273" s="257"/>
      <c r="H273" s="260">
        <v>303.5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341</v>
      </c>
      <c r="AU273" s="266" t="s">
        <v>85</v>
      </c>
      <c r="AV273" s="15" t="s">
        <v>126</v>
      </c>
      <c r="AW273" s="15" t="s">
        <v>35</v>
      </c>
      <c r="AX273" s="15" t="s">
        <v>83</v>
      </c>
      <c r="AY273" s="266" t="s">
        <v>331</v>
      </c>
    </row>
    <row r="274" s="2" customFormat="1" ht="16.5" customHeight="1">
      <c r="A274" s="40"/>
      <c r="B274" s="41"/>
      <c r="C274" s="216" t="s">
        <v>1111</v>
      </c>
      <c r="D274" s="216" t="s">
        <v>333</v>
      </c>
      <c r="E274" s="217" t="s">
        <v>3867</v>
      </c>
      <c r="F274" s="218" t="s">
        <v>7902</v>
      </c>
      <c r="G274" s="219" t="s">
        <v>376</v>
      </c>
      <c r="H274" s="220">
        <v>303.5</v>
      </c>
      <c r="I274" s="221"/>
      <c r="J274" s="222">
        <f>ROUND(I274*H274,2)</f>
        <v>0</v>
      </c>
      <c r="K274" s="218" t="s">
        <v>3508</v>
      </c>
      <c r="L274" s="46"/>
      <c r="M274" s="223" t="s">
        <v>19</v>
      </c>
      <c r="N274" s="224" t="s">
        <v>47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126</v>
      </c>
      <c r="AT274" s="227" t="s">
        <v>333</v>
      </c>
      <c r="AU274" s="227" t="s">
        <v>85</v>
      </c>
      <c r="AY274" s="19" t="s">
        <v>331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83</v>
      </c>
      <c r="BK274" s="228">
        <f>ROUND(I274*H274,2)</f>
        <v>0</v>
      </c>
      <c r="BL274" s="19" t="s">
        <v>126</v>
      </c>
      <c r="BM274" s="227" t="s">
        <v>547</v>
      </c>
    </row>
    <row r="275" s="14" customFormat="1">
      <c r="A275" s="14"/>
      <c r="B275" s="245"/>
      <c r="C275" s="246"/>
      <c r="D275" s="236" t="s">
        <v>341</v>
      </c>
      <c r="E275" s="247" t="s">
        <v>19</v>
      </c>
      <c r="F275" s="248" t="s">
        <v>7883</v>
      </c>
      <c r="G275" s="246"/>
      <c r="H275" s="249">
        <v>303.5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341</v>
      </c>
      <c r="AU275" s="255" t="s">
        <v>85</v>
      </c>
      <c r="AV275" s="14" t="s">
        <v>85</v>
      </c>
      <c r="AW275" s="14" t="s">
        <v>35</v>
      </c>
      <c r="AX275" s="14" t="s">
        <v>76</v>
      </c>
      <c r="AY275" s="255" t="s">
        <v>331</v>
      </c>
    </row>
    <row r="276" s="15" customFormat="1">
      <c r="A276" s="15"/>
      <c r="B276" s="256"/>
      <c r="C276" s="257"/>
      <c r="D276" s="236" t="s">
        <v>341</v>
      </c>
      <c r="E276" s="258" t="s">
        <v>19</v>
      </c>
      <c r="F276" s="259" t="s">
        <v>353</v>
      </c>
      <c r="G276" s="257"/>
      <c r="H276" s="260">
        <v>303.5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341</v>
      </c>
      <c r="AU276" s="266" t="s">
        <v>85</v>
      </c>
      <c r="AV276" s="15" t="s">
        <v>126</v>
      </c>
      <c r="AW276" s="15" t="s">
        <v>35</v>
      </c>
      <c r="AX276" s="15" t="s">
        <v>83</v>
      </c>
      <c r="AY276" s="266" t="s">
        <v>331</v>
      </c>
    </row>
    <row r="277" s="12" customFormat="1" ht="22.8" customHeight="1">
      <c r="A277" s="12"/>
      <c r="B277" s="200"/>
      <c r="C277" s="201"/>
      <c r="D277" s="202" t="s">
        <v>75</v>
      </c>
      <c r="E277" s="214" t="s">
        <v>5679</v>
      </c>
      <c r="F277" s="214" t="s">
        <v>5680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SUM(P278:P296)</f>
        <v>0</v>
      </c>
      <c r="Q277" s="208"/>
      <c r="R277" s="209">
        <f>SUM(R278:R296)</f>
        <v>0</v>
      </c>
      <c r="S277" s="208"/>
      <c r="T277" s="210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83</v>
      </c>
      <c r="AT277" s="212" t="s">
        <v>75</v>
      </c>
      <c r="AU277" s="212" t="s">
        <v>83</v>
      </c>
      <c r="AY277" s="211" t="s">
        <v>331</v>
      </c>
      <c r="BK277" s="213">
        <f>SUM(BK278:BK296)</f>
        <v>0</v>
      </c>
    </row>
    <row r="278" s="2" customFormat="1" ht="16.5" customHeight="1">
      <c r="A278" s="40"/>
      <c r="B278" s="41"/>
      <c r="C278" s="216" t="s">
        <v>495</v>
      </c>
      <c r="D278" s="216" t="s">
        <v>333</v>
      </c>
      <c r="E278" s="217" t="s">
        <v>6895</v>
      </c>
      <c r="F278" s="218" t="s">
        <v>6896</v>
      </c>
      <c r="G278" s="219" t="s">
        <v>384</v>
      </c>
      <c r="H278" s="220">
        <v>177.52500000000001</v>
      </c>
      <c r="I278" s="221"/>
      <c r="J278" s="222">
        <f>ROUND(I278*H278,2)</f>
        <v>0</v>
      </c>
      <c r="K278" s="218" t="s">
        <v>3508</v>
      </c>
      <c r="L278" s="46"/>
      <c r="M278" s="223" t="s">
        <v>19</v>
      </c>
      <c r="N278" s="224" t="s">
        <v>47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126</v>
      </c>
      <c r="AT278" s="227" t="s">
        <v>333</v>
      </c>
      <c r="AU278" s="227" t="s">
        <v>85</v>
      </c>
      <c r="AY278" s="19" t="s">
        <v>331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83</v>
      </c>
      <c r="BK278" s="228">
        <f>ROUND(I278*H278,2)</f>
        <v>0</v>
      </c>
      <c r="BL278" s="19" t="s">
        <v>126</v>
      </c>
      <c r="BM278" s="227" t="s">
        <v>1512</v>
      </c>
    </row>
    <row r="279" s="14" customFormat="1">
      <c r="A279" s="14"/>
      <c r="B279" s="245"/>
      <c r="C279" s="246"/>
      <c r="D279" s="236" t="s">
        <v>341</v>
      </c>
      <c r="E279" s="247" t="s">
        <v>19</v>
      </c>
      <c r="F279" s="248" t="s">
        <v>7903</v>
      </c>
      <c r="G279" s="246"/>
      <c r="H279" s="249">
        <v>176.01300000000001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341</v>
      </c>
      <c r="AU279" s="255" t="s">
        <v>85</v>
      </c>
      <c r="AV279" s="14" t="s">
        <v>85</v>
      </c>
      <c r="AW279" s="14" t="s">
        <v>35</v>
      </c>
      <c r="AX279" s="14" t="s">
        <v>76</v>
      </c>
      <c r="AY279" s="255" t="s">
        <v>331</v>
      </c>
    </row>
    <row r="280" s="14" customFormat="1">
      <c r="A280" s="14"/>
      <c r="B280" s="245"/>
      <c r="C280" s="246"/>
      <c r="D280" s="236" t="s">
        <v>341</v>
      </c>
      <c r="E280" s="247" t="s">
        <v>19</v>
      </c>
      <c r="F280" s="248" t="s">
        <v>7904</v>
      </c>
      <c r="G280" s="246"/>
      <c r="H280" s="249">
        <v>1.512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341</v>
      </c>
      <c r="AU280" s="255" t="s">
        <v>85</v>
      </c>
      <c r="AV280" s="14" t="s">
        <v>85</v>
      </c>
      <c r="AW280" s="14" t="s">
        <v>35</v>
      </c>
      <c r="AX280" s="14" t="s">
        <v>76</v>
      </c>
      <c r="AY280" s="255" t="s">
        <v>331</v>
      </c>
    </row>
    <row r="281" s="15" customFormat="1">
      <c r="A281" s="15"/>
      <c r="B281" s="256"/>
      <c r="C281" s="257"/>
      <c r="D281" s="236" t="s">
        <v>341</v>
      </c>
      <c r="E281" s="258" t="s">
        <v>19</v>
      </c>
      <c r="F281" s="259" t="s">
        <v>353</v>
      </c>
      <c r="G281" s="257"/>
      <c r="H281" s="260">
        <v>177.52500000000001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341</v>
      </c>
      <c r="AU281" s="266" t="s">
        <v>85</v>
      </c>
      <c r="AV281" s="15" t="s">
        <v>126</v>
      </c>
      <c r="AW281" s="15" t="s">
        <v>35</v>
      </c>
      <c r="AX281" s="15" t="s">
        <v>83</v>
      </c>
      <c r="AY281" s="266" t="s">
        <v>331</v>
      </c>
    </row>
    <row r="282" s="2" customFormat="1" ht="16.5" customHeight="1">
      <c r="A282" s="40"/>
      <c r="B282" s="41"/>
      <c r="C282" s="216" t="s">
        <v>1127</v>
      </c>
      <c r="D282" s="216" t="s">
        <v>333</v>
      </c>
      <c r="E282" s="217" t="s">
        <v>6900</v>
      </c>
      <c r="F282" s="218" t="s">
        <v>6901</v>
      </c>
      <c r="G282" s="219" t="s">
        <v>384</v>
      </c>
      <c r="H282" s="220">
        <v>177.52500000000001</v>
      </c>
      <c r="I282" s="221"/>
      <c r="J282" s="222">
        <f>ROUND(I282*H282,2)</f>
        <v>0</v>
      </c>
      <c r="K282" s="218" t="s">
        <v>3508</v>
      </c>
      <c r="L282" s="46"/>
      <c r="M282" s="223" t="s">
        <v>19</v>
      </c>
      <c r="N282" s="224" t="s">
        <v>47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126</v>
      </c>
      <c r="AT282" s="227" t="s">
        <v>333</v>
      </c>
      <c r="AU282" s="227" t="s">
        <v>85</v>
      </c>
      <c r="AY282" s="19" t="s">
        <v>331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83</v>
      </c>
      <c r="BK282" s="228">
        <f>ROUND(I282*H282,2)</f>
        <v>0</v>
      </c>
      <c r="BL282" s="19" t="s">
        <v>126</v>
      </c>
      <c r="BM282" s="227" t="s">
        <v>1523</v>
      </c>
    </row>
    <row r="283" s="14" customFormat="1">
      <c r="A283" s="14"/>
      <c r="B283" s="245"/>
      <c r="C283" s="246"/>
      <c r="D283" s="236" t="s">
        <v>341</v>
      </c>
      <c r="E283" s="247" t="s">
        <v>19</v>
      </c>
      <c r="F283" s="248" t="s">
        <v>7905</v>
      </c>
      <c r="G283" s="246"/>
      <c r="H283" s="249">
        <v>177.52500000000001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341</v>
      </c>
      <c r="AU283" s="255" t="s">
        <v>85</v>
      </c>
      <c r="AV283" s="14" t="s">
        <v>85</v>
      </c>
      <c r="AW283" s="14" t="s">
        <v>35</v>
      </c>
      <c r="AX283" s="14" t="s">
        <v>76</v>
      </c>
      <c r="AY283" s="255" t="s">
        <v>331</v>
      </c>
    </row>
    <row r="284" s="15" customFormat="1">
      <c r="A284" s="15"/>
      <c r="B284" s="256"/>
      <c r="C284" s="257"/>
      <c r="D284" s="236" t="s">
        <v>341</v>
      </c>
      <c r="E284" s="258" t="s">
        <v>19</v>
      </c>
      <c r="F284" s="259" t="s">
        <v>353</v>
      </c>
      <c r="G284" s="257"/>
      <c r="H284" s="260">
        <v>177.52500000000001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341</v>
      </c>
      <c r="AU284" s="266" t="s">
        <v>85</v>
      </c>
      <c r="AV284" s="15" t="s">
        <v>126</v>
      </c>
      <c r="AW284" s="15" t="s">
        <v>35</v>
      </c>
      <c r="AX284" s="15" t="s">
        <v>83</v>
      </c>
      <c r="AY284" s="266" t="s">
        <v>331</v>
      </c>
    </row>
    <row r="285" s="2" customFormat="1" ht="16.5" customHeight="1">
      <c r="A285" s="40"/>
      <c r="B285" s="41"/>
      <c r="C285" s="216" t="s">
        <v>1132</v>
      </c>
      <c r="D285" s="216" t="s">
        <v>333</v>
      </c>
      <c r="E285" s="217" t="s">
        <v>6903</v>
      </c>
      <c r="F285" s="218" t="s">
        <v>6904</v>
      </c>
      <c r="G285" s="219" t="s">
        <v>384</v>
      </c>
      <c r="H285" s="220">
        <v>177.52500000000001</v>
      </c>
      <c r="I285" s="221"/>
      <c r="J285" s="222">
        <f>ROUND(I285*H285,2)</f>
        <v>0</v>
      </c>
      <c r="K285" s="218" t="s">
        <v>3508</v>
      </c>
      <c r="L285" s="46"/>
      <c r="M285" s="223" t="s">
        <v>19</v>
      </c>
      <c r="N285" s="224" t="s">
        <v>47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126</v>
      </c>
      <c r="AT285" s="227" t="s">
        <v>333</v>
      </c>
      <c r="AU285" s="227" t="s">
        <v>85</v>
      </c>
      <c r="AY285" s="19" t="s">
        <v>331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83</v>
      </c>
      <c r="BK285" s="228">
        <f>ROUND(I285*H285,2)</f>
        <v>0</v>
      </c>
      <c r="BL285" s="19" t="s">
        <v>126</v>
      </c>
      <c r="BM285" s="227" t="s">
        <v>1538</v>
      </c>
    </row>
    <row r="286" s="14" customFormat="1">
      <c r="A286" s="14"/>
      <c r="B286" s="245"/>
      <c r="C286" s="246"/>
      <c r="D286" s="236" t="s">
        <v>341</v>
      </c>
      <c r="E286" s="247" t="s">
        <v>19</v>
      </c>
      <c r="F286" s="248" t="s">
        <v>7905</v>
      </c>
      <c r="G286" s="246"/>
      <c r="H286" s="249">
        <v>177.52500000000001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341</v>
      </c>
      <c r="AU286" s="255" t="s">
        <v>85</v>
      </c>
      <c r="AV286" s="14" t="s">
        <v>85</v>
      </c>
      <c r="AW286" s="14" t="s">
        <v>35</v>
      </c>
      <c r="AX286" s="14" t="s">
        <v>76</v>
      </c>
      <c r="AY286" s="255" t="s">
        <v>331</v>
      </c>
    </row>
    <row r="287" s="15" customFormat="1">
      <c r="A287" s="15"/>
      <c r="B287" s="256"/>
      <c r="C287" s="257"/>
      <c r="D287" s="236" t="s">
        <v>341</v>
      </c>
      <c r="E287" s="258" t="s">
        <v>19</v>
      </c>
      <c r="F287" s="259" t="s">
        <v>353</v>
      </c>
      <c r="G287" s="257"/>
      <c r="H287" s="260">
        <v>177.52500000000001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341</v>
      </c>
      <c r="AU287" s="266" t="s">
        <v>85</v>
      </c>
      <c r="AV287" s="15" t="s">
        <v>126</v>
      </c>
      <c r="AW287" s="15" t="s">
        <v>35</v>
      </c>
      <c r="AX287" s="15" t="s">
        <v>83</v>
      </c>
      <c r="AY287" s="266" t="s">
        <v>331</v>
      </c>
    </row>
    <row r="288" s="2" customFormat="1" ht="16.5" customHeight="1">
      <c r="A288" s="40"/>
      <c r="B288" s="41"/>
      <c r="C288" s="216" t="s">
        <v>1139</v>
      </c>
      <c r="D288" s="216" t="s">
        <v>333</v>
      </c>
      <c r="E288" s="217" t="s">
        <v>6905</v>
      </c>
      <c r="F288" s="218" t="s">
        <v>6906</v>
      </c>
      <c r="G288" s="219" t="s">
        <v>384</v>
      </c>
      <c r="H288" s="220">
        <v>3372.9749999999999</v>
      </c>
      <c r="I288" s="221"/>
      <c r="J288" s="222">
        <f>ROUND(I288*H288,2)</f>
        <v>0</v>
      </c>
      <c r="K288" s="218" t="s">
        <v>3508</v>
      </c>
      <c r="L288" s="46"/>
      <c r="M288" s="223" t="s">
        <v>19</v>
      </c>
      <c r="N288" s="224" t="s">
        <v>47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126</v>
      </c>
      <c r="AT288" s="227" t="s">
        <v>333</v>
      </c>
      <c r="AU288" s="227" t="s">
        <v>85</v>
      </c>
      <c r="AY288" s="19" t="s">
        <v>331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83</v>
      </c>
      <c r="BK288" s="228">
        <f>ROUND(I288*H288,2)</f>
        <v>0</v>
      </c>
      <c r="BL288" s="19" t="s">
        <v>126</v>
      </c>
      <c r="BM288" s="227" t="s">
        <v>1550</v>
      </c>
    </row>
    <row r="289" s="14" customFormat="1">
      <c r="A289" s="14"/>
      <c r="B289" s="245"/>
      <c r="C289" s="246"/>
      <c r="D289" s="236" t="s">
        <v>341</v>
      </c>
      <c r="E289" s="247" t="s">
        <v>19</v>
      </c>
      <c r="F289" s="248" t="s">
        <v>7906</v>
      </c>
      <c r="G289" s="246"/>
      <c r="H289" s="249">
        <v>3372.9749999999999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341</v>
      </c>
      <c r="AU289" s="255" t="s">
        <v>85</v>
      </c>
      <c r="AV289" s="14" t="s">
        <v>85</v>
      </c>
      <c r="AW289" s="14" t="s">
        <v>35</v>
      </c>
      <c r="AX289" s="14" t="s">
        <v>76</v>
      </c>
      <c r="AY289" s="255" t="s">
        <v>331</v>
      </c>
    </row>
    <row r="290" s="15" customFormat="1">
      <c r="A290" s="15"/>
      <c r="B290" s="256"/>
      <c r="C290" s="257"/>
      <c r="D290" s="236" t="s">
        <v>341</v>
      </c>
      <c r="E290" s="258" t="s">
        <v>19</v>
      </c>
      <c r="F290" s="259" t="s">
        <v>353</v>
      </c>
      <c r="G290" s="257"/>
      <c r="H290" s="260">
        <v>3372.9749999999999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341</v>
      </c>
      <c r="AU290" s="266" t="s">
        <v>85</v>
      </c>
      <c r="AV290" s="15" t="s">
        <v>126</v>
      </c>
      <c r="AW290" s="15" t="s">
        <v>35</v>
      </c>
      <c r="AX290" s="15" t="s">
        <v>83</v>
      </c>
      <c r="AY290" s="266" t="s">
        <v>331</v>
      </c>
    </row>
    <row r="291" s="2" customFormat="1" ht="16.5" customHeight="1">
      <c r="A291" s="40"/>
      <c r="B291" s="41"/>
      <c r="C291" s="216" t="s">
        <v>1144</v>
      </c>
      <c r="D291" s="216" t="s">
        <v>333</v>
      </c>
      <c r="E291" s="217" t="s">
        <v>6908</v>
      </c>
      <c r="F291" s="218" t="s">
        <v>6909</v>
      </c>
      <c r="G291" s="219" t="s">
        <v>384</v>
      </c>
      <c r="H291" s="220">
        <v>23.373000000000001</v>
      </c>
      <c r="I291" s="221"/>
      <c r="J291" s="222">
        <f>ROUND(I291*H291,2)</f>
        <v>0</v>
      </c>
      <c r="K291" s="218" t="s">
        <v>3508</v>
      </c>
      <c r="L291" s="46"/>
      <c r="M291" s="223" t="s">
        <v>19</v>
      </c>
      <c r="N291" s="224" t="s">
        <v>47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126</v>
      </c>
      <c r="AT291" s="227" t="s">
        <v>333</v>
      </c>
      <c r="AU291" s="227" t="s">
        <v>85</v>
      </c>
      <c r="AY291" s="19" t="s">
        <v>331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83</v>
      </c>
      <c r="BK291" s="228">
        <f>ROUND(I291*H291,2)</f>
        <v>0</v>
      </c>
      <c r="BL291" s="19" t="s">
        <v>126</v>
      </c>
      <c r="BM291" s="227" t="s">
        <v>1558</v>
      </c>
    </row>
    <row r="292" s="14" customFormat="1">
      <c r="A292" s="14"/>
      <c r="B292" s="245"/>
      <c r="C292" s="246"/>
      <c r="D292" s="236" t="s">
        <v>341</v>
      </c>
      <c r="E292" s="247" t="s">
        <v>19</v>
      </c>
      <c r="F292" s="248" t="s">
        <v>7907</v>
      </c>
      <c r="G292" s="246"/>
      <c r="H292" s="249">
        <v>23.373000000000001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341</v>
      </c>
      <c r="AU292" s="255" t="s">
        <v>85</v>
      </c>
      <c r="AV292" s="14" t="s">
        <v>85</v>
      </c>
      <c r="AW292" s="14" t="s">
        <v>35</v>
      </c>
      <c r="AX292" s="14" t="s">
        <v>76</v>
      </c>
      <c r="AY292" s="255" t="s">
        <v>331</v>
      </c>
    </row>
    <row r="293" s="15" customFormat="1">
      <c r="A293" s="15"/>
      <c r="B293" s="256"/>
      <c r="C293" s="257"/>
      <c r="D293" s="236" t="s">
        <v>341</v>
      </c>
      <c r="E293" s="258" t="s">
        <v>19</v>
      </c>
      <c r="F293" s="259" t="s">
        <v>353</v>
      </c>
      <c r="G293" s="257"/>
      <c r="H293" s="260">
        <v>23.373000000000001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341</v>
      </c>
      <c r="AU293" s="266" t="s">
        <v>85</v>
      </c>
      <c r="AV293" s="15" t="s">
        <v>126</v>
      </c>
      <c r="AW293" s="15" t="s">
        <v>35</v>
      </c>
      <c r="AX293" s="15" t="s">
        <v>83</v>
      </c>
      <c r="AY293" s="266" t="s">
        <v>331</v>
      </c>
    </row>
    <row r="294" s="2" customFormat="1" ht="16.5" customHeight="1">
      <c r="A294" s="40"/>
      <c r="B294" s="41"/>
      <c r="C294" s="216" t="s">
        <v>1154</v>
      </c>
      <c r="D294" s="216" t="s">
        <v>333</v>
      </c>
      <c r="E294" s="217" t="s">
        <v>5685</v>
      </c>
      <c r="F294" s="218" t="s">
        <v>5686</v>
      </c>
      <c r="G294" s="219" t="s">
        <v>384</v>
      </c>
      <c r="H294" s="220">
        <v>156.672</v>
      </c>
      <c r="I294" s="221"/>
      <c r="J294" s="222">
        <f>ROUND(I294*H294,2)</f>
        <v>0</v>
      </c>
      <c r="K294" s="218" t="s">
        <v>3508</v>
      </c>
      <c r="L294" s="46"/>
      <c r="M294" s="223" t="s">
        <v>19</v>
      </c>
      <c r="N294" s="224" t="s">
        <v>47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126</v>
      </c>
      <c r="AT294" s="227" t="s">
        <v>333</v>
      </c>
      <c r="AU294" s="227" t="s">
        <v>85</v>
      </c>
      <c r="AY294" s="19" t="s">
        <v>331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83</v>
      </c>
      <c r="BK294" s="228">
        <f>ROUND(I294*H294,2)</f>
        <v>0</v>
      </c>
      <c r="BL294" s="19" t="s">
        <v>126</v>
      </c>
      <c r="BM294" s="227" t="s">
        <v>1572</v>
      </c>
    </row>
    <row r="295" s="14" customFormat="1">
      <c r="A295" s="14"/>
      <c r="B295" s="245"/>
      <c r="C295" s="246"/>
      <c r="D295" s="236" t="s">
        <v>341</v>
      </c>
      <c r="E295" s="247" t="s">
        <v>19</v>
      </c>
      <c r="F295" s="248" t="s">
        <v>7908</v>
      </c>
      <c r="G295" s="246"/>
      <c r="H295" s="249">
        <v>156.672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341</v>
      </c>
      <c r="AU295" s="255" t="s">
        <v>85</v>
      </c>
      <c r="AV295" s="14" t="s">
        <v>85</v>
      </c>
      <c r="AW295" s="14" t="s">
        <v>35</v>
      </c>
      <c r="AX295" s="14" t="s">
        <v>76</v>
      </c>
      <c r="AY295" s="255" t="s">
        <v>331</v>
      </c>
    </row>
    <row r="296" s="15" customFormat="1">
      <c r="A296" s="15"/>
      <c r="B296" s="256"/>
      <c r="C296" s="257"/>
      <c r="D296" s="236" t="s">
        <v>341</v>
      </c>
      <c r="E296" s="258" t="s">
        <v>19</v>
      </c>
      <c r="F296" s="259" t="s">
        <v>353</v>
      </c>
      <c r="G296" s="257"/>
      <c r="H296" s="260">
        <v>156.672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6" t="s">
        <v>341</v>
      </c>
      <c r="AU296" s="266" t="s">
        <v>85</v>
      </c>
      <c r="AV296" s="15" t="s">
        <v>126</v>
      </c>
      <c r="AW296" s="15" t="s">
        <v>35</v>
      </c>
      <c r="AX296" s="15" t="s">
        <v>83</v>
      </c>
      <c r="AY296" s="266" t="s">
        <v>331</v>
      </c>
    </row>
    <row r="297" s="12" customFormat="1" ht="22.8" customHeight="1">
      <c r="A297" s="12"/>
      <c r="B297" s="200"/>
      <c r="C297" s="201"/>
      <c r="D297" s="202" t="s">
        <v>75</v>
      </c>
      <c r="E297" s="214" t="s">
        <v>3870</v>
      </c>
      <c r="F297" s="214" t="s">
        <v>3871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SUM(P298:P336)</f>
        <v>0</v>
      </c>
      <c r="Q297" s="208"/>
      <c r="R297" s="209">
        <f>SUM(R298:R336)</f>
        <v>0</v>
      </c>
      <c r="S297" s="208"/>
      <c r="T297" s="210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83</v>
      </c>
      <c r="AT297" s="212" t="s">
        <v>75</v>
      </c>
      <c r="AU297" s="212" t="s">
        <v>83</v>
      </c>
      <c r="AY297" s="211" t="s">
        <v>331</v>
      </c>
      <c r="BK297" s="213">
        <f>SUM(BK298:BK336)</f>
        <v>0</v>
      </c>
    </row>
    <row r="298" s="2" customFormat="1" ht="16.5" customHeight="1">
      <c r="A298" s="40"/>
      <c r="B298" s="41"/>
      <c r="C298" s="216" t="s">
        <v>1189</v>
      </c>
      <c r="D298" s="216" t="s">
        <v>333</v>
      </c>
      <c r="E298" s="217" t="s">
        <v>7909</v>
      </c>
      <c r="F298" s="218" t="s">
        <v>7910</v>
      </c>
      <c r="G298" s="219" t="s">
        <v>376</v>
      </c>
      <c r="H298" s="220">
        <v>303.5</v>
      </c>
      <c r="I298" s="221"/>
      <c r="J298" s="222">
        <f>ROUND(I298*H298,2)</f>
        <v>0</v>
      </c>
      <c r="K298" s="218" t="s">
        <v>3508</v>
      </c>
      <c r="L298" s="46"/>
      <c r="M298" s="223" t="s">
        <v>19</v>
      </c>
      <c r="N298" s="224" t="s">
        <v>47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126</v>
      </c>
      <c r="AT298" s="227" t="s">
        <v>333</v>
      </c>
      <c r="AU298" s="227" t="s">
        <v>85</v>
      </c>
      <c r="AY298" s="19" t="s">
        <v>331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83</v>
      </c>
      <c r="BK298" s="228">
        <f>ROUND(I298*H298,2)</f>
        <v>0</v>
      </c>
      <c r="BL298" s="19" t="s">
        <v>126</v>
      </c>
      <c r="BM298" s="227" t="s">
        <v>1592</v>
      </c>
    </row>
    <row r="299" s="14" customFormat="1">
      <c r="A299" s="14"/>
      <c r="B299" s="245"/>
      <c r="C299" s="246"/>
      <c r="D299" s="236" t="s">
        <v>341</v>
      </c>
      <c r="E299" s="247" t="s">
        <v>19</v>
      </c>
      <c r="F299" s="248" t="s">
        <v>7911</v>
      </c>
      <c r="G299" s="246"/>
      <c r="H299" s="249">
        <v>303.5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341</v>
      </c>
      <c r="AU299" s="255" t="s">
        <v>85</v>
      </c>
      <c r="AV299" s="14" t="s">
        <v>85</v>
      </c>
      <c r="AW299" s="14" t="s">
        <v>35</v>
      </c>
      <c r="AX299" s="14" t="s">
        <v>76</v>
      </c>
      <c r="AY299" s="255" t="s">
        <v>331</v>
      </c>
    </row>
    <row r="300" s="15" customFormat="1">
      <c r="A300" s="15"/>
      <c r="B300" s="256"/>
      <c r="C300" s="257"/>
      <c r="D300" s="236" t="s">
        <v>341</v>
      </c>
      <c r="E300" s="258" t="s">
        <v>19</v>
      </c>
      <c r="F300" s="259" t="s">
        <v>353</v>
      </c>
      <c r="G300" s="257"/>
      <c r="H300" s="260">
        <v>303.5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341</v>
      </c>
      <c r="AU300" s="266" t="s">
        <v>85</v>
      </c>
      <c r="AV300" s="15" t="s">
        <v>126</v>
      </c>
      <c r="AW300" s="15" t="s">
        <v>35</v>
      </c>
      <c r="AX300" s="15" t="s">
        <v>83</v>
      </c>
      <c r="AY300" s="266" t="s">
        <v>331</v>
      </c>
    </row>
    <row r="301" s="2" customFormat="1" ht="16.5" customHeight="1">
      <c r="A301" s="40"/>
      <c r="B301" s="41"/>
      <c r="C301" s="216" t="s">
        <v>1196</v>
      </c>
      <c r="D301" s="216" t="s">
        <v>333</v>
      </c>
      <c r="E301" s="217" t="s">
        <v>7912</v>
      </c>
      <c r="F301" s="218" t="s">
        <v>7913</v>
      </c>
      <c r="G301" s="219" t="s">
        <v>425</v>
      </c>
      <c r="H301" s="220">
        <v>2</v>
      </c>
      <c r="I301" s="221"/>
      <c r="J301" s="222">
        <f>ROUND(I301*H301,2)</f>
        <v>0</v>
      </c>
      <c r="K301" s="218" t="s">
        <v>3508</v>
      </c>
      <c r="L301" s="46"/>
      <c r="M301" s="223" t="s">
        <v>19</v>
      </c>
      <c r="N301" s="224" t="s">
        <v>47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126</v>
      </c>
      <c r="AT301" s="227" t="s">
        <v>333</v>
      </c>
      <c r="AU301" s="227" t="s">
        <v>85</v>
      </c>
      <c r="AY301" s="19" t="s">
        <v>331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83</v>
      </c>
      <c r="BK301" s="228">
        <f>ROUND(I301*H301,2)</f>
        <v>0</v>
      </c>
      <c r="BL301" s="19" t="s">
        <v>126</v>
      </c>
      <c r="BM301" s="227" t="s">
        <v>1607</v>
      </c>
    </row>
    <row r="302" s="14" customFormat="1">
      <c r="A302" s="14"/>
      <c r="B302" s="245"/>
      <c r="C302" s="246"/>
      <c r="D302" s="236" t="s">
        <v>341</v>
      </c>
      <c r="E302" s="247" t="s">
        <v>19</v>
      </c>
      <c r="F302" s="248" t="s">
        <v>85</v>
      </c>
      <c r="G302" s="246"/>
      <c r="H302" s="249">
        <v>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341</v>
      </c>
      <c r="AU302" s="255" t="s">
        <v>85</v>
      </c>
      <c r="AV302" s="14" t="s">
        <v>85</v>
      </c>
      <c r="AW302" s="14" t="s">
        <v>35</v>
      </c>
      <c r="AX302" s="14" t="s">
        <v>76</v>
      </c>
      <c r="AY302" s="255" t="s">
        <v>331</v>
      </c>
    </row>
    <row r="303" s="15" customFormat="1">
      <c r="A303" s="15"/>
      <c r="B303" s="256"/>
      <c r="C303" s="257"/>
      <c r="D303" s="236" t="s">
        <v>341</v>
      </c>
      <c r="E303" s="258" t="s">
        <v>19</v>
      </c>
      <c r="F303" s="259" t="s">
        <v>353</v>
      </c>
      <c r="G303" s="257"/>
      <c r="H303" s="260">
        <v>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6" t="s">
        <v>341</v>
      </c>
      <c r="AU303" s="266" t="s">
        <v>85</v>
      </c>
      <c r="AV303" s="15" t="s">
        <v>126</v>
      </c>
      <c r="AW303" s="15" t="s">
        <v>35</v>
      </c>
      <c r="AX303" s="15" t="s">
        <v>83</v>
      </c>
      <c r="AY303" s="266" t="s">
        <v>331</v>
      </c>
    </row>
    <row r="304" s="2" customFormat="1" ht="16.5" customHeight="1">
      <c r="A304" s="40"/>
      <c r="B304" s="41"/>
      <c r="C304" s="216" t="s">
        <v>1201</v>
      </c>
      <c r="D304" s="216" t="s">
        <v>333</v>
      </c>
      <c r="E304" s="217" t="s">
        <v>7914</v>
      </c>
      <c r="F304" s="218" t="s">
        <v>7915</v>
      </c>
      <c r="G304" s="219" t="s">
        <v>425</v>
      </c>
      <c r="H304" s="220">
        <v>4</v>
      </c>
      <c r="I304" s="221"/>
      <c r="J304" s="222">
        <f>ROUND(I304*H304,2)</f>
        <v>0</v>
      </c>
      <c r="K304" s="218" t="s">
        <v>3508</v>
      </c>
      <c r="L304" s="46"/>
      <c r="M304" s="223" t="s">
        <v>19</v>
      </c>
      <c r="N304" s="224" t="s">
        <v>47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126</v>
      </c>
      <c r="AT304" s="227" t="s">
        <v>333</v>
      </c>
      <c r="AU304" s="227" t="s">
        <v>85</v>
      </c>
      <c r="AY304" s="19" t="s">
        <v>331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83</v>
      </c>
      <c r="BK304" s="228">
        <f>ROUND(I304*H304,2)</f>
        <v>0</v>
      </c>
      <c r="BL304" s="19" t="s">
        <v>126</v>
      </c>
      <c r="BM304" s="227" t="s">
        <v>1619</v>
      </c>
    </row>
    <row r="305" s="14" customFormat="1">
      <c r="A305" s="14"/>
      <c r="B305" s="245"/>
      <c r="C305" s="246"/>
      <c r="D305" s="236" t="s">
        <v>341</v>
      </c>
      <c r="E305" s="247" t="s">
        <v>19</v>
      </c>
      <c r="F305" s="248" t="s">
        <v>126</v>
      </c>
      <c r="G305" s="246"/>
      <c r="H305" s="249">
        <v>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341</v>
      </c>
      <c r="AU305" s="255" t="s">
        <v>85</v>
      </c>
      <c r="AV305" s="14" t="s">
        <v>85</v>
      </c>
      <c r="AW305" s="14" t="s">
        <v>35</v>
      </c>
      <c r="AX305" s="14" t="s">
        <v>76</v>
      </c>
      <c r="AY305" s="255" t="s">
        <v>331</v>
      </c>
    </row>
    <row r="306" s="15" customFormat="1">
      <c r="A306" s="15"/>
      <c r="B306" s="256"/>
      <c r="C306" s="257"/>
      <c r="D306" s="236" t="s">
        <v>341</v>
      </c>
      <c r="E306" s="258" t="s">
        <v>19</v>
      </c>
      <c r="F306" s="259" t="s">
        <v>353</v>
      </c>
      <c r="G306" s="257"/>
      <c r="H306" s="260">
        <v>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341</v>
      </c>
      <c r="AU306" s="266" t="s">
        <v>85</v>
      </c>
      <c r="AV306" s="15" t="s">
        <v>126</v>
      </c>
      <c r="AW306" s="15" t="s">
        <v>35</v>
      </c>
      <c r="AX306" s="15" t="s">
        <v>83</v>
      </c>
      <c r="AY306" s="266" t="s">
        <v>331</v>
      </c>
    </row>
    <row r="307" s="2" customFormat="1" ht="16.5" customHeight="1">
      <c r="A307" s="40"/>
      <c r="B307" s="41"/>
      <c r="C307" s="216" t="s">
        <v>1207</v>
      </c>
      <c r="D307" s="216" t="s">
        <v>333</v>
      </c>
      <c r="E307" s="217" t="s">
        <v>7916</v>
      </c>
      <c r="F307" s="218" t="s">
        <v>7917</v>
      </c>
      <c r="G307" s="219" t="s">
        <v>425</v>
      </c>
      <c r="H307" s="220">
        <v>2</v>
      </c>
      <c r="I307" s="221"/>
      <c r="J307" s="222">
        <f>ROUND(I307*H307,2)</f>
        <v>0</v>
      </c>
      <c r="K307" s="218" t="s">
        <v>3508</v>
      </c>
      <c r="L307" s="46"/>
      <c r="M307" s="223" t="s">
        <v>19</v>
      </c>
      <c r="N307" s="224" t="s">
        <v>47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126</v>
      </c>
      <c r="AT307" s="227" t="s">
        <v>333</v>
      </c>
      <c r="AU307" s="227" t="s">
        <v>85</v>
      </c>
      <c r="AY307" s="19" t="s">
        <v>331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83</v>
      </c>
      <c r="BK307" s="228">
        <f>ROUND(I307*H307,2)</f>
        <v>0</v>
      </c>
      <c r="BL307" s="19" t="s">
        <v>126</v>
      </c>
      <c r="BM307" s="227" t="s">
        <v>1647</v>
      </c>
    </row>
    <row r="308" s="14" customFormat="1">
      <c r="A308" s="14"/>
      <c r="B308" s="245"/>
      <c r="C308" s="246"/>
      <c r="D308" s="236" t="s">
        <v>341</v>
      </c>
      <c r="E308" s="247" t="s">
        <v>19</v>
      </c>
      <c r="F308" s="248" t="s">
        <v>85</v>
      </c>
      <c r="G308" s="246"/>
      <c r="H308" s="249">
        <v>2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341</v>
      </c>
      <c r="AU308" s="255" t="s">
        <v>85</v>
      </c>
      <c r="AV308" s="14" t="s">
        <v>85</v>
      </c>
      <c r="AW308" s="14" t="s">
        <v>35</v>
      </c>
      <c r="AX308" s="14" t="s">
        <v>76</v>
      </c>
      <c r="AY308" s="255" t="s">
        <v>331</v>
      </c>
    </row>
    <row r="309" s="15" customFormat="1">
      <c r="A309" s="15"/>
      <c r="B309" s="256"/>
      <c r="C309" s="257"/>
      <c r="D309" s="236" t="s">
        <v>341</v>
      </c>
      <c r="E309" s="258" t="s">
        <v>19</v>
      </c>
      <c r="F309" s="259" t="s">
        <v>353</v>
      </c>
      <c r="G309" s="257"/>
      <c r="H309" s="260">
        <v>2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6" t="s">
        <v>341</v>
      </c>
      <c r="AU309" s="266" t="s">
        <v>85</v>
      </c>
      <c r="AV309" s="15" t="s">
        <v>126</v>
      </c>
      <c r="AW309" s="15" t="s">
        <v>35</v>
      </c>
      <c r="AX309" s="15" t="s">
        <v>83</v>
      </c>
      <c r="AY309" s="266" t="s">
        <v>331</v>
      </c>
    </row>
    <row r="310" s="2" customFormat="1" ht="16.5" customHeight="1">
      <c r="A310" s="40"/>
      <c r="B310" s="41"/>
      <c r="C310" s="216" t="s">
        <v>1039</v>
      </c>
      <c r="D310" s="216" t="s">
        <v>333</v>
      </c>
      <c r="E310" s="217" t="s">
        <v>7918</v>
      </c>
      <c r="F310" s="218" t="s">
        <v>7919</v>
      </c>
      <c r="G310" s="219" t="s">
        <v>6862</v>
      </c>
      <c r="H310" s="220">
        <v>1</v>
      </c>
      <c r="I310" s="221"/>
      <c r="J310" s="222">
        <f>ROUND(I310*H310,2)</f>
        <v>0</v>
      </c>
      <c r="K310" s="218" t="s">
        <v>19</v>
      </c>
      <c r="L310" s="46"/>
      <c r="M310" s="223" t="s">
        <v>19</v>
      </c>
      <c r="N310" s="224" t="s">
        <v>47</v>
      </c>
      <c r="O310" s="86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126</v>
      </c>
      <c r="AT310" s="227" t="s">
        <v>333</v>
      </c>
      <c r="AU310" s="227" t="s">
        <v>85</v>
      </c>
      <c r="AY310" s="19" t="s">
        <v>331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83</v>
      </c>
      <c r="BK310" s="228">
        <f>ROUND(I310*H310,2)</f>
        <v>0</v>
      </c>
      <c r="BL310" s="19" t="s">
        <v>126</v>
      </c>
      <c r="BM310" s="227" t="s">
        <v>534</v>
      </c>
    </row>
    <row r="311" s="14" customFormat="1">
      <c r="A311" s="14"/>
      <c r="B311" s="245"/>
      <c r="C311" s="246"/>
      <c r="D311" s="236" t="s">
        <v>341</v>
      </c>
      <c r="E311" s="247" t="s">
        <v>19</v>
      </c>
      <c r="F311" s="248" t="s">
        <v>83</v>
      </c>
      <c r="G311" s="246"/>
      <c r="H311" s="249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341</v>
      </c>
      <c r="AU311" s="255" t="s">
        <v>85</v>
      </c>
      <c r="AV311" s="14" t="s">
        <v>85</v>
      </c>
      <c r="AW311" s="14" t="s">
        <v>35</v>
      </c>
      <c r="AX311" s="14" t="s">
        <v>76</v>
      </c>
      <c r="AY311" s="255" t="s">
        <v>331</v>
      </c>
    </row>
    <row r="312" s="15" customFormat="1">
      <c r="A312" s="15"/>
      <c r="B312" s="256"/>
      <c r="C312" s="257"/>
      <c r="D312" s="236" t="s">
        <v>341</v>
      </c>
      <c r="E312" s="258" t="s">
        <v>19</v>
      </c>
      <c r="F312" s="259" t="s">
        <v>353</v>
      </c>
      <c r="G312" s="257"/>
      <c r="H312" s="260">
        <v>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341</v>
      </c>
      <c r="AU312" s="266" t="s">
        <v>85</v>
      </c>
      <c r="AV312" s="15" t="s">
        <v>126</v>
      </c>
      <c r="AW312" s="15" t="s">
        <v>35</v>
      </c>
      <c r="AX312" s="15" t="s">
        <v>83</v>
      </c>
      <c r="AY312" s="266" t="s">
        <v>331</v>
      </c>
    </row>
    <row r="313" s="2" customFormat="1" ht="16.5" customHeight="1">
      <c r="A313" s="40"/>
      <c r="B313" s="41"/>
      <c r="C313" s="216" t="s">
        <v>1152</v>
      </c>
      <c r="D313" s="216" t="s">
        <v>333</v>
      </c>
      <c r="E313" s="217" t="s">
        <v>7920</v>
      </c>
      <c r="F313" s="218" t="s">
        <v>7921</v>
      </c>
      <c r="G313" s="219" t="s">
        <v>425</v>
      </c>
      <c r="H313" s="220">
        <v>1</v>
      </c>
      <c r="I313" s="221"/>
      <c r="J313" s="222">
        <f>ROUND(I313*H313,2)</f>
        <v>0</v>
      </c>
      <c r="K313" s="218" t="s">
        <v>3508</v>
      </c>
      <c r="L313" s="46"/>
      <c r="M313" s="223" t="s">
        <v>19</v>
      </c>
      <c r="N313" s="224" t="s">
        <v>47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126</v>
      </c>
      <c r="AT313" s="227" t="s">
        <v>333</v>
      </c>
      <c r="AU313" s="227" t="s">
        <v>85</v>
      </c>
      <c r="AY313" s="19" t="s">
        <v>331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83</v>
      </c>
      <c r="BK313" s="228">
        <f>ROUND(I313*H313,2)</f>
        <v>0</v>
      </c>
      <c r="BL313" s="19" t="s">
        <v>126</v>
      </c>
      <c r="BM313" s="227" t="s">
        <v>1672</v>
      </c>
    </row>
    <row r="314" s="14" customFormat="1">
      <c r="A314" s="14"/>
      <c r="B314" s="245"/>
      <c r="C314" s="246"/>
      <c r="D314" s="236" t="s">
        <v>341</v>
      </c>
      <c r="E314" s="247" t="s">
        <v>19</v>
      </c>
      <c r="F314" s="248" t="s">
        <v>83</v>
      </c>
      <c r="G314" s="246"/>
      <c r="H314" s="249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341</v>
      </c>
      <c r="AU314" s="255" t="s">
        <v>85</v>
      </c>
      <c r="AV314" s="14" t="s">
        <v>85</v>
      </c>
      <c r="AW314" s="14" t="s">
        <v>35</v>
      </c>
      <c r="AX314" s="14" t="s">
        <v>76</v>
      </c>
      <c r="AY314" s="255" t="s">
        <v>331</v>
      </c>
    </row>
    <row r="315" s="15" customFormat="1">
      <c r="A315" s="15"/>
      <c r="B315" s="256"/>
      <c r="C315" s="257"/>
      <c r="D315" s="236" t="s">
        <v>341</v>
      </c>
      <c r="E315" s="258" t="s">
        <v>19</v>
      </c>
      <c r="F315" s="259" t="s">
        <v>353</v>
      </c>
      <c r="G315" s="257"/>
      <c r="H315" s="260">
        <v>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341</v>
      </c>
      <c r="AU315" s="266" t="s">
        <v>85</v>
      </c>
      <c r="AV315" s="15" t="s">
        <v>126</v>
      </c>
      <c r="AW315" s="15" t="s">
        <v>35</v>
      </c>
      <c r="AX315" s="15" t="s">
        <v>83</v>
      </c>
      <c r="AY315" s="266" t="s">
        <v>331</v>
      </c>
    </row>
    <row r="316" s="2" customFormat="1" ht="16.5" customHeight="1">
      <c r="A316" s="40"/>
      <c r="B316" s="41"/>
      <c r="C316" s="216" t="s">
        <v>1243</v>
      </c>
      <c r="D316" s="216" t="s">
        <v>333</v>
      </c>
      <c r="E316" s="217" t="s">
        <v>3872</v>
      </c>
      <c r="F316" s="218" t="s">
        <v>7922</v>
      </c>
      <c r="G316" s="219" t="s">
        <v>376</v>
      </c>
      <c r="H316" s="220">
        <v>303.5</v>
      </c>
      <c r="I316" s="221"/>
      <c r="J316" s="222">
        <f>ROUND(I316*H316,2)</f>
        <v>0</v>
      </c>
      <c r="K316" s="218" t="s">
        <v>3508</v>
      </c>
      <c r="L316" s="46"/>
      <c r="M316" s="223" t="s">
        <v>19</v>
      </c>
      <c r="N316" s="224" t="s">
        <v>47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126</v>
      </c>
      <c r="AT316" s="227" t="s">
        <v>333</v>
      </c>
      <c r="AU316" s="227" t="s">
        <v>85</v>
      </c>
      <c r="AY316" s="19" t="s">
        <v>331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83</v>
      </c>
      <c r="BK316" s="228">
        <f>ROUND(I316*H316,2)</f>
        <v>0</v>
      </c>
      <c r="BL316" s="19" t="s">
        <v>126</v>
      </c>
      <c r="BM316" s="227" t="s">
        <v>1688</v>
      </c>
    </row>
    <row r="317" s="14" customFormat="1">
      <c r="A317" s="14"/>
      <c r="B317" s="245"/>
      <c r="C317" s="246"/>
      <c r="D317" s="236" t="s">
        <v>341</v>
      </c>
      <c r="E317" s="247" t="s">
        <v>19</v>
      </c>
      <c r="F317" s="248" t="s">
        <v>7883</v>
      </c>
      <c r="G317" s="246"/>
      <c r="H317" s="249">
        <v>303.5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341</v>
      </c>
      <c r="AU317" s="255" t="s">
        <v>85</v>
      </c>
      <c r="AV317" s="14" t="s">
        <v>85</v>
      </c>
      <c r="AW317" s="14" t="s">
        <v>35</v>
      </c>
      <c r="AX317" s="14" t="s">
        <v>76</v>
      </c>
      <c r="AY317" s="255" t="s">
        <v>331</v>
      </c>
    </row>
    <row r="318" s="15" customFormat="1">
      <c r="A318" s="15"/>
      <c r="B318" s="256"/>
      <c r="C318" s="257"/>
      <c r="D318" s="236" t="s">
        <v>341</v>
      </c>
      <c r="E318" s="258" t="s">
        <v>19</v>
      </c>
      <c r="F318" s="259" t="s">
        <v>353</v>
      </c>
      <c r="G318" s="257"/>
      <c r="H318" s="260">
        <v>303.5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341</v>
      </c>
      <c r="AU318" s="266" t="s">
        <v>85</v>
      </c>
      <c r="AV318" s="15" t="s">
        <v>126</v>
      </c>
      <c r="AW318" s="15" t="s">
        <v>35</v>
      </c>
      <c r="AX318" s="15" t="s">
        <v>83</v>
      </c>
      <c r="AY318" s="266" t="s">
        <v>331</v>
      </c>
    </row>
    <row r="319" s="2" customFormat="1" ht="16.5" customHeight="1">
      <c r="A319" s="40"/>
      <c r="B319" s="41"/>
      <c r="C319" s="216" t="s">
        <v>1249</v>
      </c>
      <c r="D319" s="216" t="s">
        <v>333</v>
      </c>
      <c r="E319" s="217" t="s">
        <v>7923</v>
      </c>
      <c r="F319" s="218" t="s">
        <v>7924</v>
      </c>
      <c r="G319" s="219" t="s">
        <v>425</v>
      </c>
      <c r="H319" s="220">
        <v>1</v>
      </c>
      <c r="I319" s="221"/>
      <c r="J319" s="222">
        <f>ROUND(I319*H319,2)</f>
        <v>0</v>
      </c>
      <c r="K319" s="218" t="s">
        <v>7925</v>
      </c>
      <c r="L319" s="46"/>
      <c r="M319" s="223" t="s">
        <v>19</v>
      </c>
      <c r="N319" s="224" t="s">
        <v>47</v>
      </c>
      <c r="O319" s="86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126</v>
      </c>
      <c r="AT319" s="227" t="s">
        <v>333</v>
      </c>
      <c r="AU319" s="227" t="s">
        <v>85</v>
      </c>
      <c r="AY319" s="19" t="s">
        <v>331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83</v>
      </c>
      <c r="BK319" s="228">
        <f>ROUND(I319*H319,2)</f>
        <v>0</v>
      </c>
      <c r="BL319" s="19" t="s">
        <v>126</v>
      </c>
      <c r="BM319" s="227" t="s">
        <v>1698</v>
      </c>
    </row>
    <row r="320" s="14" customFormat="1">
      <c r="A320" s="14"/>
      <c r="B320" s="245"/>
      <c r="C320" s="246"/>
      <c r="D320" s="236" t="s">
        <v>341</v>
      </c>
      <c r="E320" s="247" t="s">
        <v>19</v>
      </c>
      <c r="F320" s="248" t="s">
        <v>83</v>
      </c>
      <c r="G320" s="246"/>
      <c r="H320" s="249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341</v>
      </c>
      <c r="AU320" s="255" t="s">
        <v>85</v>
      </c>
      <c r="AV320" s="14" t="s">
        <v>85</v>
      </c>
      <c r="AW320" s="14" t="s">
        <v>35</v>
      </c>
      <c r="AX320" s="14" t="s">
        <v>76</v>
      </c>
      <c r="AY320" s="255" t="s">
        <v>331</v>
      </c>
    </row>
    <row r="321" s="15" customFormat="1">
      <c r="A321" s="15"/>
      <c r="B321" s="256"/>
      <c r="C321" s="257"/>
      <c r="D321" s="236" t="s">
        <v>341</v>
      </c>
      <c r="E321" s="258" t="s">
        <v>19</v>
      </c>
      <c r="F321" s="259" t="s">
        <v>353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341</v>
      </c>
      <c r="AU321" s="266" t="s">
        <v>85</v>
      </c>
      <c r="AV321" s="15" t="s">
        <v>126</v>
      </c>
      <c r="AW321" s="15" t="s">
        <v>35</v>
      </c>
      <c r="AX321" s="15" t="s">
        <v>83</v>
      </c>
      <c r="AY321" s="266" t="s">
        <v>331</v>
      </c>
    </row>
    <row r="322" s="2" customFormat="1" ht="16.5" customHeight="1">
      <c r="A322" s="40"/>
      <c r="B322" s="41"/>
      <c r="C322" s="216" t="s">
        <v>1253</v>
      </c>
      <c r="D322" s="216" t="s">
        <v>333</v>
      </c>
      <c r="E322" s="217" t="s">
        <v>7926</v>
      </c>
      <c r="F322" s="218" t="s">
        <v>7927</v>
      </c>
      <c r="G322" s="219" t="s">
        <v>425</v>
      </c>
      <c r="H322" s="220">
        <v>1</v>
      </c>
      <c r="I322" s="221"/>
      <c r="J322" s="222">
        <f>ROUND(I322*H322,2)</f>
        <v>0</v>
      </c>
      <c r="K322" s="218" t="s">
        <v>7928</v>
      </c>
      <c r="L322" s="46"/>
      <c r="M322" s="223" t="s">
        <v>19</v>
      </c>
      <c r="N322" s="224" t="s">
        <v>47</v>
      </c>
      <c r="O322" s="86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126</v>
      </c>
      <c r="AT322" s="227" t="s">
        <v>333</v>
      </c>
      <c r="AU322" s="227" t="s">
        <v>85</v>
      </c>
      <c r="AY322" s="19" t="s">
        <v>331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83</v>
      </c>
      <c r="BK322" s="228">
        <f>ROUND(I322*H322,2)</f>
        <v>0</v>
      </c>
      <c r="BL322" s="19" t="s">
        <v>126</v>
      </c>
      <c r="BM322" s="227" t="s">
        <v>1705</v>
      </c>
    </row>
    <row r="323" s="14" customFormat="1">
      <c r="A323" s="14"/>
      <c r="B323" s="245"/>
      <c r="C323" s="246"/>
      <c r="D323" s="236" t="s">
        <v>341</v>
      </c>
      <c r="E323" s="247" t="s">
        <v>19</v>
      </c>
      <c r="F323" s="248" t="s">
        <v>83</v>
      </c>
      <c r="G323" s="246"/>
      <c r="H323" s="249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341</v>
      </c>
      <c r="AU323" s="255" t="s">
        <v>85</v>
      </c>
      <c r="AV323" s="14" t="s">
        <v>85</v>
      </c>
      <c r="AW323" s="14" t="s">
        <v>35</v>
      </c>
      <c r="AX323" s="14" t="s">
        <v>76</v>
      </c>
      <c r="AY323" s="255" t="s">
        <v>331</v>
      </c>
    </row>
    <row r="324" s="15" customFormat="1">
      <c r="A324" s="15"/>
      <c r="B324" s="256"/>
      <c r="C324" s="257"/>
      <c r="D324" s="236" t="s">
        <v>341</v>
      </c>
      <c r="E324" s="258" t="s">
        <v>19</v>
      </c>
      <c r="F324" s="259" t="s">
        <v>353</v>
      </c>
      <c r="G324" s="257"/>
      <c r="H324" s="260">
        <v>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341</v>
      </c>
      <c r="AU324" s="266" t="s">
        <v>85</v>
      </c>
      <c r="AV324" s="15" t="s">
        <v>126</v>
      </c>
      <c r="AW324" s="15" t="s">
        <v>35</v>
      </c>
      <c r="AX324" s="15" t="s">
        <v>83</v>
      </c>
      <c r="AY324" s="266" t="s">
        <v>331</v>
      </c>
    </row>
    <row r="325" s="2" customFormat="1" ht="16.5" customHeight="1">
      <c r="A325" s="40"/>
      <c r="B325" s="41"/>
      <c r="C325" s="216" t="s">
        <v>1006</v>
      </c>
      <c r="D325" s="216" t="s">
        <v>333</v>
      </c>
      <c r="E325" s="217" t="s">
        <v>6920</v>
      </c>
      <c r="F325" s="218" t="s">
        <v>6921</v>
      </c>
      <c r="G325" s="219" t="s">
        <v>384</v>
      </c>
      <c r="H325" s="220">
        <v>0.094</v>
      </c>
      <c r="I325" s="221"/>
      <c r="J325" s="222">
        <f>ROUND(I325*H325,2)</f>
        <v>0</v>
      </c>
      <c r="K325" s="218" t="s">
        <v>3508</v>
      </c>
      <c r="L325" s="46"/>
      <c r="M325" s="223" t="s">
        <v>19</v>
      </c>
      <c r="N325" s="224" t="s">
        <v>47</v>
      </c>
      <c r="O325" s="86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126</v>
      </c>
      <c r="AT325" s="227" t="s">
        <v>333</v>
      </c>
      <c r="AU325" s="227" t="s">
        <v>85</v>
      </c>
      <c r="AY325" s="19" t="s">
        <v>331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83</v>
      </c>
      <c r="BK325" s="228">
        <f>ROUND(I325*H325,2)</f>
        <v>0</v>
      </c>
      <c r="BL325" s="19" t="s">
        <v>126</v>
      </c>
      <c r="BM325" s="227" t="s">
        <v>1713</v>
      </c>
    </row>
    <row r="326" s="14" customFormat="1">
      <c r="A326" s="14"/>
      <c r="B326" s="245"/>
      <c r="C326" s="246"/>
      <c r="D326" s="236" t="s">
        <v>341</v>
      </c>
      <c r="E326" s="247" t="s">
        <v>19</v>
      </c>
      <c r="F326" s="248" t="s">
        <v>7929</v>
      </c>
      <c r="G326" s="246"/>
      <c r="H326" s="249">
        <v>0.094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341</v>
      </c>
      <c r="AU326" s="255" t="s">
        <v>85</v>
      </c>
      <c r="AV326" s="14" t="s">
        <v>85</v>
      </c>
      <c r="AW326" s="14" t="s">
        <v>35</v>
      </c>
      <c r="AX326" s="14" t="s">
        <v>76</v>
      </c>
      <c r="AY326" s="255" t="s">
        <v>331</v>
      </c>
    </row>
    <row r="327" s="15" customFormat="1">
      <c r="A327" s="15"/>
      <c r="B327" s="256"/>
      <c r="C327" s="257"/>
      <c r="D327" s="236" t="s">
        <v>341</v>
      </c>
      <c r="E327" s="258" t="s">
        <v>19</v>
      </c>
      <c r="F327" s="259" t="s">
        <v>353</v>
      </c>
      <c r="G327" s="257"/>
      <c r="H327" s="260">
        <v>0.094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341</v>
      </c>
      <c r="AU327" s="266" t="s">
        <v>85</v>
      </c>
      <c r="AV327" s="15" t="s">
        <v>126</v>
      </c>
      <c r="AW327" s="15" t="s">
        <v>35</v>
      </c>
      <c r="AX327" s="15" t="s">
        <v>83</v>
      </c>
      <c r="AY327" s="266" t="s">
        <v>331</v>
      </c>
    </row>
    <row r="328" s="2" customFormat="1" ht="16.5" customHeight="1">
      <c r="A328" s="40"/>
      <c r="B328" s="41"/>
      <c r="C328" s="216" t="s">
        <v>1266</v>
      </c>
      <c r="D328" s="216" t="s">
        <v>333</v>
      </c>
      <c r="E328" s="217" t="s">
        <v>6985</v>
      </c>
      <c r="F328" s="218" t="s">
        <v>6986</v>
      </c>
      <c r="G328" s="219" t="s">
        <v>678</v>
      </c>
      <c r="H328" s="220">
        <v>1.8</v>
      </c>
      <c r="I328" s="221"/>
      <c r="J328" s="222">
        <f>ROUND(I328*H328,2)</f>
        <v>0</v>
      </c>
      <c r="K328" s="218" t="s">
        <v>3508</v>
      </c>
      <c r="L328" s="46"/>
      <c r="M328" s="223" t="s">
        <v>19</v>
      </c>
      <c r="N328" s="224" t="s">
        <v>47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126</v>
      </c>
      <c r="AT328" s="227" t="s">
        <v>333</v>
      </c>
      <c r="AU328" s="227" t="s">
        <v>85</v>
      </c>
      <c r="AY328" s="19" t="s">
        <v>331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83</v>
      </c>
      <c r="BK328" s="228">
        <f>ROUND(I328*H328,2)</f>
        <v>0</v>
      </c>
      <c r="BL328" s="19" t="s">
        <v>126</v>
      </c>
      <c r="BM328" s="227" t="s">
        <v>1721</v>
      </c>
    </row>
    <row r="329" s="14" customFormat="1">
      <c r="A329" s="14"/>
      <c r="B329" s="245"/>
      <c r="C329" s="246"/>
      <c r="D329" s="236" t="s">
        <v>341</v>
      </c>
      <c r="E329" s="247" t="s">
        <v>19</v>
      </c>
      <c r="F329" s="248" t="s">
        <v>7930</v>
      </c>
      <c r="G329" s="246"/>
      <c r="H329" s="249">
        <v>1.8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341</v>
      </c>
      <c r="AU329" s="255" t="s">
        <v>85</v>
      </c>
      <c r="AV329" s="14" t="s">
        <v>85</v>
      </c>
      <c r="AW329" s="14" t="s">
        <v>35</v>
      </c>
      <c r="AX329" s="14" t="s">
        <v>76</v>
      </c>
      <c r="AY329" s="255" t="s">
        <v>331</v>
      </c>
    </row>
    <row r="330" s="15" customFormat="1">
      <c r="A330" s="15"/>
      <c r="B330" s="256"/>
      <c r="C330" s="257"/>
      <c r="D330" s="236" t="s">
        <v>341</v>
      </c>
      <c r="E330" s="258" t="s">
        <v>19</v>
      </c>
      <c r="F330" s="259" t="s">
        <v>353</v>
      </c>
      <c r="G330" s="257"/>
      <c r="H330" s="260">
        <v>1.8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341</v>
      </c>
      <c r="AU330" s="266" t="s">
        <v>85</v>
      </c>
      <c r="AV330" s="15" t="s">
        <v>126</v>
      </c>
      <c r="AW330" s="15" t="s">
        <v>35</v>
      </c>
      <c r="AX330" s="15" t="s">
        <v>83</v>
      </c>
      <c r="AY330" s="266" t="s">
        <v>331</v>
      </c>
    </row>
    <row r="331" s="2" customFormat="1" ht="16.5" customHeight="1">
      <c r="A331" s="40"/>
      <c r="B331" s="41"/>
      <c r="C331" s="216" t="s">
        <v>1271</v>
      </c>
      <c r="D331" s="216" t="s">
        <v>333</v>
      </c>
      <c r="E331" s="217" t="s">
        <v>6988</v>
      </c>
      <c r="F331" s="218" t="s">
        <v>6989</v>
      </c>
      <c r="G331" s="219" t="s">
        <v>384</v>
      </c>
      <c r="H331" s="220">
        <v>215.26300000000001</v>
      </c>
      <c r="I331" s="221"/>
      <c r="J331" s="222">
        <f>ROUND(I331*H331,2)</f>
        <v>0</v>
      </c>
      <c r="K331" s="218" t="s">
        <v>19</v>
      </c>
      <c r="L331" s="46"/>
      <c r="M331" s="223" t="s">
        <v>19</v>
      </c>
      <c r="N331" s="224" t="s">
        <v>47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126</v>
      </c>
      <c r="AT331" s="227" t="s">
        <v>333</v>
      </c>
      <c r="AU331" s="227" t="s">
        <v>85</v>
      </c>
      <c r="AY331" s="19" t="s">
        <v>331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83</v>
      </c>
      <c r="BK331" s="228">
        <f>ROUND(I331*H331,2)</f>
        <v>0</v>
      </c>
      <c r="BL331" s="19" t="s">
        <v>126</v>
      </c>
      <c r="BM331" s="227" t="s">
        <v>1729</v>
      </c>
    </row>
    <row r="332" s="14" customFormat="1">
      <c r="A332" s="14"/>
      <c r="B332" s="245"/>
      <c r="C332" s="246"/>
      <c r="D332" s="236" t="s">
        <v>341</v>
      </c>
      <c r="E332" s="247" t="s">
        <v>19</v>
      </c>
      <c r="F332" s="248" t="s">
        <v>7931</v>
      </c>
      <c r="G332" s="246"/>
      <c r="H332" s="249">
        <v>215.26300000000001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341</v>
      </c>
      <c r="AU332" s="255" t="s">
        <v>85</v>
      </c>
      <c r="AV332" s="14" t="s">
        <v>85</v>
      </c>
      <c r="AW332" s="14" t="s">
        <v>35</v>
      </c>
      <c r="AX332" s="14" t="s">
        <v>76</v>
      </c>
      <c r="AY332" s="255" t="s">
        <v>331</v>
      </c>
    </row>
    <row r="333" s="15" customFormat="1">
      <c r="A333" s="15"/>
      <c r="B333" s="256"/>
      <c r="C333" s="257"/>
      <c r="D333" s="236" t="s">
        <v>341</v>
      </c>
      <c r="E333" s="258" t="s">
        <v>19</v>
      </c>
      <c r="F333" s="259" t="s">
        <v>353</v>
      </c>
      <c r="G333" s="257"/>
      <c r="H333" s="260">
        <v>215.26300000000001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341</v>
      </c>
      <c r="AU333" s="266" t="s">
        <v>85</v>
      </c>
      <c r="AV333" s="15" t="s">
        <v>126</v>
      </c>
      <c r="AW333" s="15" t="s">
        <v>35</v>
      </c>
      <c r="AX333" s="15" t="s">
        <v>83</v>
      </c>
      <c r="AY333" s="266" t="s">
        <v>331</v>
      </c>
    </row>
    <row r="334" s="2" customFormat="1" ht="16.5" customHeight="1">
      <c r="A334" s="40"/>
      <c r="B334" s="41"/>
      <c r="C334" s="216" t="s">
        <v>1284</v>
      </c>
      <c r="D334" s="216" t="s">
        <v>333</v>
      </c>
      <c r="E334" s="217" t="s">
        <v>6990</v>
      </c>
      <c r="F334" s="218" t="s">
        <v>6991</v>
      </c>
      <c r="G334" s="219" t="s">
        <v>384</v>
      </c>
      <c r="H334" s="220">
        <v>270.37299999999999</v>
      </c>
      <c r="I334" s="221"/>
      <c r="J334" s="222">
        <f>ROUND(I334*H334,2)</f>
        <v>0</v>
      </c>
      <c r="K334" s="218" t="s">
        <v>19</v>
      </c>
      <c r="L334" s="46"/>
      <c r="M334" s="223" t="s">
        <v>19</v>
      </c>
      <c r="N334" s="224" t="s">
        <v>47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126</v>
      </c>
      <c r="AT334" s="227" t="s">
        <v>333</v>
      </c>
      <c r="AU334" s="227" t="s">
        <v>85</v>
      </c>
      <c r="AY334" s="19" t="s">
        <v>331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83</v>
      </c>
      <c r="BK334" s="228">
        <f>ROUND(I334*H334,2)</f>
        <v>0</v>
      </c>
      <c r="BL334" s="19" t="s">
        <v>126</v>
      </c>
      <c r="BM334" s="227" t="s">
        <v>1737</v>
      </c>
    </row>
    <row r="335" s="14" customFormat="1">
      <c r="A335" s="14"/>
      <c r="B335" s="245"/>
      <c r="C335" s="246"/>
      <c r="D335" s="236" t="s">
        <v>341</v>
      </c>
      <c r="E335" s="247" t="s">
        <v>19</v>
      </c>
      <c r="F335" s="248" t="s">
        <v>7932</v>
      </c>
      <c r="G335" s="246"/>
      <c r="H335" s="249">
        <v>270.37299999999999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341</v>
      </c>
      <c r="AU335" s="255" t="s">
        <v>85</v>
      </c>
      <c r="AV335" s="14" t="s">
        <v>85</v>
      </c>
      <c r="AW335" s="14" t="s">
        <v>35</v>
      </c>
      <c r="AX335" s="14" t="s">
        <v>76</v>
      </c>
      <c r="AY335" s="255" t="s">
        <v>331</v>
      </c>
    </row>
    <row r="336" s="15" customFormat="1">
      <c r="A336" s="15"/>
      <c r="B336" s="256"/>
      <c r="C336" s="257"/>
      <c r="D336" s="236" t="s">
        <v>341</v>
      </c>
      <c r="E336" s="258" t="s">
        <v>19</v>
      </c>
      <c r="F336" s="259" t="s">
        <v>353</v>
      </c>
      <c r="G336" s="257"/>
      <c r="H336" s="260">
        <v>270.37299999999999</v>
      </c>
      <c r="I336" s="261"/>
      <c r="J336" s="257"/>
      <c r="K336" s="257"/>
      <c r="L336" s="262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341</v>
      </c>
      <c r="AU336" s="266" t="s">
        <v>85</v>
      </c>
      <c r="AV336" s="15" t="s">
        <v>126</v>
      </c>
      <c r="AW336" s="15" t="s">
        <v>35</v>
      </c>
      <c r="AX336" s="15" t="s">
        <v>83</v>
      </c>
      <c r="AY336" s="266" t="s">
        <v>331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bewWxqA4kwffgVhmImqpW5CrS+fqO/k7kkmCuVEKu96yUZH14OGg20iqAcaNsrR1LrgpEefajy2X9vx8ER6eLQ==" hashValue="eXufOj0UXSMU3sFPV3plzlMPzTCb9G0OoxhyEfRHeQUar3ciYOr1XjeM+Ty0SglFeOItScq4W8Ph1yuBXGabFA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7933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ROUND((SUM(BE104:BE269)),  2)</f>
        <v>0</v>
      </c>
      <c r="G35" s="40"/>
      <c r="H35" s="40"/>
      <c r="I35" s="160">
        <v>0.20999999999999999</v>
      </c>
      <c r="J35" s="159">
        <f>ROUND(((SUM(BE104:BE269))*I35),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ROUND((SUM(BF104:BF269)),  2)</f>
        <v>0</v>
      </c>
      <c r="G36" s="40"/>
      <c r="H36" s="40"/>
      <c r="I36" s="160">
        <v>0.14999999999999999</v>
      </c>
      <c r="J36" s="159">
        <f>ROUND(((SUM(BF104:BF269))*I36),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ROUND((SUM(BG104:BG269)),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ROUND((SUM(BH104:BH269)),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ROUND((SUM(BI104:BI269)),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103.40 - IO.03.40 - Úprava přípojky plynu SO.04 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J129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J136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J150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J157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J161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6622</v>
      </c>
      <c r="E72" s="186"/>
      <c r="F72" s="186"/>
      <c r="G72" s="186"/>
      <c r="H72" s="186"/>
      <c r="I72" s="186"/>
      <c r="J72" s="187">
        <f>J165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6623</v>
      </c>
      <c r="E73" s="186"/>
      <c r="F73" s="186"/>
      <c r="G73" s="186"/>
      <c r="H73" s="186"/>
      <c r="I73" s="186"/>
      <c r="J73" s="187">
        <f>J172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5221</v>
      </c>
      <c r="E74" s="186"/>
      <c r="F74" s="186"/>
      <c r="G74" s="186"/>
      <c r="H74" s="186"/>
      <c r="I74" s="186"/>
      <c r="J74" s="187">
        <f>J176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6628</v>
      </c>
      <c r="E75" s="186"/>
      <c r="F75" s="186"/>
      <c r="G75" s="186"/>
      <c r="H75" s="186"/>
      <c r="I75" s="186"/>
      <c r="J75" s="187">
        <f>J180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5671</v>
      </c>
      <c r="E76" s="186"/>
      <c r="F76" s="186"/>
      <c r="G76" s="186"/>
      <c r="H76" s="186"/>
      <c r="I76" s="186"/>
      <c r="J76" s="187">
        <f>J184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419</v>
      </c>
      <c r="E77" s="181"/>
      <c r="F77" s="181"/>
      <c r="G77" s="181"/>
      <c r="H77" s="181"/>
      <c r="I77" s="181"/>
      <c r="J77" s="182">
        <f>J203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7934</v>
      </c>
      <c r="E78" s="186"/>
      <c r="F78" s="186"/>
      <c r="G78" s="186"/>
      <c r="H78" s="186"/>
      <c r="I78" s="186"/>
      <c r="J78" s="187">
        <f>J204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7935</v>
      </c>
      <c r="E79" s="186"/>
      <c r="F79" s="186"/>
      <c r="G79" s="186"/>
      <c r="H79" s="186"/>
      <c r="I79" s="186"/>
      <c r="J79" s="187">
        <f>J208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7855</v>
      </c>
      <c r="E80" s="186"/>
      <c r="F80" s="186"/>
      <c r="G80" s="186"/>
      <c r="H80" s="186"/>
      <c r="I80" s="186"/>
      <c r="J80" s="187">
        <f>J212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6629</v>
      </c>
      <c r="E81" s="186"/>
      <c r="F81" s="186"/>
      <c r="G81" s="186"/>
      <c r="H81" s="186"/>
      <c r="I81" s="186"/>
      <c r="J81" s="187">
        <f>J235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5591</v>
      </c>
      <c r="E82" s="186"/>
      <c r="F82" s="186"/>
      <c r="G82" s="186"/>
      <c r="H82" s="186"/>
      <c r="I82" s="186"/>
      <c r="J82" s="187">
        <f>J242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316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2" t="str">
        <f>E7</f>
        <v>Anthropos Sportovní a rekreační areál (I.etapa)-revize 5</v>
      </c>
      <c r="F92" s="34"/>
      <c r="G92" s="34"/>
      <c r="H92" s="34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302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2" t="s">
        <v>303</v>
      </c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304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103.40 - IO.03.40 - Úprava přípojky plynu SO.04 </v>
      </c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14. 6. 2022</v>
      </c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E17</f>
        <v>Statutární město Brno</v>
      </c>
      <c r="G100" s="42"/>
      <c r="H100" s="42"/>
      <c r="I100" s="34" t="s">
        <v>31</v>
      </c>
      <c r="J100" s="38" t="str">
        <f>E23</f>
        <v>Arch.Design, s.r.o.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5.6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36</v>
      </c>
      <c r="J101" s="38" t="str">
        <f>E26</f>
        <v>CKN Invest, spol. s r.o.</v>
      </c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317</v>
      </c>
      <c r="D103" s="192" t="s">
        <v>61</v>
      </c>
      <c r="E103" s="192" t="s">
        <v>57</v>
      </c>
      <c r="F103" s="192" t="s">
        <v>58</v>
      </c>
      <c r="G103" s="192" t="s">
        <v>318</v>
      </c>
      <c r="H103" s="192" t="s">
        <v>319</v>
      </c>
      <c r="I103" s="192" t="s">
        <v>320</v>
      </c>
      <c r="J103" s="192" t="s">
        <v>311</v>
      </c>
      <c r="K103" s="193" t="s">
        <v>321</v>
      </c>
      <c r="L103" s="194"/>
      <c r="M103" s="94" t="s">
        <v>19</v>
      </c>
      <c r="N103" s="95" t="s">
        <v>46</v>
      </c>
      <c r="O103" s="95" t="s">
        <v>322</v>
      </c>
      <c r="P103" s="95" t="s">
        <v>323</v>
      </c>
      <c r="Q103" s="95" t="s">
        <v>324</v>
      </c>
      <c r="R103" s="95" t="s">
        <v>325</v>
      </c>
      <c r="S103" s="95" t="s">
        <v>326</v>
      </c>
      <c r="T103" s="96" t="s">
        <v>327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328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P105+P203</f>
        <v>0</v>
      </c>
      <c r="Q104" s="98"/>
      <c r="R104" s="197">
        <f>R105+R203</f>
        <v>0</v>
      </c>
      <c r="S104" s="98"/>
      <c r="T104" s="198">
        <f>T105+T203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75</v>
      </c>
      <c r="AU104" s="19" t="s">
        <v>312</v>
      </c>
      <c r="BK104" s="199">
        <f>BK105+BK203</f>
        <v>0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329</v>
      </c>
      <c r="F105" s="203" t="s">
        <v>330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P106+P122+P129+P136+P150+P157+P161+P165+P172+P176+P180+P184</f>
        <v>0</v>
      </c>
      <c r="Q105" s="208"/>
      <c r="R105" s="209">
        <f>R106+R122+R129+R136+R150+R157+R161+R165+R172+R176+R180+R184</f>
        <v>0</v>
      </c>
      <c r="S105" s="208"/>
      <c r="T105" s="210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BK106+BK122+BK129+BK136+BK150+BK157+BK161+BK165+BK172+BK176+BK180+BK184</f>
        <v>0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182</v>
      </c>
      <c r="F106" s="214" t="s">
        <v>422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SUM(P107:P121)</f>
        <v>0</v>
      </c>
      <c r="Q106" s="208"/>
      <c r="R106" s="209">
        <f>SUM(R107:R121)</f>
        <v>0</v>
      </c>
      <c r="S106" s="208"/>
      <c r="T106" s="210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331</v>
      </c>
      <c r="BK106" s="213">
        <f>SUM(BK107:BK121)</f>
        <v>0</v>
      </c>
    </row>
    <row r="107" s="2" customFormat="1" ht="16.5" customHeight="1">
      <c r="A107" s="40"/>
      <c r="B107" s="41"/>
      <c r="C107" s="216" t="s">
        <v>83</v>
      </c>
      <c r="D107" s="216" t="s">
        <v>333</v>
      </c>
      <c r="E107" s="217" t="s">
        <v>3505</v>
      </c>
      <c r="F107" s="218" t="s">
        <v>6632</v>
      </c>
      <c r="G107" s="219" t="s">
        <v>3507</v>
      </c>
      <c r="H107" s="220">
        <v>24</v>
      </c>
      <c r="I107" s="221"/>
      <c r="J107" s="222">
        <f>ROUND(I107*H107,2)</f>
        <v>0</v>
      </c>
      <c r="K107" s="218" t="s">
        <v>3508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3884</v>
      </c>
      <c r="G108" s="246"/>
      <c r="H108" s="249">
        <v>24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76</v>
      </c>
      <c r="AY108" s="255" t="s">
        <v>331</v>
      </c>
    </row>
    <row r="109" s="15" customFormat="1">
      <c r="A109" s="15"/>
      <c r="B109" s="256"/>
      <c r="C109" s="257"/>
      <c r="D109" s="236" t="s">
        <v>341</v>
      </c>
      <c r="E109" s="258" t="s">
        <v>19</v>
      </c>
      <c r="F109" s="259" t="s">
        <v>353</v>
      </c>
      <c r="G109" s="257"/>
      <c r="H109" s="260">
        <v>24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341</v>
      </c>
      <c r="AU109" s="266" t="s">
        <v>85</v>
      </c>
      <c r="AV109" s="15" t="s">
        <v>126</v>
      </c>
      <c r="AW109" s="15" t="s">
        <v>35</v>
      </c>
      <c r="AX109" s="15" t="s">
        <v>83</v>
      </c>
      <c r="AY109" s="266" t="s">
        <v>331</v>
      </c>
    </row>
    <row r="110" s="2" customFormat="1" ht="16.5" customHeight="1">
      <c r="A110" s="40"/>
      <c r="B110" s="41"/>
      <c r="C110" s="216" t="s">
        <v>85</v>
      </c>
      <c r="D110" s="216" t="s">
        <v>333</v>
      </c>
      <c r="E110" s="217" t="s">
        <v>3510</v>
      </c>
      <c r="F110" s="218" t="s">
        <v>6634</v>
      </c>
      <c r="G110" s="219" t="s">
        <v>1081</v>
      </c>
      <c r="H110" s="220">
        <v>1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126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83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92</v>
      </c>
      <c r="D113" s="216" t="s">
        <v>333</v>
      </c>
      <c r="E113" s="217" t="s">
        <v>7085</v>
      </c>
      <c r="F113" s="218" t="s">
        <v>7086</v>
      </c>
      <c r="G113" s="219" t="s">
        <v>336</v>
      </c>
      <c r="H113" s="220">
        <v>25.800000000000001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366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7936</v>
      </c>
      <c r="G114" s="246"/>
      <c r="H114" s="249">
        <v>25.800000000000001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25.800000000000001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2" customFormat="1" ht="16.5" customHeight="1">
      <c r="A116" s="40"/>
      <c r="B116" s="41"/>
      <c r="C116" s="216" t="s">
        <v>126</v>
      </c>
      <c r="D116" s="216" t="s">
        <v>333</v>
      </c>
      <c r="E116" s="217" t="s">
        <v>7089</v>
      </c>
      <c r="F116" s="218" t="s">
        <v>7090</v>
      </c>
      <c r="G116" s="219" t="s">
        <v>336</v>
      </c>
      <c r="H116" s="220">
        <v>25.800000000000001</v>
      </c>
      <c r="I116" s="221"/>
      <c r="J116" s="222">
        <f>ROUND(I116*H116,2)</f>
        <v>0</v>
      </c>
      <c r="K116" s="218" t="s">
        <v>3508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381</v>
      </c>
    </row>
    <row r="117" s="14" customFormat="1">
      <c r="A117" s="14"/>
      <c r="B117" s="245"/>
      <c r="C117" s="246"/>
      <c r="D117" s="236" t="s">
        <v>341</v>
      </c>
      <c r="E117" s="247" t="s">
        <v>19</v>
      </c>
      <c r="F117" s="248" t="s">
        <v>7936</v>
      </c>
      <c r="G117" s="246"/>
      <c r="H117" s="249">
        <v>25.800000000000001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341</v>
      </c>
      <c r="AU117" s="255" t="s">
        <v>85</v>
      </c>
      <c r="AV117" s="14" t="s">
        <v>85</v>
      </c>
      <c r="AW117" s="14" t="s">
        <v>35</v>
      </c>
      <c r="AX117" s="14" t="s">
        <v>76</v>
      </c>
      <c r="AY117" s="255" t="s">
        <v>331</v>
      </c>
    </row>
    <row r="118" s="15" customFormat="1">
      <c r="A118" s="15"/>
      <c r="B118" s="256"/>
      <c r="C118" s="257"/>
      <c r="D118" s="236" t="s">
        <v>341</v>
      </c>
      <c r="E118" s="258" t="s">
        <v>19</v>
      </c>
      <c r="F118" s="259" t="s">
        <v>353</v>
      </c>
      <c r="G118" s="257"/>
      <c r="H118" s="260">
        <v>25.800000000000001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341</v>
      </c>
      <c r="AU118" s="266" t="s">
        <v>85</v>
      </c>
      <c r="AV118" s="15" t="s">
        <v>126</v>
      </c>
      <c r="AW118" s="15" t="s">
        <v>35</v>
      </c>
      <c r="AX118" s="15" t="s">
        <v>83</v>
      </c>
      <c r="AY118" s="266" t="s">
        <v>331</v>
      </c>
    </row>
    <row r="119" s="2" customFormat="1" ht="16.5" customHeight="1">
      <c r="A119" s="40"/>
      <c r="B119" s="41"/>
      <c r="C119" s="216" t="s">
        <v>361</v>
      </c>
      <c r="D119" s="216" t="s">
        <v>333</v>
      </c>
      <c r="E119" s="217" t="s">
        <v>7091</v>
      </c>
      <c r="F119" s="218" t="s">
        <v>7092</v>
      </c>
      <c r="G119" s="219" t="s">
        <v>336</v>
      </c>
      <c r="H119" s="220">
        <v>25.800000000000001</v>
      </c>
      <c r="I119" s="221"/>
      <c r="J119" s="222">
        <f>ROUND(I119*H119,2)</f>
        <v>0</v>
      </c>
      <c r="K119" s="218" t="s">
        <v>3508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393</v>
      </c>
    </row>
    <row r="120" s="14" customFormat="1">
      <c r="A120" s="14"/>
      <c r="B120" s="245"/>
      <c r="C120" s="246"/>
      <c r="D120" s="236" t="s">
        <v>341</v>
      </c>
      <c r="E120" s="247" t="s">
        <v>19</v>
      </c>
      <c r="F120" s="248" t="s">
        <v>7936</v>
      </c>
      <c r="G120" s="246"/>
      <c r="H120" s="249">
        <v>25.800000000000001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341</v>
      </c>
      <c r="AU120" s="255" t="s">
        <v>85</v>
      </c>
      <c r="AV120" s="14" t="s">
        <v>85</v>
      </c>
      <c r="AW120" s="14" t="s">
        <v>35</v>
      </c>
      <c r="AX120" s="14" t="s">
        <v>76</v>
      </c>
      <c r="AY120" s="255" t="s">
        <v>331</v>
      </c>
    </row>
    <row r="121" s="15" customFormat="1">
      <c r="A121" s="15"/>
      <c r="B121" s="256"/>
      <c r="C121" s="257"/>
      <c r="D121" s="236" t="s">
        <v>341</v>
      </c>
      <c r="E121" s="258" t="s">
        <v>19</v>
      </c>
      <c r="F121" s="259" t="s">
        <v>353</v>
      </c>
      <c r="G121" s="257"/>
      <c r="H121" s="260">
        <v>25.800000000000001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341</v>
      </c>
      <c r="AU121" s="266" t="s">
        <v>85</v>
      </c>
      <c r="AV121" s="15" t="s">
        <v>126</v>
      </c>
      <c r="AW121" s="15" t="s">
        <v>35</v>
      </c>
      <c r="AX121" s="15" t="s">
        <v>83</v>
      </c>
      <c r="AY121" s="266" t="s">
        <v>331</v>
      </c>
    </row>
    <row r="122" s="12" customFormat="1" ht="22.8" customHeight="1">
      <c r="A122" s="12"/>
      <c r="B122" s="200"/>
      <c r="C122" s="201"/>
      <c r="D122" s="202" t="s">
        <v>75</v>
      </c>
      <c r="E122" s="214" t="s">
        <v>524</v>
      </c>
      <c r="F122" s="214" t="s">
        <v>3512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SUM(P123:P128)</f>
        <v>0</v>
      </c>
      <c r="Q122" s="208"/>
      <c r="R122" s="209">
        <f>SUM(R123:R128)</f>
        <v>0</v>
      </c>
      <c r="S122" s="208"/>
      <c r="T122" s="210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83</v>
      </c>
      <c r="AY122" s="211" t="s">
        <v>331</v>
      </c>
      <c r="BK122" s="213">
        <f>SUM(BK123:BK128)</f>
        <v>0</v>
      </c>
    </row>
    <row r="123" s="2" customFormat="1" ht="16.5" customHeight="1">
      <c r="A123" s="40"/>
      <c r="B123" s="41"/>
      <c r="C123" s="216" t="s">
        <v>366</v>
      </c>
      <c r="D123" s="216" t="s">
        <v>333</v>
      </c>
      <c r="E123" s="217" t="s">
        <v>3516</v>
      </c>
      <c r="F123" s="218" t="s">
        <v>6997</v>
      </c>
      <c r="G123" s="219" t="s">
        <v>429</v>
      </c>
      <c r="H123" s="220">
        <v>20.600000000000001</v>
      </c>
      <c r="I123" s="221"/>
      <c r="J123" s="222">
        <f>ROUND(I123*H123,2)</f>
        <v>0</v>
      </c>
      <c r="K123" s="218" t="s">
        <v>3508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185</v>
      </c>
    </row>
    <row r="124" s="14" customFormat="1">
      <c r="A124" s="14"/>
      <c r="B124" s="245"/>
      <c r="C124" s="246"/>
      <c r="D124" s="236" t="s">
        <v>341</v>
      </c>
      <c r="E124" s="247" t="s">
        <v>19</v>
      </c>
      <c r="F124" s="248" t="s">
        <v>7937</v>
      </c>
      <c r="G124" s="246"/>
      <c r="H124" s="249">
        <v>20.600000000000001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341</v>
      </c>
      <c r="AU124" s="255" t="s">
        <v>85</v>
      </c>
      <c r="AV124" s="14" t="s">
        <v>85</v>
      </c>
      <c r="AW124" s="14" t="s">
        <v>35</v>
      </c>
      <c r="AX124" s="14" t="s">
        <v>76</v>
      </c>
      <c r="AY124" s="255" t="s">
        <v>331</v>
      </c>
    </row>
    <row r="125" s="15" customFormat="1">
      <c r="A125" s="15"/>
      <c r="B125" s="256"/>
      <c r="C125" s="257"/>
      <c r="D125" s="236" t="s">
        <v>341</v>
      </c>
      <c r="E125" s="258" t="s">
        <v>19</v>
      </c>
      <c r="F125" s="259" t="s">
        <v>353</v>
      </c>
      <c r="G125" s="257"/>
      <c r="H125" s="260">
        <v>20.600000000000001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341</v>
      </c>
      <c r="AU125" s="266" t="s">
        <v>85</v>
      </c>
      <c r="AV125" s="15" t="s">
        <v>126</v>
      </c>
      <c r="AW125" s="15" t="s">
        <v>35</v>
      </c>
      <c r="AX125" s="15" t="s">
        <v>83</v>
      </c>
      <c r="AY125" s="266" t="s">
        <v>331</v>
      </c>
    </row>
    <row r="126" s="2" customFormat="1" ht="16.5" customHeight="1">
      <c r="A126" s="40"/>
      <c r="B126" s="41"/>
      <c r="C126" s="216" t="s">
        <v>373</v>
      </c>
      <c r="D126" s="216" t="s">
        <v>333</v>
      </c>
      <c r="E126" s="217" t="s">
        <v>3519</v>
      </c>
      <c r="F126" s="218" t="s">
        <v>6676</v>
      </c>
      <c r="G126" s="219" t="s">
        <v>429</v>
      </c>
      <c r="H126" s="220">
        <v>10.300000000000001</v>
      </c>
      <c r="I126" s="221"/>
      <c r="J126" s="222">
        <f>ROUND(I126*H126,2)</f>
        <v>0</v>
      </c>
      <c r="K126" s="218" t="s">
        <v>3508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529</v>
      </c>
    </row>
    <row r="127" s="14" customFormat="1">
      <c r="A127" s="14"/>
      <c r="B127" s="245"/>
      <c r="C127" s="246"/>
      <c r="D127" s="236" t="s">
        <v>341</v>
      </c>
      <c r="E127" s="247" t="s">
        <v>19</v>
      </c>
      <c r="F127" s="248" t="s">
        <v>7938</v>
      </c>
      <c r="G127" s="246"/>
      <c r="H127" s="249">
        <v>10.300000000000001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341</v>
      </c>
      <c r="AU127" s="255" t="s">
        <v>85</v>
      </c>
      <c r="AV127" s="14" t="s">
        <v>85</v>
      </c>
      <c r="AW127" s="14" t="s">
        <v>35</v>
      </c>
      <c r="AX127" s="14" t="s">
        <v>76</v>
      </c>
      <c r="AY127" s="255" t="s">
        <v>331</v>
      </c>
    </row>
    <row r="128" s="15" customFormat="1">
      <c r="A128" s="15"/>
      <c r="B128" s="256"/>
      <c r="C128" s="257"/>
      <c r="D128" s="236" t="s">
        <v>341</v>
      </c>
      <c r="E128" s="258" t="s">
        <v>19</v>
      </c>
      <c r="F128" s="259" t="s">
        <v>353</v>
      </c>
      <c r="G128" s="257"/>
      <c r="H128" s="260">
        <v>10.300000000000001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341</v>
      </c>
      <c r="AU128" s="266" t="s">
        <v>85</v>
      </c>
      <c r="AV128" s="15" t="s">
        <v>126</v>
      </c>
      <c r="AW128" s="15" t="s">
        <v>35</v>
      </c>
      <c r="AX128" s="15" t="s">
        <v>83</v>
      </c>
      <c r="AY128" s="266" t="s">
        <v>331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8</v>
      </c>
      <c r="F129" s="214" t="s">
        <v>3527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SUM(P130:P135)</f>
        <v>0</v>
      </c>
      <c r="Q129" s="208"/>
      <c r="R129" s="209">
        <f>SUM(R130:R135)</f>
        <v>0</v>
      </c>
      <c r="S129" s="208"/>
      <c r="T129" s="210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SUM(BK130:BK135)</f>
        <v>0</v>
      </c>
    </row>
    <row r="130" s="2" customFormat="1" ht="16.5" customHeight="1">
      <c r="A130" s="40"/>
      <c r="B130" s="41"/>
      <c r="C130" s="216" t="s">
        <v>381</v>
      </c>
      <c r="D130" s="216" t="s">
        <v>333</v>
      </c>
      <c r="E130" s="217" t="s">
        <v>3528</v>
      </c>
      <c r="F130" s="218" t="s">
        <v>6710</v>
      </c>
      <c r="G130" s="219" t="s">
        <v>336</v>
      </c>
      <c r="H130" s="220">
        <v>16</v>
      </c>
      <c r="I130" s="221"/>
      <c r="J130" s="222">
        <f>ROUND(I130*H130,2)</f>
        <v>0</v>
      </c>
      <c r="K130" s="218" t="s">
        <v>3508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541</v>
      </c>
    </row>
    <row r="131" s="14" customFormat="1">
      <c r="A131" s="14"/>
      <c r="B131" s="245"/>
      <c r="C131" s="246"/>
      <c r="D131" s="236" t="s">
        <v>341</v>
      </c>
      <c r="E131" s="247" t="s">
        <v>19</v>
      </c>
      <c r="F131" s="248" t="s">
        <v>7939</v>
      </c>
      <c r="G131" s="246"/>
      <c r="H131" s="249">
        <v>16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341</v>
      </c>
      <c r="AU131" s="255" t="s">
        <v>85</v>
      </c>
      <c r="AV131" s="14" t="s">
        <v>85</v>
      </c>
      <c r="AW131" s="14" t="s">
        <v>35</v>
      </c>
      <c r="AX131" s="14" t="s">
        <v>76</v>
      </c>
      <c r="AY131" s="255" t="s">
        <v>331</v>
      </c>
    </row>
    <row r="132" s="15" customFormat="1">
      <c r="A132" s="15"/>
      <c r="B132" s="256"/>
      <c r="C132" s="257"/>
      <c r="D132" s="236" t="s">
        <v>341</v>
      </c>
      <c r="E132" s="258" t="s">
        <v>19</v>
      </c>
      <c r="F132" s="259" t="s">
        <v>353</v>
      </c>
      <c r="G132" s="257"/>
      <c r="H132" s="260">
        <v>16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341</v>
      </c>
      <c r="AU132" s="266" t="s">
        <v>85</v>
      </c>
      <c r="AV132" s="15" t="s">
        <v>126</v>
      </c>
      <c r="AW132" s="15" t="s">
        <v>35</v>
      </c>
      <c r="AX132" s="15" t="s">
        <v>83</v>
      </c>
      <c r="AY132" s="266" t="s">
        <v>331</v>
      </c>
    </row>
    <row r="133" s="2" customFormat="1" ht="16.5" customHeight="1">
      <c r="A133" s="40"/>
      <c r="B133" s="41"/>
      <c r="C133" s="216" t="s">
        <v>387</v>
      </c>
      <c r="D133" s="216" t="s">
        <v>333</v>
      </c>
      <c r="E133" s="217" t="s">
        <v>3531</v>
      </c>
      <c r="F133" s="218" t="s">
        <v>6712</v>
      </c>
      <c r="G133" s="219" t="s">
        <v>336</v>
      </c>
      <c r="H133" s="220">
        <v>16</v>
      </c>
      <c r="I133" s="221"/>
      <c r="J133" s="222">
        <f>ROUND(I133*H133,2)</f>
        <v>0</v>
      </c>
      <c r="K133" s="218" t="s">
        <v>3508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475</v>
      </c>
    </row>
    <row r="134" s="14" customFormat="1">
      <c r="A134" s="14"/>
      <c r="B134" s="245"/>
      <c r="C134" s="246"/>
      <c r="D134" s="236" t="s">
        <v>341</v>
      </c>
      <c r="E134" s="247" t="s">
        <v>19</v>
      </c>
      <c r="F134" s="248" t="s">
        <v>7939</v>
      </c>
      <c r="G134" s="246"/>
      <c r="H134" s="249">
        <v>16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341</v>
      </c>
      <c r="AU134" s="255" t="s">
        <v>85</v>
      </c>
      <c r="AV134" s="14" t="s">
        <v>85</v>
      </c>
      <c r="AW134" s="14" t="s">
        <v>35</v>
      </c>
      <c r="AX134" s="14" t="s">
        <v>76</v>
      </c>
      <c r="AY134" s="255" t="s">
        <v>331</v>
      </c>
    </row>
    <row r="135" s="15" customFormat="1">
      <c r="A135" s="15"/>
      <c r="B135" s="256"/>
      <c r="C135" s="257"/>
      <c r="D135" s="236" t="s">
        <v>341</v>
      </c>
      <c r="E135" s="258" t="s">
        <v>19</v>
      </c>
      <c r="F135" s="259" t="s">
        <v>353</v>
      </c>
      <c r="G135" s="257"/>
      <c r="H135" s="260">
        <v>16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341</v>
      </c>
      <c r="AU135" s="266" t="s">
        <v>85</v>
      </c>
      <c r="AV135" s="15" t="s">
        <v>126</v>
      </c>
      <c r="AW135" s="15" t="s">
        <v>35</v>
      </c>
      <c r="AX135" s="15" t="s">
        <v>83</v>
      </c>
      <c r="AY135" s="266" t="s">
        <v>331</v>
      </c>
    </row>
    <row r="136" s="12" customFormat="1" ht="22.8" customHeight="1">
      <c r="A136" s="12"/>
      <c r="B136" s="200"/>
      <c r="C136" s="201"/>
      <c r="D136" s="202" t="s">
        <v>75</v>
      </c>
      <c r="E136" s="214" t="s">
        <v>541</v>
      </c>
      <c r="F136" s="214" t="s">
        <v>3540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SUM(P137:P149)</f>
        <v>0</v>
      </c>
      <c r="Q136" s="208"/>
      <c r="R136" s="209">
        <f>SUM(R137:R149)</f>
        <v>0</v>
      </c>
      <c r="S136" s="208"/>
      <c r="T136" s="210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75</v>
      </c>
      <c r="AU136" s="212" t="s">
        <v>83</v>
      </c>
      <c r="AY136" s="211" t="s">
        <v>331</v>
      </c>
      <c r="BK136" s="213">
        <f>SUM(BK137:BK149)</f>
        <v>0</v>
      </c>
    </row>
    <row r="137" s="2" customFormat="1" ht="16.5" customHeight="1">
      <c r="A137" s="40"/>
      <c r="B137" s="41"/>
      <c r="C137" s="216" t="s">
        <v>393</v>
      </c>
      <c r="D137" s="216" t="s">
        <v>333</v>
      </c>
      <c r="E137" s="217" t="s">
        <v>3541</v>
      </c>
      <c r="F137" s="218" t="s">
        <v>6732</v>
      </c>
      <c r="G137" s="219" t="s">
        <v>429</v>
      </c>
      <c r="H137" s="220">
        <v>20.600000000000001</v>
      </c>
      <c r="I137" s="221"/>
      <c r="J137" s="222">
        <f>ROUND(I137*H137,2)</f>
        <v>0</v>
      </c>
      <c r="K137" s="218" t="s">
        <v>3508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558</v>
      </c>
    </row>
    <row r="138" s="14" customFormat="1">
      <c r="A138" s="14"/>
      <c r="B138" s="245"/>
      <c r="C138" s="246"/>
      <c r="D138" s="236" t="s">
        <v>341</v>
      </c>
      <c r="E138" s="247" t="s">
        <v>19</v>
      </c>
      <c r="F138" s="248" t="s">
        <v>7937</v>
      </c>
      <c r="G138" s="246"/>
      <c r="H138" s="249">
        <v>20.600000000000001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341</v>
      </c>
      <c r="AU138" s="255" t="s">
        <v>85</v>
      </c>
      <c r="AV138" s="14" t="s">
        <v>85</v>
      </c>
      <c r="AW138" s="14" t="s">
        <v>35</v>
      </c>
      <c r="AX138" s="14" t="s">
        <v>76</v>
      </c>
      <c r="AY138" s="255" t="s">
        <v>331</v>
      </c>
    </row>
    <row r="139" s="15" customFormat="1">
      <c r="A139" s="15"/>
      <c r="B139" s="256"/>
      <c r="C139" s="257"/>
      <c r="D139" s="236" t="s">
        <v>341</v>
      </c>
      <c r="E139" s="258" t="s">
        <v>19</v>
      </c>
      <c r="F139" s="259" t="s">
        <v>353</v>
      </c>
      <c r="G139" s="257"/>
      <c r="H139" s="260">
        <v>20.600000000000001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341</v>
      </c>
      <c r="AU139" s="266" t="s">
        <v>85</v>
      </c>
      <c r="AV139" s="15" t="s">
        <v>126</v>
      </c>
      <c r="AW139" s="15" t="s">
        <v>35</v>
      </c>
      <c r="AX139" s="15" t="s">
        <v>83</v>
      </c>
      <c r="AY139" s="266" t="s">
        <v>331</v>
      </c>
    </row>
    <row r="140" s="2" customFormat="1" ht="16.5" customHeight="1">
      <c r="A140" s="40"/>
      <c r="B140" s="41"/>
      <c r="C140" s="216" t="s">
        <v>182</v>
      </c>
      <c r="D140" s="216" t="s">
        <v>333</v>
      </c>
      <c r="E140" s="217" t="s">
        <v>3547</v>
      </c>
      <c r="F140" s="218" t="s">
        <v>5225</v>
      </c>
      <c r="G140" s="219" t="s">
        <v>429</v>
      </c>
      <c r="H140" s="220">
        <v>20.600000000000001</v>
      </c>
      <c r="I140" s="221"/>
      <c r="J140" s="222">
        <f>ROUND(I140*H140,2)</f>
        <v>0</v>
      </c>
      <c r="K140" s="218" t="s">
        <v>3508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190</v>
      </c>
    </row>
    <row r="141" s="13" customFormat="1">
      <c r="A141" s="13"/>
      <c r="B141" s="234"/>
      <c r="C141" s="235"/>
      <c r="D141" s="236" t="s">
        <v>341</v>
      </c>
      <c r="E141" s="237" t="s">
        <v>19</v>
      </c>
      <c r="F141" s="238" t="s">
        <v>6748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341</v>
      </c>
      <c r="AU141" s="244" t="s">
        <v>85</v>
      </c>
      <c r="AV141" s="13" t="s">
        <v>83</v>
      </c>
      <c r="AW141" s="13" t="s">
        <v>35</v>
      </c>
      <c r="AX141" s="13" t="s">
        <v>76</v>
      </c>
      <c r="AY141" s="244" t="s">
        <v>331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7937</v>
      </c>
      <c r="G142" s="246"/>
      <c r="H142" s="249">
        <v>20.600000000000001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20.600000000000001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2" customFormat="1" ht="16.5" customHeight="1">
      <c r="A144" s="40"/>
      <c r="B144" s="41"/>
      <c r="C144" s="216" t="s">
        <v>185</v>
      </c>
      <c r="D144" s="216" t="s">
        <v>333</v>
      </c>
      <c r="E144" s="217" t="s">
        <v>3544</v>
      </c>
      <c r="F144" s="218" t="s">
        <v>6757</v>
      </c>
      <c r="G144" s="219" t="s">
        <v>429</v>
      </c>
      <c r="H144" s="220">
        <v>20.600000000000001</v>
      </c>
      <c r="I144" s="221"/>
      <c r="J144" s="222">
        <f>ROUND(I144*H144,2)</f>
        <v>0</v>
      </c>
      <c r="K144" s="218" t="s">
        <v>3508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199</v>
      </c>
    </row>
    <row r="145" s="14" customFormat="1">
      <c r="A145" s="14"/>
      <c r="B145" s="245"/>
      <c r="C145" s="246"/>
      <c r="D145" s="236" t="s">
        <v>341</v>
      </c>
      <c r="E145" s="247" t="s">
        <v>19</v>
      </c>
      <c r="F145" s="248" t="s">
        <v>7937</v>
      </c>
      <c r="G145" s="246"/>
      <c r="H145" s="249">
        <v>20.600000000000001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341</v>
      </c>
      <c r="AU145" s="255" t="s">
        <v>85</v>
      </c>
      <c r="AV145" s="14" t="s">
        <v>85</v>
      </c>
      <c r="AW145" s="14" t="s">
        <v>35</v>
      </c>
      <c r="AX145" s="14" t="s">
        <v>76</v>
      </c>
      <c r="AY145" s="255" t="s">
        <v>331</v>
      </c>
    </row>
    <row r="146" s="15" customFormat="1">
      <c r="A146" s="15"/>
      <c r="B146" s="256"/>
      <c r="C146" s="257"/>
      <c r="D146" s="236" t="s">
        <v>341</v>
      </c>
      <c r="E146" s="258" t="s">
        <v>19</v>
      </c>
      <c r="F146" s="259" t="s">
        <v>353</v>
      </c>
      <c r="G146" s="257"/>
      <c r="H146" s="260">
        <v>20.600000000000001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341</v>
      </c>
      <c r="AU146" s="266" t="s">
        <v>85</v>
      </c>
      <c r="AV146" s="15" t="s">
        <v>126</v>
      </c>
      <c r="AW146" s="15" t="s">
        <v>35</v>
      </c>
      <c r="AX146" s="15" t="s">
        <v>83</v>
      </c>
      <c r="AY146" s="266" t="s">
        <v>331</v>
      </c>
    </row>
    <row r="147" s="2" customFormat="1" ht="16.5" customHeight="1">
      <c r="A147" s="40"/>
      <c r="B147" s="41"/>
      <c r="C147" s="216" t="s">
        <v>524</v>
      </c>
      <c r="D147" s="216" t="s">
        <v>333</v>
      </c>
      <c r="E147" s="217" t="s">
        <v>3550</v>
      </c>
      <c r="F147" s="218" t="s">
        <v>6759</v>
      </c>
      <c r="G147" s="219" t="s">
        <v>429</v>
      </c>
      <c r="H147" s="220">
        <v>309</v>
      </c>
      <c r="I147" s="221"/>
      <c r="J147" s="222">
        <f>ROUND(I147*H147,2)</f>
        <v>0</v>
      </c>
      <c r="K147" s="218" t="s">
        <v>3508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587</v>
      </c>
    </row>
    <row r="148" s="14" customFormat="1">
      <c r="A148" s="14"/>
      <c r="B148" s="245"/>
      <c r="C148" s="246"/>
      <c r="D148" s="236" t="s">
        <v>341</v>
      </c>
      <c r="E148" s="247" t="s">
        <v>19</v>
      </c>
      <c r="F148" s="248" t="s">
        <v>7940</v>
      </c>
      <c r="G148" s="246"/>
      <c r="H148" s="249">
        <v>309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341</v>
      </c>
      <c r="AU148" s="255" t="s">
        <v>85</v>
      </c>
      <c r="AV148" s="14" t="s">
        <v>85</v>
      </c>
      <c r="AW148" s="14" t="s">
        <v>35</v>
      </c>
      <c r="AX148" s="14" t="s">
        <v>76</v>
      </c>
      <c r="AY148" s="255" t="s">
        <v>331</v>
      </c>
    </row>
    <row r="149" s="15" customFormat="1">
      <c r="A149" s="15"/>
      <c r="B149" s="256"/>
      <c r="C149" s="257"/>
      <c r="D149" s="236" t="s">
        <v>341</v>
      </c>
      <c r="E149" s="258" t="s">
        <v>19</v>
      </c>
      <c r="F149" s="259" t="s">
        <v>353</v>
      </c>
      <c r="G149" s="257"/>
      <c r="H149" s="260">
        <v>309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341</v>
      </c>
      <c r="AU149" s="266" t="s">
        <v>85</v>
      </c>
      <c r="AV149" s="15" t="s">
        <v>126</v>
      </c>
      <c r="AW149" s="15" t="s">
        <v>35</v>
      </c>
      <c r="AX149" s="15" t="s">
        <v>83</v>
      </c>
      <c r="AY149" s="266" t="s">
        <v>331</v>
      </c>
    </row>
    <row r="150" s="12" customFormat="1" ht="22.8" customHeight="1">
      <c r="A150" s="12"/>
      <c r="B150" s="200"/>
      <c r="C150" s="201"/>
      <c r="D150" s="202" t="s">
        <v>75</v>
      </c>
      <c r="E150" s="214" t="s">
        <v>469</v>
      </c>
      <c r="F150" s="214" t="s">
        <v>3553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83</v>
      </c>
      <c r="AT150" s="212" t="s">
        <v>75</v>
      </c>
      <c r="AU150" s="212" t="s">
        <v>83</v>
      </c>
      <c r="AY150" s="211" t="s">
        <v>331</v>
      </c>
      <c r="BK150" s="213">
        <f>SUM(BK151:BK156)</f>
        <v>0</v>
      </c>
    </row>
    <row r="151" s="2" customFormat="1" ht="16.5" customHeight="1">
      <c r="A151" s="40"/>
      <c r="B151" s="41"/>
      <c r="C151" s="216" t="s">
        <v>529</v>
      </c>
      <c r="D151" s="216" t="s">
        <v>333</v>
      </c>
      <c r="E151" s="217" t="s">
        <v>3554</v>
      </c>
      <c r="F151" s="218" t="s">
        <v>6769</v>
      </c>
      <c r="G151" s="219" t="s">
        <v>429</v>
      </c>
      <c r="H151" s="220">
        <v>6.9000000000000004</v>
      </c>
      <c r="I151" s="221"/>
      <c r="J151" s="222">
        <f>ROUND(I151*H151,2)</f>
        <v>0</v>
      </c>
      <c r="K151" s="218" t="s">
        <v>3508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650</v>
      </c>
    </row>
    <row r="152" s="14" customFormat="1">
      <c r="A152" s="14"/>
      <c r="B152" s="245"/>
      <c r="C152" s="246"/>
      <c r="D152" s="236" t="s">
        <v>341</v>
      </c>
      <c r="E152" s="247" t="s">
        <v>19</v>
      </c>
      <c r="F152" s="248" t="s">
        <v>7941</v>
      </c>
      <c r="G152" s="246"/>
      <c r="H152" s="249">
        <v>6.9000000000000004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341</v>
      </c>
      <c r="AU152" s="255" t="s">
        <v>85</v>
      </c>
      <c r="AV152" s="14" t="s">
        <v>85</v>
      </c>
      <c r="AW152" s="14" t="s">
        <v>35</v>
      </c>
      <c r="AX152" s="14" t="s">
        <v>76</v>
      </c>
      <c r="AY152" s="255" t="s">
        <v>331</v>
      </c>
    </row>
    <row r="153" s="15" customFormat="1">
      <c r="A153" s="15"/>
      <c r="B153" s="256"/>
      <c r="C153" s="257"/>
      <c r="D153" s="236" t="s">
        <v>341</v>
      </c>
      <c r="E153" s="258" t="s">
        <v>19</v>
      </c>
      <c r="F153" s="259" t="s">
        <v>353</v>
      </c>
      <c r="G153" s="257"/>
      <c r="H153" s="260">
        <v>6.9000000000000004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341</v>
      </c>
      <c r="AU153" s="266" t="s">
        <v>85</v>
      </c>
      <c r="AV153" s="15" t="s">
        <v>126</v>
      </c>
      <c r="AW153" s="15" t="s">
        <v>35</v>
      </c>
      <c r="AX153" s="15" t="s">
        <v>83</v>
      </c>
      <c r="AY153" s="266" t="s">
        <v>331</v>
      </c>
    </row>
    <row r="154" s="2" customFormat="1" ht="16.5" customHeight="1">
      <c r="A154" s="40"/>
      <c r="B154" s="41"/>
      <c r="C154" s="216" t="s">
        <v>8</v>
      </c>
      <c r="D154" s="216" t="s">
        <v>333</v>
      </c>
      <c r="E154" s="217" t="s">
        <v>3556</v>
      </c>
      <c r="F154" s="218" t="s">
        <v>6773</v>
      </c>
      <c r="G154" s="219" t="s">
        <v>429</v>
      </c>
      <c r="H154" s="220">
        <v>11.800000000000001</v>
      </c>
      <c r="I154" s="221"/>
      <c r="J154" s="222">
        <f>ROUND(I154*H154,2)</f>
        <v>0</v>
      </c>
      <c r="K154" s="218" t="s">
        <v>3508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631</v>
      </c>
    </row>
    <row r="155" s="14" customFormat="1">
      <c r="A155" s="14"/>
      <c r="B155" s="245"/>
      <c r="C155" s="246"/>
      <c r="D155" s="236" t="s">
        <v>341</v>
      </c>
      <c r="E155" s="247" t="s">
        <v>19</v>
      </c>
      <c r="F155" s="248" t="s">
        <v>7191</v>
      </c>
      <c r="G155" s="246"/>
      <c r="H155" s="249">
        <v>11.800000000000001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341</v>
      </c>
      <c r="AU155" s="255" t="s">
        <v>85</v>
      </c>
      <c r="AV155" s="14" t="s">
        <v>85</v>
      </c>
      <c r="AW155" s="14" t="s">
        <v>35</v>
      </c>
      <c r="AX155" s="14" t="s">
        <v>76</v>
      </c>
      <c r="AY155" s="255" t="s">
        <v>331</v>
      </c>
    </row>
    <row r="156" s="15" customFormat="1">
      <c r="A156" s="15"/>
      <c r="B156" s="256"/>
      <c r="C156" s="257"/>
      <c r="D156" s="236" t="s">
        <v>341</v>
      </c>
      <c r="E156" s="258" t="s">
        <v>19</v>
      </c>
      <c r="F156" s="259" t="s">
        <v>353</v>
      </c>
      <c r="G156" s="257"/>
      <c r="H156" s="260">
        <v>11.800000000000001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341</v>
      </c>
      <c r="AU156" s="266" t="s">
        <v>85</v>
      </c>
      <c r="AV156" s="15" t="s">
        <v>126</v>
      </c>
      <c r="AW156" s="15" t="s">
        <v>35</v>
      </c>
      <c r="AX156" s="15" t="s">
        <v>83</v>
      </c>
      <c r="AY156" s="266" t="s">
        <v>331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549</v>
      </c>
      <c r="F157" s="214" t="s">
        <v>3560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83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3561</v>
      </c>
      <c r="F158" s="218" t="s">
        <v>6786</v>
      </c>
      <c r="G158" s="219" t="s">
        <v>429</v>
      </c>
      <c r="H158" s="220">
        <v>20.600000000000001</v>
      </c>
      <c r="I158" s="221"/>
      <c r="J158" s="222">
        <f>ROUND(I158*H158,2)</f>
        <v>0</v>
      </c>
      <c r="K158" s="218" t="s">
        <v>3508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624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7937</v>
      </c>
      <c r="G159" s="246"/>
      <c r="H159" s="249">
        <v>20.600000000000001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20.600000000000001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546</v>
      </c>
      <c r="F161" s="214" t="s">
        <v>3563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83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3564</v>
      </c>
      <c r="F162" s="218" t="s">
        <v>6795</v>
      </c>
      <c r="G162" s="219" t="s">
        <v>429</v>
      </c>
      <c r="H162" s="220">
        <v>1.8999999999999999</v>
      </c>
      <c r="I162" s="221"/>
      <c r="J162" s="222">
        <f>ROUND(I162*H162,2)</f>
        <v>0</v>
      </c>
      <c r="K162" s="218" t="s">
        <v>3508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7942</v>
      </c>
      <c r="G163" s="246"/>
      <c r="H163" s="249">
        <v>1.8999999999999999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1.8999999999999999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1189</v>
      </c>
      <c r="F165" s="214" t="s">
        <v>6814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83</v>
      </c>
      <c r="AT165" s="212" t="s">
        <v>75</v>
      </c>
      <c r="AU165" s="212" t="s">
        <v>83</v>
      </c>
      <c r="AY165" s="211" t="s">
        <v>331</v>
      </c>
      <c r="BK165" s="213">
        <f>SUM(BK166:BK171)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6815</v>
      </c>
      <c r="F166" s="218" t="s">
        <v>6816</v>
      </c>
      <c r="G166" s="219" t="s">
        <v>429</v>
      </c>
      <c r="H166" s="220">
        <v>7.7400000000000002</v>
      </c>
      <c r="I166" s="221"/>
      <c r="J166" s="222">
        <f>ROUND(I166*H166,2)</f>
        <v>0</v>
      </c>
      <c r="K166" s="218" t="s">
        <v>3508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7943</v>
      </c>
      <c r="G167" s="246"/>
      <c r="H167" s="249">
        <v>7.7400000000000002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7.7400000000000002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6818</v>
      </c>
      <c r="F169" s="218" t="s">
        <v>6819</v>
      </c>
      <c r="G169" s="219" t="s">
        <v>384</v>
      </c>
      <c r="H169" s="220">
        <v>16.157</v>
      </c>
      <c r="I169" s="221"/>
      <c r="J169" s="222">
        <f>ROUND(I169*H169,2)</f>
        <v>0</v>
      </c>
      <c r="K169" s="218" t="s">
        <v>3508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7944</v>
      </c>
      <c r="G170" s="246"/>
      <c r="H170" s="249">
        <v>16.157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16.157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1196</v>
      </c>
      <c r="F172" s="214" t="s">
        <v>6821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SUM(P173:P175)</f>
        <v>0</v>
      </c>
      <c r="Q172" s="208"/>
      <c r="R172" s="209">
        <f>SUM(R173:R175)</f>
        <v>0</v>
      </c>
      <c r="S172" s="208"/>
      <c r="T172" s="210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SUM(BK173:BK175)</f>
        <v>0</v>
      </c>
    </row>
    <row r="173" s="2" customFormat="1" ht="16.5" customHeight="1">
      <c r="A173" s="40"/>
      <c r="B173" s="41"/>
      <c r="C173" s="216" t="s">
        <v>558</v>
      </c>
      <c r="D173" s="216" t="s">
        <v>333</v>
      </c>
      <c r="E173" s="217" t="s">
        <v>6822</v>
      </c>
      <c r="F173" s="218" t="s">
        <v>6823</v>
      </c>
      <c r="G173" s="219" t="s">
        <v>336</v>
      </c>
      <c r="H173" s="220">
        <v>38.700000000000003</v>
      </c>
      <c r="I173" s="221"/>
      <c r="J173" s="222">
        <f>ROUND(I173*H173,2)</f>
        <v>0</v>
      </c>
      <c r="K173" s="218" t="s">
        <v>3508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1048</v>
      </c>
    </row>
    <row r="174" s="14" customFormat="1">
      <c r="A174" s="14"/>
      <c r="B174" s="245"/>
      <c r="C174" s="246"/>
      <c r="D174" s="236" t="s">
        <v>341</v>
      </c>
      <c r="E174" s="247" t="s">
        <v>19</v>
      </c>
      <c r="F174" s="248" t="s">
        <v>7945</v>
      </c>
      <c r="G174" s="246"/>
      <c r="H174" s="249">
        <v>38.700000000000003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341</v>
      </c>
      <c r="AU174" s="255" t="s">
        <v>85</v>
      </c>
      <c r="AV174" s="14" t="s">
        <v>85</v>
      </c>
      <c r="AW174" s="14" t="s">
        <v>35</v>
      </c>
      <c r="AX174" s="14" t="s">
        <v>76</v>
      </c>
      <c r="AY174" s="255" t="s">
        <v>331</v>
      </c>
    </row>
    <row r="175" s="15" customFormat="1">
      <c r="A175" s="15"/>
      <c r="B175" s="256"/>
      <c r="C175" s="257"/>
      <c r="D175" s="236" t="s">
        <v>341</v>
      </c>
      <c r="E175" s="258" t="s">
        <v>19</v>
      </c>
      <c r="F175" s="259" t="s">
        <v>353</v>
      </c>
      <c r="G175" s="257"/>
      <c r="H175" s="260">
        <v>38.700000000000003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341</v>
      </c>
      <c r="AU175" s="266" t="s">
        <v>85</v>
      </c>
      <c r="AV175" s="15" t="s">
        <v>126</v>
      </c>
      <c r="AW175" s="15" t="s">
        <v>35</v>
      </c>
      <c r="AX175" s="15" t="s">
        <v>83</v>
      </c>
      <c r="AY175" s="266" t="s">
        <v>331</v>
      </c>
    </row>
    <row r="176" s="12" customFormat="1" ht="22.8" customHeight="1">
      <c r="A176" s="12"/>
      <c r="B176" s="200"/>
      <c r="C176" s="201"/>
      <c r="D176" s="202" t="s">
        <v>75</v>
      </c>
      <c r="E176" s="214" t="s">
        <v>1460</v>
      </c>
      <c r="F176" s="214" t="s">
        <v>5242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SUM(P177:P179)</f>
        <v>0</v>
      </c>
      <c r="Q176" s="208"/>
      <c r="R176" s="209">
        <f>SUM(R177:R179)</f>
        <v>0</v>
      </c>
      <c r="S176" s="208"/>
      <c r="T176" s="210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83</v>
      </c>
      <c r="AT176" s="212" t="s">
        <v>75</v>
      </c>
      <c r="AU176" s="212" t="s">
        <v>83</v>
      </c>
      <c r="AY176" s="211" t="s">
        <v>331</v>
      </c>
      <c r="BK176" s="213">
        <f>SUM(BK177:BK179)</f>
        <v>0</v>
      </c>
    </row>
    <row r="177" s="2" customFormat="1" ht="16.5" customHeight="1">
      <c r="A177" s="40"/>
      <c r="B177" s="41"/>
      <c r="C177" s="216" t="s">
        <v>7</v>
      </c>
      <c r="D177" s="216" t="s">
        <v>333</v>
      </c>
      <c r="E177" s="217" t="s">
        <v>6881</v>
      </c>
      <c r="F177" s="218" t="s">
        <v>6882</v>
      </c>
      <c r="G177" s="219" t="s">
        <v>376</v>
      </c>
      <c r="H177" s="220">
        <v>318</v>
      </c>
      <c r="I177" s="221"/>
      <c r="J177" s="222">
        <f>ROUND(I177*H177,2)</f>
        <v>0</v>
      </c>
      <c r="K177" s="218" t="s">
        <v>3508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1070</v>
      </c>
    </row>
    <row r="178" s="14" customFormat="1">
      <c r="A178" s="14"/>
      <c r="B178" s="245"/>
      <c r="C178" s="246"/>
      <c r="D178" s="236" t="s">
        <v>341</v>
      </c>
      <c r="E178" s="247" t="s">
        <v>19</v>
      </c>
      <c r="F178" s="248" t="s">
        <v>7873</v>
      </c>
      <c r="G178" s="246"/>
      <c r="H178" s="249">
        <v>318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341</v>
      </c>
      <c r="AU178" s="255" t="s">
        <v>85</v>
      </c>
      <c r="AV178" s="14" t="s">
        <v>85</v>
      </c>
      <c r="AW178" s="14" t="s">
        <v>35</v>
      </c>
      <c r="AX178" s="14" t="s">
        <v>76</v>
      </c>
      <c r="AY178" s="255" t="s">
        <v>331</v>
      </c>
    </row>
    <row r="179" s="15" customFormat="1">
      <c r="A179" s="15"/>
      <c r="B179" s="256"/>
      <c r="C179" s="257"/>
      <c r="D179" s="236" t="s">
        <v>341</v>
      </c>
      <c r="E179" s="258" t="s">
        <v>19</v>
      </c>
      <c r="F179" s="259" t="s">
        <v>353</v>
      </c>
      <c r="G179" s="257"/>
      <c r="H179" s="260">
        <v>318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341</v>
      </c>
      <c r="AU179" s="266" t="s">
        <v>85</v>
      </c>
      <c r="AV179" s="15" t="s">
        <v>126</v>
      </c>
      <c r="AW179" s="15" t="s">
        <v>35</v>
      </c>
      <c r="AX179" s="15" t="s">
        <v>83</v>
      </c>
      <c r="AY179" s="266" t="s">
        <v>331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6887</v>
      </c>
      <c r="F180" s="214" t="s">
        <v>6888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SUM(P181:P183)</f>
        <v>0</v>
      </c>
      <c r="Q180" s="208"/>
      <c r="R180" s="209">
        <f>SUM(R181:R183)</f>
        <v>0</v>
      </c>
      <c r="S180" s="208"/>
      <c r="T180" s="21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331</v>
      </c>
      <c r="BK180" s="213">
        <f>SUM(BK181:BK183)</f>
        <v>0</v>
      </c>
    </row>
    <row r="181" s="2" customFormat="1" ht="16.5" customHeight="1">
      <c r="A181" s="40"/>
      <c r="B181" s="41"/>
      <c r="C181" s="216" t="s">
        <v>190</v>
      </c>
      <c r="D181" s="216" t="s">
        <v>333</v>
      </c>
      <c r="E181" s="217" t="s">
        <v>7409</v>
      </c>
      <c r="F181" s="218" t="s">
        <v>7410</v>
      </c>
      <c r="G181" s="219" t="s">
        <v>384</v>
      </c>
      <c r="H181" s="220">
        <v>31.245000000000001</v>
      </c>
      <c r="I181" s="221"/>
      <c r="J181" s="222">
        <f>ROUND(I181*H181,2)</f>
        <v>0</v>
      </c>
      <c r="K181" s="218" t="s">
        <v>3508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1078</v>
      </c>
    </row>
    <row r="182" s="14" customFormat="1">
      <c r="A182" s="14"/>
      <c r="B182" s="245"/>
      <c r="C182" s="246"/>
      <c r="D182" s="236" t="s">
        <v>341</v>
      </c>
      <c r="E182" s="247" t="s">
        <v>19</v>
      </c>
      <c r="F182" s="248" t="s">
        <v>7946</v>
      </c>
      <c r="G182" s="246"/>
      <c r="H182" s="249">
        <v>31.245000000000001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341</v>
      </c>
      <c r="AU182" s="255" t="s">
        <v>85</v>
      </c>
      <c r="AV182" s="14" t="s">
        <v>85</v>
      </c>
      <c r="AW182" s="14" t="s">
        <v>35</v>
      </c>
      <c r="AX182" s="14" t="s">
        <v>76</v>
      </c>
      <c r="AY182" s="255" t="s">
        <v>331</v>
      </c>
    </row>
    <row r="183" s="15" customFormat="1">
      <c r="A183" s="15"/>
      <c r="B183" s="256"/>
      <c r="C183" s="257"/>
      <c r="D183" s="236" t="s">
        <v>341</v>
      </c>
      <c r="E183" s="258" t="s">
        <v>19</v>
      </c>
      <c r="F183" s="259" t="s">
        <v>353</v>
      </c>
      <c r="G183" s="257"/>
      <c r="H183" s="260">
        <v>31.245000000000001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341</v>
      </c>
      <c r="AU183" s="266" t="s">
        <v>85</v>
      </c>
      <c r="AV183" s="15" t="s">
        <v>126</v>
      </c>
      <c r="AW183" s="15" t="s">
        <v>35</v>
      </c>
      <c r="AX183" s="15" t="s">
        <v>83</v>
      </c>
      <c r="AY183" s="266" t="s">
        <v>331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5679</v>
      </c>
      <c r="F184" s="214" t="s">
        <v>5680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SUM(P185:P202)</f>
        <v>0</v>
      </c>
      <c r="Q184" s="208"/>
      <c r="R184" s="209">
        <f>SUM(R185:R202)</f>
        <v>0</v>
      </c>
      <c r="S184" s="208"/>
      <c r="T184" s="210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331</v>
      </c>
      <c r="BK184" s="213">
        <f>SUM(BK185:BK202)</f>
        <v>0</v>
      </c>
    </row>
    <row r="185" s="2" customFormat="1" ht="16.5" customHeight="1">
      <c r="A185" s="40"/>
      <c r="B185" s="41"/>
      <c r="C185" s="216" t="s">
        <v>193</v>
      </c>
      <c r="D185" s="216" t="s">
        <v>333</v>
      </c>
      <c r="E185" s="217" t="s">
        <v>6895</v>
      </c>
      <c r="F185" s="218" t="s">
        <v>6896</v>
      </c>
      <c r="G185" s="219" t="s">
        <v>384</v>
      </c>
      <c r="H185" s="220">
        <v>19.039999999999999</v>
      </c>
      <c r="I185" s="221"/>
      <c r="J185" s="222">
        <f>ROUND(I185*H185,2)</f>
        <v>0</v>
      </c>
      <c r="K185" s="218" t="s">
        <v>3508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1284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7947</v>
      </c>
      <c r="G186" s="246"/>
      <c r="H186" s="249">
        <v>19.039999999999999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19.039999999999999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2" customFormat="1" ht="16.5" customHeight="1">
      <c r="A188" s="40"/>
      <c r="B188" s="41"/>
      <c r="C188" s="216" t="s">
        <v>199</v>
      </c>
      <c r="D188" s="216" t="s">
        <v>333</v>
      </c>
      <c r="E188" s="217" t="s">
        <v>6900</v>
      </c>
      <c r="F188" s="218" t="s">
        <v>6901</v>
      </c>
      <c r="G188" s="219" t="s">
        <v>384</v>
      </c>
      <c r="H188" s="220">
        <v>19.039999999999999</v>
      </c>
      <c r="I188" s="221"/>
      <c r="J188" s="222">
        <f>ROUND(I188*H188,2)</f>
        <v>0</v>
      </c>
      <c r="K188" s="218" t="s">
        <v>3508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1310</v>
      </c>
    </row>
    <row r="189" s="14" customFormat="1">
      <c r="A189" s="14"/>
      <c r="B189" s="245"/>
      <c r="C189" s="246"/>
      <c r="D189" s="236" t="s">
        <v>341</v>
      </c>
      <c r="E189" s="247" t="s">
        <v>19</v>
      </c>
      <c r="F189" s="248" t="s">
        <v>7948</v>
      </c>
      <c r="G189" s="246"/>
      <c r="H189" s="249">
        <v>19.039999999999999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341</v>
      </c>
      <c r="AU189" s="255" t="s">
        <v>85</v>
      </c>
      <c r="AV189" s="14" t="s">
        <v>85</v>
      </c>
      <c r="AW189" s="14" t="s">
        <v>35</v>
      </c>
      <c r="AX189" s="14" t="s">
        <v>76</v>
      </c>
      <c r="AY189" s="255" t="s">
        <v>331</v>
      </c>
    </row>
    <row r="190" s="15" customFormat="1">
      <c r="A190" s="15"/>
      <c r="B190" s="256"/>
      <c r="C190" s="257"/>
      <c r="D190" s="236" t="s">
        <v>341</v>
      </c>
      <c r="E190" s="258" t="s">
        <v>19</v>
      </c>
      <c r="F190" s="259" t="s">
        <v>353</v>
      </c>
      <c r="G190" s="257"/>
      <c r="H190" s="260">
        <v>19.039999999999999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341</v>
      </c>
      <c r="AU190" s="266" t="s">
        <v>85</v>
      </c>
      <c r="AV190" s="15" t="s">
        <v>126</v>
      </c>
      <c r="AW190" s="15" t="s">
        <v>35</v>
      </c>
      <c r="AX190" s="15" t="s">
        <v>83</v>
      </c>
      <c r="AY190" s="266" t="s">
        <v>331</v>
      </c>
    </row>
    <row r="191" s="2" customFormat="1" ht="16.5" customHeight="1">
      <c r="A191" s="40"/>
      <c r="B191" s="41"/>
      <c r="C191" s="216" t="s">
        <v>599</v>
      </c>
      <c r="D191" s="216" t="s">
        <v>333</v>
      </c>
      <c r="E191" s="217" t="s">
        <v>6903</v>
      </c>
      <c r="F191" s="218" t="s">
        <v>6904</v>
      </c>
      <c r="G191" s="219" t="s">
        <v>384</v>
      </c>
      <c r="H191" s="220">
        <v>19.039999999999999</v>
      </c>
      <c r="I191" s="221"/>
      <c r="J191" s="222">
        <f>ROUND(I191*H191,2)</f>
        <v>0</v>
      </c>
      <c r="K191" s="218" t="s">
        <v>3508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1333</v>
      </c>
    </row>
    <row r="192" s="14" customFormat="1">
      <c r="A192" s="14"/>
      <c r="B192" s="245"/>
      <c r="C192" s="246"/>
      <c r="D192" s="236" t="s">
        <v>341</v>
      </c>
      <c r="E192" s="247" t="s">
        <v>19</v>
      </c>
      <c r="F192" s="248" t="s">
        <v>7948</v>
      </c>
      <c r="G192" s="246"/>
      <c r="H192" s="249">
        <v>19.039999999999999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341</v>
      </c>
      <c r="AU192" s="255" t="s">
        <v>85</v>
      </c>
      <c r="AV192" s="14" t="s">
        <v>85</v>
      </c>
      <c r="AW192" s="14" t="s">
        <v>35</v>
      </c>
      <c r="AX192" s="14" t="s">
        <v>76</v>
      </c>
      <c r="AY192" s="255" t="s">
        <v>331</v>
      </c>
    </row>
    <row r="193" s="15" customFormat="1">
      <c r="A193" s="15"/>
      <c r="B193" s="256"/>
      <c r="C193" s="257"/>
      <c r="D193" s="236" t="s">
        <v>341</v>
      </c>
      <c r="E193" s="258" t="s">
        <v>19</v>
      </c>
      <c r="F193" s="259" t="s">
        <v>353</v>
      </c>
      <c r="G193" s="257"/>
      <c r="H193" s="260">
        <v>19.039999999999999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6" t="s">
        <v>341</v>
      </c>
      <c r="AU193" s="266" t="s">
        <v>85</v>
      </c>
      <c r="AV193" s="15" t="s">
        <v>126</v>
      </c>
      <c r="AW193" s="15" t="s">
        <v>35</v>
      </c>
      <c r="AX193" s="15" t="s">
        <v>83</v>
      </c>
      <c r="AY193" s="266" t="s">
        <v>331</v>
      </c>
    </row>
    <row r="194" s="2" customFormat="1" ht="16.5" customHeight="1">
      <c r="A194" s="40"/>
      <c r="B194" s="41"/>
      <c r="C194" s="216" t="s">
        <v>587</v>
      </c>
      <c r="D194" s="216" t="s">
        <v>333</v>
      </c>
      <c r="E194" s="217" t="s">
        <v>6905</v>
      </c>
      <c r="F194" s="218" t="s">
        <v>6906</v>
      </c>
      <c r="G194" s="219" t="s">
        <v>384</v>
      </c>
      <c r="H194" s="220">
        <v>361.76799999999997</v>
      </c>
      <c r="I194" s="221"/>
      <c r="J194" s="222">
        <f>ROUND(I194*H194,2)</f>
        <v>0</v>
      </c>
      <c r="K194" s="218" t="s">
        <v>3508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1348</v>
      </c>
    </row>
    <row r="195" s="14" customFormat="1">
      <c r="A195" s="14"/>
      <c r="B195" s="245"/>
      <c r="C195" s="246"/>
      <c r="D195" s="236" t="s">
        <v>341</v>
      </c>
      <c r="E195" s="247" t="s">
        <v>19</v>
      </c>
      <c r="F195" s="248" t="s">
        <v>7949</v>
      </c>
      <c r="G195" s="246"/>
      <c r="H195" s="249">
        <v>361.76799999999997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341</v>
      </c>
      <c r="AU195" s="255" t="s">
        <v>85</v>
      </c>
      <c r="AV195" s="14" t="s">
        <v>85</v>
      </c>
      <c r="AW195" s="14" t="s">
        <v>35</v>
      </c>
      <c r="AX195" s="14" t="s">
        <v>76</v>
      </c>
      <c r="AY195" s="255" t="s">
        <v>331</v>
      </c>
    </row>
    <row r="196" s="15" customFormat="1">
      <c r="A196" s="15"/>
      <c r="B196" s="256"/>
      <c r="C196" s="257"/>
      <c r="D196" s="236" t="s">
        <v>341</v>
      </c>
      <c r="E196" s="258" t="s">
        <v>19</v>
      </c>
      <c r="F196" s="259" t="s">
        <v>353</v>
      </c>
      <c r="G196" s="257"/>
      <c r="H196" s="260">
        <v>361.76799999999997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341</v>
      </c>
      <c r="AU196" s="266" t="s">
        <v>85</v>
      </c>
      <c r="AV196" s="15" t="s">
        <v>126</v>
      </c>
      <c r="AW196" s="15" t="s">
        <v>35</v>
      </c>
      <c r="AX196" s="15" t="s">
        <v>83</v>
      </c>
      <c r="AY196" s="266" t="s">
        <v>331</v>
      </c>
    </row>
    <row r="197" s="2" customFormat="1" ht="16.5" customHeight="1">
      <c r="A197" s="40"/>
      <c r="B197" s="41"/>
      <c r="C197" s="216" t="s">
        <v>644</v>
      </c>
      <c r="D197" s="216" t="s">
        <v>333</v>
      </c>
      <c r="E197" s="217" t="s">
        <v>6908</v>
      </c>
      <c r="F197" s="218" t="s">
        <v>6909</v>
      </c>
      <c r="G197" s="219" t="s">
        <v>384</v>
      </c>
      <c r="H197" s="220">
        <v>2.528</v>
      </c>
      <c r="I197" s="221"/>
      <c r="J197" s="222">
        <f>ROUND(I197*H197,2)</f>
        <v>0</v>
      </c>
      <c r="K197" s="218" t="s">
        <v>3508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1366</v>
      </c>
    </row>
    <row r="198" s="14" customFormat="1">
      <c r="A198" s="14"/>
      <c r="B198" s="245"/>
      <c r="C198" s="246"/>
      <c r="D198" s="236" t="s">
        <v>341</v>
      </c>
      <c r="E198" s="247" t="s">
        <v>19</v>
      </c>
      <c r="F198" s="248" t="s">
        <v>7950</v>
      </c>
      <c r="G198" s="246"/>
      <c r="H198" s="249">
        <v>2.528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341</v>
      </c>
      <c r="AU198" s="255" t="s">
        <v>85</v>
      </c>
      <c r="AV198" s="14" t="s">
        <v>85</v>
      </c>
      <c r="AW198" s="14" t="s">
        <v>35</v>
      </c>
      <c r="AX198" s="14" t="s">
        <v>76</v>
      </c>
      <c r="AY198" s="255" t="s">
        <v>331</v>
      </c>
    </row>
    <row r="199" s="15" customFormat="1">
      <c r="A199" s="15"/>
      <c r="B199" s="256"/>
      <c r="C199" s="257"/>
      <c r="D199" s="236" t="s">
        <v>341</v>
      </c>
      <c r="E199" s="258" t="s">
        <v>19</v>
      </c>
      <c r="F199" s="259" t="s">
        <v>353</v>
      </c>
      <c r="G199" s="257"/>
      <c r="H199" s="260">
        <v>2.528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341</v>
      </c>
      <c r="AU199" s="266" t="s">
        <v>85</v>
      </c>
      <c r="AV199" s="15" t="s">
        <v>126</v>
      </c>
      <c r="AW199" s="15" t="s">
        <v>35</v>
      </c>
      <c r="AX199" s="15" t="s">
        <v>83</v>
      </c>
      <c r="AY199" s="266" t="s">
        <v>331</v>
      </c>
    </row>
    <row r="200" s="2" customFormat="1" ht="16.5" customHeight="1">
      <c r="A200" s="40"/>
      <c r="B200" s="41"/>
      <c r="C200" s="216" t="s">
        <v>650</v>
      </c>
      <c r="D200" s="216" t="s">
        <v>333</v>
      </c>
      <c r="E200" s="217" t="s">
        <v>5685</v>
      </c>
      <c r="F200" s="218" t="s">
        <v>5686</v>
      </c>
      <c r="G200" s="219" t="s">
        <v>384</v>
      </c>
      <c r="H200" s="220">
        <v>16.512</v>
      </c>
      <c r="I200" s="221"/>
      <c r="J200" s="222">
        <f>ROUND(I200*H200,2)</f>
        <v>0</v>
      </c>
      <c r="K200" s="218" t="s">
        <v>3508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1380</v>
      </c>
    </row>
    <row r="201" s="14" customFormat="1">
      <c r="A201" s="14"/>
      <c r="B201" s="245"/>
      <c r="C201" s="246"/>
      <c r="D201" s="236" t="s">
        <v>341</v>
      </c>
      <c r="E201" s="247" t="s">
        <v>19</v>
      </c>
      <c r="F201" s="248" t="s">
        <v>7951</v>
      </c>
      <c r="G201" s="246"/>
      <c r="H201" s="249">
        <v>16.512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341</v>
      </c>
      <c r="AU201" s="255" t="s">
        <v>85</v>
      </c>
      <c r="AV201" s="14" t="s">
        <v>85</v>
      </c>
      <c r="AW201" s="14" t="s">
        <v>35</v>
      </c>
      <c r="AX201" s="14" t="s">
        <v>76</v>
      </c>
      <c r="AY201" s="255" t="s">
        <v>331</v>
      </c>
    </row>
    <row r="202" s="15" customFormat="1">
      <c r="A202" s="15"/>
      <c r="B202" s="256"/>
      <c r="C202" s="257"/>
      <c r="D202" s="236" t="s">
        <v>341</v>
      </c>
      <c r="E202" s="258" t="s">
        <v>19</v>
      </c>
      <c r="F202" s="259" t="s">
        <v>353</v>
      </c>
      <c r="G202" s="257"/>
      <c r="H202" s="260">
        <v>16.512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341</v>
      </c>
      <c r="AU202" s="266" t="s">
        <v>85</v>
      </c>
      <c r="AV202" s="15" t="s">
        <v>126</v>
      </c>
      <c r="AW202" s="15" t="s">
        <v>35</v>
      </c>
      <c r="AX202" s="15" t="s">
        <v>83</v>
      </c>
      <c r="AY202" s="266" t="s">
        <v>331</v>
      </c>
    </row>
    <row r="203" s="12" customFormat="1" ht="25.92" customHeight="1">
      <c r="A203" s="12"/>
      <c r="B203" s="200"/>
      <c r="C203" s="201"/>
      <c r="D203" s="202" t="s">
        <v>75</v>
      </c>
      <c r="E203" s="203" t="s">
        <v>662</v>
      </c>
      <c r="F203" s="203" t="s">
        <v>663</v>
      </c>
      <c r="G203" s="201"/>
      <c r="H203" s="201"/>
      <c r="I203" s="204"/>
      <c r="J203" s="205">
        <f>BK203</f>
        <v>0</v>
      </c>
      <c r="K203" s="201"/>
      <c r="L203" s="206"/>
      <c r="M203" s="207"/>
      <c r="N203" s="208"/>
      <c r="O203" s="208"/>
      <c r="P203" s="209">
        <f>P204+P208+P212+P235+P242</f>
        <v>0</v>
      </c>
      <c r="Q203" s="208"/>
      <c r="R203" s="209">
        <f>R204+R208+R212+R235+R242</f>
        <v>0</v>
      </c>
      <c r="S203" s="208"/>
      <c r="T203" s="210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85</v>
      </c>
      <c r="AT203" s="212" t="s">
        <v>75</v>
      </c>
      <c r="AU203" s="212" t="s">
        <v>76</v>
      </c>
      <c r="AY203" s="211" t="s">
        <v>331</v>
      </c>
      <c r="BK203" s="213">
        <f>BK204+BK208+BK212+BK235+BK242</f>
        <v>0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3906</v>
      </c>
      <c r="F204" s="214" t="s">
        <v>3907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SUM(P205:P207)</f>
        <v>0</v>
      </c>
      <c r="Q204" s="208"/>
      <c r="R204" s="209">
        <f>SUM(R205:R207)</f>
        <v>0</v>
      </c>
      <c r="S204" s="208"/>
      <c r="T204" s="21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85</v>
      </c>
      <c r="AT204" s="212" t="s">
        <v>75</v>
      </c>
      <c r="AU204" s="212" t="s">
        <v>83</v>
      </c>
      <c r="AY204" s="211" t="s">
        <v>331</v>
      </c>
      <c r="BK204" s="213">
        <f>SUM(BK205:BK207)</f>
        <v>0</v>
      </c>
    </row>
    <row r="205" s="2" customFormat="1" ht="16.5" customHeight="1">
      <c r="A205" s="40"/>
      <c r="B205" s="41"/>
      <c r="C205" s="216" t="s">
        <v>656</v>
      </c>
      <c r="D205" s="216" t="s">
        <v>333</v>
      </c>
      <c r="E205" s="217" t="s">
        <v>7952</v>
      </c>
      <c r="F205" s="218" t="s">
        <v>7953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3508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1058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12" customFormat="1" ht="22.8" customHeight="1">
      <c r="A208" s="12"/>
      <c r="B208" s="200"/>
      <c r="C208" s="201"/>
      <c r="D208" s="202" t="s">
        <v>75</v>
      </c>
      <c r="E208" s="214" t="s">
        <v>7954</v>
      </c>
      <c r="F208" s="214" t="s">
        <v>3907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85</v>
      </c>
      <c r="AT208" s="212" t="s">
        <v>75</v>
      </c>
      <c r="AU208" s="212" t="s">
        <v>83</v>
      </c>
      <c r="AY208" s="211" t="s">
        <v>331</v>
      </c>
      <c r="BK208" s="213">
        <f>SUM(BK209:BK211)</f>
        <v>0</v>
      </c>
    </row>
    <row r="209" s="2" customFormat="1" ht="16.5" customHeight="1">
      <c r="A209" s="40"/>
      <c r="B209" s="41"/>
      <c r="C209" s="216" t="s">
        <v>631</v>
      </c>
      <c r="D209" s="216" t="s">
        <v>333</v>
      </c>
      <c r="E209" s="217" t="s">
        <v>7955</v>
      </c>
      <c r="F209" s="218" t="s">
        <v>7956</v>
      </c>
      <c r="G209" s="219" t="s">
        <v>384</v>
      </c>
      <c r="H209" s="220">
        <v>0.001</v>
      </c>
      <c r="I209" s="221"/>
      <c r="J209" s="222">
        <f>ROUND(I209*H209,2)</f>
        <v>0</v>
      </c>
      <c r="K209" s="218" t="s">
        <v>3508</v>
      </c>
      <c r="L209" s="46"/>
      <c r="M209" s="223" t="s">
        <v>19</v>
      </c>
      <c r="N209" s="224" t="s">
        <v>47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541</v>
      </c>
      <c r="AT209" s="227" t="s">
        <v>333</v>
      </c>
      <c r="AU209" s="227" t="s">
        <v>85</v>
      </c>
      <c r="AY209" s="19" t="s">
        <v>331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83</v>
      </c>
      <c r="BK209" s="228">
        <f>ROUND(I209*H209,2)</f>
        <v>0</v>
      </c>
      <c r="BL209" s="19" t="s">
        <v>541</v>
      </c>
      <c r="BM209" s="227" t="s">
        <v>1106</v>
      </c>
    </row>
    <row r="210" s="14" customFormat="1">
      <c r="A210" s="14"/>
      <c r="B210" s="245"/>
      <c r="C210" s="246"/>
      <c r="D210" s="236" t="s">
        <v>341</v>
      </c>
      <c r="E210" s="247" t="s">
        <v>19</v>
      </c>
      <c r="F210" s="248" t="s">
        <v>7957</v>
      </c>
      <c r="G210" s="246"/>
      <c r="H210" s="249">
        <v>0.001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341</v>
      </c>
      <c r="AU210" s="255" t="s">
        <v>85</v>
      </c>
      <c r="AV210" s="14" t="s">
        <v>85</v>
      </c>
      <c r="AW210" s="14" t="s">
        <v>35</v>
      </c>
      <c r="AX210" s="14" t="s">
        <v>76</v>
      </c>
      <c r="AY210" s="255" t="s">
        <v>331</v>
      </c>
    </row>
    <row r="211" s="15" customFormat="1">
      <c r="A211" s="15"/>
      <c r="B211" s="256"/>
      <c r="C211" s="257"/>
      <c r="D211" s="236" t="s">
        <v>341</v>
      </c>
      <c r="E211" s="258" t="s">
        <v>19</v>
      </c>
      <c r="F211" s="259" t="s">
        <v>353</v>
      </c>
      <c r="G211" s="257"/>
      <c r="H211" s="260">
        <v>0.001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341</v>
      </c>
      <c r="AU211" s="266" t="s">
        <v>85</v>
      </c>
      <c r="AV211" s="15" t="s">
        <v>126</v>
      </c>
      <c r="AW211" s="15" t="s">
        <v>35</v>
      </c>
      <c r="AX211" s="15" t="s">
        <v>83</v>
      </c>
      <c r="AY211" s="266" t="s">
        <v>331</v>
      </c>
    </row>
    <row r="212" s="12" customFormat="1" ht="22.8" customHeight="1">
      <c r="A212" s="12"/>
      <c r="B212" s="200"/>
      <c r="C212" s="201"/>
      <c r="D212" s="202" t="s">
        <v>75</v>
      </c>
      <c r="E212" s="214" t="s">
        <v>3969</v>
      </c>
      <c r="F212" s="214" t="s">
        <v>3970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SUM(P213:P234)</f>
        <v>0</v>
      </c>
      <c r="Q212" s="208"/>
      <c r="R212" s="209">
        <f>SUM(R213:R234)</f>
        <v>0</v>
      </c>
      <c r="S212" s="208"/>
      <c r="T212" s="210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85</v>
      </c>
      <c r="AT212" s="212" t="s">
        <v>75</v>
      </c>
      <c r="AU212" s="212" t="s">
        <v>83</v>
      </c>
      <c r="AY212" s="211" t="s">
        <v>331</v>
      </c>
      <c r="BK212" s="213">
        <f>SUM(BK213:BK234)</f>
        <v>0</v>
      </c>
    </row>
    <row r="213" s="2" customFormat="1" ht="16.5" customHeight="1">
      <c r="A213" s="40"/>
      <c r="B213" s="41"/>
      <c r="C213" s="216" t="s">
        <v>618</v>
      </c>
      <c r="D213" s="216" t="s">
        <v>333</v>
      </c>
      <c r="E213" s="217" t="s">
        <v>7875</v>
      </c>
      <c r="F213" s="218" t="s">
        <v>3972</v>
      </c>
      <c r="G213" s="219" t="s">
        <v>425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47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541</v>
      </c>
      <c r="AT213" s="227" t="s">
        <v>333</v>
      </c>
      <c r="AU213" s="227" t="s">
        <v>85</v>
      </c>
      <c r="AY213" s="19" t="s">
        <v>331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83</v>
      </c>
      <c r="BK213" s="228">
        <f>ROUND(I213*H213,2)</f>
        <v>0</v>
      </c>
      <c r="BL213" s="19" t="s">
        <v>541</v>
      </c>
      <c r="BM213" s="227" t="s">
        <v>495</v>
      </c>
    </row>
    <row r="214" s="14" customFormat="1">
      <c r="A214" s="14"/>
      <c r="B214" s="245"/>
      <c r="C214" s="246"/>
      <c r="D214" s="236" t="s">
        <v>341</v>
      </c>
      <c r="E214" s="247" t="s">
        <v>19</v>
      </c>
      <c r="F214" s="248" t="s">
        <v>83</v>
      </c>
      <c r="G214" s="246"/>
      <c r="H214" s="249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341</v>
      </c>
      <c r="AU214" s="255" t="s">
        <v>85</v>
      </c>
      <c r="AV214" s="14" t="s">
        <v>85</v>
      </c>
      <c r="AW214" s="14" t="s">
        <v>35</v>
      </c>
      <c r="AX214" s="14" t="s">
        <v>76</v>
      </c>
      <c r="AY214" s="255" t="s">
        <v>331</v>
      </c>
    </row>
    <row r="215" s="15" customFormat="1">
      <c r="A215" s="15"/>
      <c r="B215" s="256"/>
      <c r="C215" s="257"/>
      <c r="D215" s="236" t="s">
        <v>341</v>
      </c>
      <c r="E215" s="258" t="s">
        <v>19</v>
      </c>
      <c r="F215" s="259" t="s">
        <v>353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341</v>
      </c>
      <c r="AU215" s="266" t="s">
        <v>85</v>
      </c>
      <c r="AV215" s="15" t="s">
        <v>126</v>
      </c>
      <c r="AW215" s="15" t="s">
        <v>35</v>
      </c>
      <c r="AX215" s="15" t="s">
        <v>83</v>
      </c>
      <c r="AY215" s="266" t="s">
        <v>331</v>
      </c>
    </row>
    <row r="216" s="2" customFormat="1" ht="16.5" customHeight="1">
      <c r="A216" s="40"/>
      <c r="B216" s="41"/>
      <c r="C216" s="216" t="s">
        <v>624</v>
      </c>
      <c r="D216" s="216" t="s">
        <v>333</v>
      </c>
      <c r="E216" s="217" t="s">
        <v>3945</v>
      </c>
      <c r="F216" s="218" t="s">
        <v>7878</v>
      </c>
      <c r="G216" s="219" t="s">
        <v>425</v>
      </c>
      <c r="H216" s="220">
        <v>1</v>
      </c>
      <c r="I216" s="221"/>
      <c r="J216" s="222">
        <f>ROUND(I216*H216,2)</f>
        <v>0</v>
      </c>
      <c r="K216" s="218" t="s">
        <v>3508</v>
      </c>
      <c r="L216" s="46"/>
      <c r="M216" s="223" t="s">
        <v>19</v>
      </c>
      <c r="N216" s="224" t="s">
        <v>47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541</v>
      </c>
      <c r="AT216" s="227" t="s">
        <v>333</v>
      </c>
      <c r="AU216" s="227" t="s">
        <v>85</v>
      </c>
      <c r="AY216" s="19" t="s">
        <v>331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83</v>
      </c>
      <c r="BK216" s="228">
        <f>ROUND(I216*H216,2)</f>
        <v>0</v>
      </c>
      <c r="BL216" s="19" t="s">
        <v>541</v>
      </c>
      <c r="BM216" s="227" t="s">
        <v>1132</v>
      </c>
    </row>
    <row r="217" s="14" customFormat="1">
      <c r="A217" s="14"/>
      <c r="B217" s="245"/>
      <c r="C217" s="246"/>
      <c r="D217" s="236" t="s">
        <v>341</v>
      </c>
      <c r="E217" s="247" t="s">
        <v>19</v>
      </c>
      <c r="F217" s="248" t="s">
        <v>83</v>
      </c>
      <c r="G217" s="246"/>
      <c r="H217" s="249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341</v>
      </c>
      <c r="AU217" s="255" t="s">
        <v>85</v>
      </c>
      <c r="AV217" s="14" t="s">
        <v>85</v>
      </c>
      <c r="AW217" s="14" t="s">
        <v>35</v>
      </c>
      <c r="AX217" s="14" t="s">
        <v>76</v>
      </c>
      <c r="AY217" s="255" t="s">
        <v>331</v>
      </c>
    </row>
    <row r="218" s="15" customFormat="1">
      <c r="A218" s="15"/>
      <c r="B218" s="256"/>
      <c r="C218" s="257"/>
      <c r="D218" s="236" t="s">
        <v>341</v>
      </c>
      <c r="E218" s="258" t="s">
        <v>19</v>
      </c>
      <c r="F218" s="259" t="s">
        <v>353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341</v>
      </c>
      <c r="AU218" s="266" t="s">
        <v>85</v>
      </c>
      <c r="AV218" s="15" t="s">
        <v>126</v>
      </c>
      <c r="AW218" s="15" t="s">
        <v>35</v>
      </c>
      <c r="AX218" s="15" t="s">
        <v>83</v>
      </c>
      <c r="AY218" s="266" t="s">
        <v>331</v>
      </c>
    </row>
    <row r="219" s="2" customFormat="1" ht="16.5" customHeight="1">
      <c r="A219" s="40"/>
      <c r="B219" s="41"/>
      <c r="C219" s="216" t="s">
        <v>612</v>
      </c>
      <c r="D219" s="216" t="s">
        <v>333</v>
      </c>
      <c r="E219" s="217" t="s">
        <v>7958</v>
      </c>
      <c r="F219" s="218" t="s">
        <v>7959</v>
      </c>
      <c r="G219" s="219" t="s">
        <v>376</v>
      </c>
      <c r="H219" s="220">
        <v>19.100000000000001</v>
      </c>
      <c r="I219" s="221"/>
      <c r="J219" s="222">
        <f>ROUND(I219*H219,2)</f>
        <v>0</v>
      </c>
      <c r="K219" s="218" t="s">
        <v>3508</v>
      </c>
      <c r="L219" s="46"/>
      <c r="M219" s="223" t="s">
        <v>19</v>
      </c>
      <c r="N219" s="224" t="s">
        <v>47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541</v>
      </c>
      <c r="AT219" s="227" t="s">
        <v>333</v>
      </c>
      <c r="AU219" s="227" t="s">
        <v>85</v>
      </c>
      <c r="AY219" s="19" t="s">
        <v>331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83</v>
      </c>
      <c r="BK219" s="228">
        <f>ROUND(I219*H219,2)</f>
        <v>0</v>
      </c>
      <c r="BL219" s="19" t="s">
        <v>541</v>
      </c>
      <c r="BM219" s="227" t="s">
        <v>1144</v>
      </c>
    </row>
    <row r="220" s="14" customFormat="1">
      <c r="A220" s="14"/>
      <c r="B220" s="245"/>
      <c r="C220" s="246"/>
      <c r="D220" s="236" t="s">
        <v>341</v>
      </c>
      <c r="E220" s="247" t="s">
        <v>19</v>
      </c>
      <c r="F220" s="248" t="s">
        <v>7960</v>
      </c>
      <c r="G220" s="246"/>
      <c r="H220" s="249">
        <v>19.100000000000001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341</v>
      </c>
      <c r="AU220" s="255" t="s">
        <v>85</v>
      </c>
      <c r="AV220" s="14" t="s">
        <v>85</v>
      </c>
      <c r="AW220" s="14" t="s">
        <v>35</v>
      </c>
      <c r="AX220" s="14" t="s">
        <v>76</v>
      </c>
      <c r="AY220" s="255" t="s">
        <v>331</v>
      </c>
    </row>
    <row r="221" s="15" customFormat="1">
      <c r="A221" s="15"/>
      <c r="B221" s="256"/>
      <c r="C221" s="257"/>
      <c r="D221" s="236" t="s">
        <v>341</v>
      </c>
      <c r="E221" s="258" t="s">
        <v>19</v>
      </c>
      <c r="F221" s="259" t="s">
        <v>353</v>
      </c>
      <c r="G221" s="257"/>
      <c r="H221" s="260">
        <v>19.100000000000001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341</v>
      </c>
      <c r="AU221" s="266" t="s">
        <v>85</v>
      </c>
      <c r="AV221" s="15" t="s">
        <v>126</v>
      </c>
      <c r="AW221" s="15" t="s">
        <v>35</v>
      </c>
      <c r="AX221" s="15" t="s">
        <v>83</v>
      </c>
      <c r="AY221" s="266" t="s">
        <v>331</v>
      </c>
    </row>
    <row r="222" s="2" customFormat="1" ht="16.5" customHeight="1">
      <c r="A222" s="40"/>
      <c r="B222" s="41"/>
      <c r="C222" s="216" t="s">
        <v>638</v>
      </c>
      <c r="D222" s="216" t="s">
        <v>333</v>
      </c>
      <c r="E222" s="217" t="s">
        <v>7961</v>
      </c>
      <c r="F222" s="218" t="s">
        <v>7962</v>
      </c>
      <c r="G222" s="219" t="s">
        <v>425</v>
      </c>
      <c r="H222" s="220">
        <v>1</v>
      </c>
      <c r="I222" s="221"/>
      <c r="J222" s="222">
        <f>ROUND(I222*H222,2)</f>
        <v>0</v>
      </c>
      <c r="K222" s="218" t="s">
        <v>3508</v>
      </c>
      <c r="L222" s="46"/>
      <c r="M222" s="223" t="s">
        <v>19</v>
      </c>
      <c r="N222" s="224" t="s">
        <v>47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541</v>
      </c>
      <c r="AT222" s="227" t="s">
        <v>333</v>
      </c>
      <c r="AU222" s="227" t="s">
        <v>85</v>
      </c>
      <c r="AY222" s="19" t="s">
        <v>331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83</v>
      </c>
      <c r="BK222" s="228">
        <f>ROUND(I222*H222,2)</f>
        <v>0</v>
      </c>
      <c r="BL222" s="19" t="s">
        <v>541</v>
      </c>
      <c r="BM222" s="227" t="s">
        <v>1189</v>
      </c>
    </row>
    <row r="223" s="14" customFormat="1">
      <c r="A223" s="14"/>
      <c r="B223" s="245"/>
      <c r="C223" s="246"/>
      <c r="D223" s="236" t="s">
        <v>341</v>
      </c>
      <c r="E223" s="247" t="s">
        <v>19</v>
      </c>
      <c r="F223" s="248" t="s">
        <v>83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341</v>
      </c>
      <c r="AU223" s="255" t="s">
        <v>85</v>
      </c>
      <c r="AV223" s="14" t="s">
        <v>85</v>
      </c>
      <c r="AW223" s="14" t="s">
        <v>35</v>
      </c>
      <c r="AX223" s="14" t="s">
        <v>76</v>
      </c>
      <c r="AY223" s="255" t="s">
        <v>331</v>
      </c>
    </row>
    <row r="224" s="15" customFormat="1">
      <c r="A224" s="15"/>
      <c r="B224" s="256"/>
      <c r="C224" s="257"/>
      <c r="D224" s="236" t="s">
        <v>341</v>
      </c>
      <c r="E224" s="258" t="s">
        <v>19</v>
      </c>
      <c r="F224" s="259" t="s">
        <v>353</v>
      </c>
      <c r="G224" s="257"/>
      <c r="H224" s="260">
        <v>1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341</v>
      </c>
      <c r="AU224" s="266" t="s">
        <v>85</v>
      </c>
      <c r="AV224" s="15" t="s">
        <v>126</v>
      </c>
      <c r="AW224" s="15" t="s">
        <v>35</v>
      </c>
      <c r="AX224" s="15" t="s">
        <v>83</v>
      </c>
      <c r="AY224" s="266" t="s">
        <v>331</v>
      </c>
    </row>
    <row r="225" s="2" customFormat="1" ht="16.5" customHeight="1">
      <c r="A225" s="40"/>
      <c r="B225" s="41"/>
      <c r="C225" s="216" t="s">
        <v>605</v>
      </c>
      <c r="D225" s="216" t="s">
        <v>333</v>
      </c>
      <c r="E225" s="217" t="s">
        <v>7884</v>
      </c>
      <c r="F225" s="218" t="s">
        <v>7963</v>
      </c>
      <c r="G225" s="219" t="s">
        <v>425</v>
      </c>
      <c r="H225" s="220">
        <v>2</v>
      </c>
      <c r="I225" s="221"/>
      <c r="J225" s="222">
        <f>ROUND(I225*H225,2)</f>
        <v>0</v>
      </c>
      <c r="K225" s="218" t="s">
        <v>3508</v>
      </c>
      <c r="L225" s="46"/>
      <c r="M225" s="223" t="s">
        <v>19</v>
      </c>
      <c r="N225" s="224" t="s">
        <v>47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541</v>
      </c>
      <c r="AT225" s="227" t="s">
        <v>333</v>
      </c>
      <c r="AU225" s="227" t="s">
        <v>85</v>
      </c>
      <c r="AY225" s="19" t="s">
        <v>331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83</v>
      </c>
      <c r="BK225" s="228">
        <f>ROUND(I225*H225,2)</f>
        <v>0</v>
      </c>
      <c r="BL225" s="19" t="s">
        <v>541</v>
      </c>
      <c r="BM225" s="227" t="s">
        <v>1201</v>
      </c>
    </row>
    <row r="226" s="14" customFormat="1">
      <c r="A226" s="14"/>
      <c r="B226" s="245"/>
      <c r="C226" s="246"/>
      <c r="D226" s="236" t="s">
        <v>341</v>
      </c>
      <c r="E226" s="247" t="s">
        <v>19</v>
      </c>
      <c r="F226" s="248" t="s">
        <v>83</v>
      </c>
      <c r="G226" s="246"/>
      <c r="H226" s="249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341</v>
      </c>
      <c r="AU226" s="255" t="s">
        <v>85</v>
      </c>
      <c r="AV226" s="14" t="s">
        <v>85</v>
      </c>
      <c r="AW226" s="14" t="s">
        <v>35</v>
      </c>
      <c r="AX226" s="14" t="s">
        <v>76</v>
      </c>
      <c r="AY226" s="255" t="s">
        <v>331</v>
      </c>
    </row>
    <row r="227" s="14" customFormat="1">
      <c r="A227" s="14"/>
      <c r="B227" s="245"/>
      <c r="C227" s="246"/>
      <c r="D227" s="236" t="s">
        <v>341</v>
      </c>
      <c r="E227" s="247" t="s">
        <v>19</v>
      </c>
      <c r="F227" s="248" t="s">
        <v>83</v>
      </c>
      <c r="G227" s="246"/>
      <c r="H227" s="249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341</v>
      </c>
      <c r="AU227" s="255" t="s">
        <v>85</v>
      </c>
      <c r="AV227" s="14" t="s">
        <v>85</v>
      </c>
      <c r="AW227" s="14" t="s">
        <v>35</v>
      </c>
      <c r="AX227" s="14" t="s">
        <v>76</v>
      </c>
      <c r="AY227" s="255" t="s">
        <v>331</v>
      </c>
    </row>
    <row r="228" s="15" customFormat="1">
      <c r="A228" s="15"/>
      <c r="B228" s="256"/>
      <c r="C228" s="257"/>
      <c r="D228" s="236" t="s">
        <v>341</v>
      </c>
      <c r="E228" s="258" t="s">
        <v>19</v>
      </c>
      <c r="F228" s="259" t="s">
        <v>353</v>
      </c>
      <c r="G228" s="257"/>
      <c r="H228" s="260">
        <v>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341</v>
      </c>
      <c r="AU228" s="266" t="s">
        <v>85</v>
      </c>
      <c r="AV228" s="15" t="s">
        <v>126</v>
      </c>
      <c r="AW228" s="15" t="s">
        <v>35</v>
      </c>
      <c r="AX228" s="15" t="s">
        <v>83</v>
      </c>
      <c r="AY228" s="266" t="s">
        <v>331</v>
      </c>
    </row>
    <row r="229" s="2" customFormat="1" ht="16.5" customHeight="1">
      <c r="A229" s="40"/>
      <c r="B229" s="41"/>
      <c r="C229" s="216" t="s">
        <v>666</v>
      </c>
      <c r="D229" s="216" t="s">
        <v>333</v>
      </c>
      <c r="E229" s="217" t="s">
        <v>7964</v>
      </c>
      <c r="F229" s="218" t="s">
        <v>7965</v>
      </c>
      <c r="G229" s="219" t="s">
        <v>425</v>
      </c>
      <c r="H229" s="220">
        <v>1</v>
      </c>
      <c r="I229" s="221"/>
      <c r="J229" s="222">
        <f>ROUND(I229*H229,2)</f>
        <v>0</v>
      </c>
      <c r="K229" s="218" t="s">
        <v>3508</v>
      </c>
      <c r="L229" s="46"/>
      <c r="M229" s="223" t="s">
        <v>19</v>
      </c>
      <c r="N229" s="224" t="s">
        <v>47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541</v>
      </c>
      <c r="AT229" s="227" t="s">
        <v>333</v>
      </c>
      <c r="AU229" s="227" t="s">
        <v>85</v>
      </c>
      <c r="AY229" s="19" t="s">
        <v>331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83</v>
      </c>
      <c r="BK229" s="228">
        <f>ROUND(I229*H229,2)</f>
        <v>0</v>
      </c>
      <c r="BL229" s="19" t="s">
        <v>541</v>
      </c>
      <c r="BM229" s="227" t="s">
        <v>1039</v>
      </c>
    </row>
    <row r="230" s="14" customFormat="1">
      <c r="A230" s="14"/>
      <c r="B230" s="245"/>
      <c r="C230" s="246"/>
      <c r="D230" s="236" t="s">
        <v>341</v>
      </c>
      <c r="E230" s="247" t="s">
        <v>19</v>
      </c>
      <c r="F230" s="248" t="s">
        <v>83</v>
      </c>
      <c r="G230" s="246"/>
      <c r="H230" s="249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341</v>
      </c>
      <c r="AU230" s="255" t="s">
        <v>85</v>
      </c>
      <c r="AV230" s="14" t="s">
        <v>85</v>
      </c>
      <c r="AW230" s="14" t="s">
        <v>35</v>
      </c>
      <c r="AX230" s="14" t="s">
        <v>76</v>
      </c>
      <c r="AY230" s="255" t="s">
        <v>331</v>
      </c>
    </row>
    <row r="231" s="15" customFormat="1">
      <c r="A231" s="15"/>
      <c r="B231" s="256"/>
      <c r="C231" s="257"/>
      <c r="D231" s="236" t="s">
        <v>341</v>
      </c>
      <c r="E231" s="258" t="s">
        <v>19</v>
      </c>
      <c r="F231" s="259" t="s">
        <v>353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341</v>
      </c>
      <c r="AU231" s="266" t="s">
        <v>85</v>
      </c>
      <c r="AV231" s="15" t="s">
        <v>126</v>
      </c>
      <c r="AW231" s="15" t="s">
        <v>35</v>
      </c>
      <c r="AX231" s="15" t="s">
        <v>83</v>
      </c>
      <c r="AY231" s="266" t="s">
        <v>331</v>
      </c>
    </row>
    <row r="232" s="2" customFormat="1" ht="16.5" customHeight="1">
      <c r="A232" s="40"/>
      <c r="B232" s="41"/>
      <c r="C232" s="216" t="s">
        <v>675</v>
      </c>
      <c r="D232" s="216" t="s">
        <v>333</v>
      </c>
      <c r="E232" s="217" t="s">
        <v>7886</v>
      </c>
      <c r="F232" s="218" t="s">
        <v>7887</v>
      </c>
      <c r="G232" s="219" t="s">
        <v>376</v>
      </c>
      <c r="H232" s="220">
        <v>19.100000000000001</v>
      </c>
      <c r="I232" s="221"/>
      <c r="J232" s="222">
        <f>ROUND(I232*H232,2)</f>
        <v>0</v>
      </c>
      <c r="K232" s="218" t="s">
        <v>3508</v>
      </c>
      <c r="L232" s="46"/>
      <c r="M232" s="223" t="s">
        <v>19</v>
      </c>
      <c r="N232" s="224" t="s">
        <v>47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541</v>
      </c>
      <c r="AT232" s="227" t="s">
        <v>333</v>
      </c>
      <c r="AU232" s="227" t="s">
        <v>85</v>
      </c>
      <c r="AY232" s="19" t="s">
        <v>331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83</v>
      </c>
      <c r="BK232" s="228">
        <f>ROUND(I232*H232,2)</f>
        <v>0</v>
      </c>
      <c r="BL232" s="19" t="s">
        <v>541</v>
      </c>
      <c r="BM232" s="227" t="s">
        <v>1243</v>
      </c>
    </row>
    <row r="233" s="14" customFormat="1">
      <c r="A233" s="14"/>
      <c r="B233" s="245"/>
      <c r="C233" s="246"/>
      <c r="D233" s="236" t="s">
        <v>341</v>
      </c>
      <c r="E233" s="247" t="s">
        <v>19</v>
      </c>
      <c r="F233" s="248" t="s">
        <v>7966</v>
      </c>
      <c r="G233" s="246"/>
      <c r="H233" s="249">
        <v>19.100000000000001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341</v>
      </c>
      <c r="AU233" s="255" t="s">
        <v>85</v>
      </c>
      <c r="AV233" s="14" t="s">
        <v>85</v>
      </c>
      <c r="AW233" s="14" t="s">
        <v>35</v>
      </c>
      <c r="AX233" s="14" t="s">
        <v>76</v>
      </c>
      <c r="AY233" s="255" t="s">
        <v>331</v>
      </c>
    </row>
    <row r="234" s="15" customFormat="1">
      <c r="A234" s="15"/>
      <c r="B234" s="256"/>
      <c r="C234" s="257"/>
      <c r="D234" s="236" t="s">
        <v>341</v>
      </c>
      <c r="E234" s="258" t="s">
        <v>19</v>
      </c>
      <c r="F234" s="259" t="s">
        <v>353</v>
      </c>
      <c r="G234" s="257"/>
      <c r="H234" s="260">
        <v>19.100000000000001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341</v>
      </c>
      <c r="AU234" s="266" t="s">
        <v>85</v>
      </c>
      <c r="AV234" s="15" t="s">
        <v>126</v>
      </c>
      <c r="AW234" s="15" t="s">
        <v>35</v>
      </c>
      <c r="AX234" s="15" t="s">
        <v>83</v>
      </c>
      <c r="AY234" s="266" t="s">
        <v>331</v>
      </c>
    </row>
    <row r="235" s="12" customFormat="1" ht="22.8" customHeight="1">
      <c r="A235" s="12"/>
      <c r="B235" s="200"/>
      <c r="C235" s="201"/>
      <c r="D235" s="202" t="s">
        <v>75</v>
      </c>
      <c r="E235" s="214" t="s">
        <v>3862</v>
      </c>
      <c r="F235" s="214" t="s">
        <v>3863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SUM(P236:P241)</f>
        <v>0</v>
      </c>
      <c r="Q235" s="208"/>
      <c r="R235" s="209">
        <f>SUM(R236:R241)</f>
        <v>0</v>
      </c>
      <c r="S235" s="208"/>
      <c r="T235" s="210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85</v>
      </c>
      <c r="AT235" s="212" t="s">
        <v>75</v>
      </c>
      <c r="AU235" s="212" t="s">
        <v>83</v>
      </c>
      <c r="AY235" s="211" t="s">
        <v>331</v>
      </c>
      <c r="BK235" s="213">
        <f>SUM(BK236:BK241)</f>
        <v>0</v>
      </c>
    </row>
    <row r="236" s="2" customFormat="1" ht="16.5" customHeight="1">
      <c r="A236" s="40"/>
      <c r="B236" s="41"/>
      <c r="C236" s="216" t="s">
        <v>683</v>
      </c>
      <c r="D236" s="216" t="s">
        <v>333</v>
      </c>
      <c r="E236" s="217" t="s">
        <v>7292</v>
      </c>
      <c r="F236" s="218" t="s">
        <v>7967</v>
      </c>
      <c r="G236" s="219" t="s">
        <v>376</v>
      </c>
      <c r="H236" s="220">
        <v>17.199999999999999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47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541</v>
      </c>
      <c r="AT236" s="227" t="s">
        <v>333</v>
      </c>
      <c r="AU236" s="227" t="s">
        <v>85</v>
      </c>
      <c r="AY236" s="19" t="s">
        <v>331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83</v>
      </c>
      <c r="BK236" s="228">
        <f>ROUND(I236*H236,2)</f>
        <v>0</v>
      </c>
      <c r="BL236" s="19" t="s">
        <v>541</v>
      </c>
      <c r="BM236" s="227" t="s">
        <v>1253</v>
      </c>
    </row>
    <row r="237" s="14" customFormat="1">
      <c r="A237" s="14"/>
      <c r="B237" s="245"/>
      <c r="C237" s="246"/>
      <c r="D237" s="236" t="s">
        <v>341</v>
      </c>
      <c r="E237" s="247" t="s">
        <v>19</v>
      </c>
      <c r="F237" s="248" t="s">
        <v>7968</v>
      </c>
      <c r="G237" s="246"/>
      <c r="H237" s="249">
        <v>17.199999999999999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341</v>
      </c>
      <c r="AU237" s="255" t="s">
        <v>85</v>
      </c>
      <c r="AV237" s="14" t="s">
        <v>85</v>
      </c>
      <c r="AW237" s="14" t="s">
        <v>35</v>
      </c>
      <c r="AX237" s="14" t="s">
        <v>76</v>
      </c>
      <c r="AY237" s="255" t="s">
        <v>331</v>
      </c>
    </row>
    <row r="238" s="15" customFormat="1">
      <c r="A238" s="15"/>
      <c r="B238" s="256"/>
      <c r="C238" s="257"/>
      <c r="D238" s="236" t="s">
        <v>341</v>
      </c>
      <c r="E238" s="258" t="s">
        <v>19</v>
      </c>
      <c r="F238" s="259" t="s">
        <v>353</v>
      </c>
      <c r="G238" s="257"/>
      <c r="H238" s="260">
        <v>17.199999999999999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6" t="s">
        <v>341</v>
      </c>
      <c r="AU238" s="266" t="s">
        <v>85</v>
      </c>
      <c r="AV238" s="15" t="s">
        <v>126</v>
      </c>
      <c r="AW238" s="15" t="s">
        <v>35</v>
      </c>
      <c r="AX238" s="15" t="s">
        <v>83</v>
      </c>
      <c r="AY238" s="266" t="s">
        <v>331</v>
      </c>
    </row>
    <row r="239" s="2" customFormat="1" ht="16.5" customHeight="1">
      <c r="A239" s="40"/>
      <c r="B239" s="41"/>
      <c r="C239" s="216" t="s">
        <v>1044</v>
      </c>
      <c r="D239" s="216" t="s">
        <v>333</v>
      </c>
      <c r="E239" s="217" t="s">
        <v>3867</v>
      </c>
      <c r="F239" s="218" t="s">
        <v>7902</v>
      </c>
      <c r="G239" s="219" t="s">
        <v>376</v>
      </c>
      <c r="H239" s="220">
        <v>17.199999999999999</v>
      </c>
      <c r="I239" s="221"/>
      <c r="J239" s="222">
        <f>ROUND(I239*H239,2)</f>
        <v>0</v>
      </c>
      <c r="K239" s="218" t="s">
        <v>3508</v>
      </c>
      <c r="L239" s="46"/>
      <c r="M239" s="223" t="s">
        <v>19</v>
      </c>
      <c r="N239" s="224" t="s">
        <v>47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541</v>
      </c>
      <c r="AT239" s="227" t="s">
        <v>333</v>
      </c>
      <c r="AU239" s="227" t="s">
        <v>85</v>
      </c>
      <c r="AY239" s="19" t="s">
        <v>331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83</v>
      </c>
      <c r="BK239" s="228">
        <f>ROUND(I239*H239,2)</f>
        <v>0</v>
      </c>
      <c r="BL239" s="19" t="s">
        <v>541</v>
      </c>
      <c r="BM239" s="227" t="s">
        <v>1266</v>
      </c>
    </row>
    <row r="240" s="14" customFormat="1">
      <c r="A240" s="14"/>
      <c r="B240" s="245"/>
      <c r="C240" s="246"/>
      <c r="D240" s="236" t="s">
        <v>341</v>
      </c>
      <c r="E240" s="247" t="s">
        <v>19</v>
      </c>
      <c r="F240" s="248" t="s">
        <v>7968</v>
      </c>
      <c r="G240" s="246"/>
      <c r="H240" s="249">
        <v>17.199999999999999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341</v>
      </c>
      <c r="AU240" s="255" t="s">
        <v>85</v>
      </c>
      <c r="AV240" s="14" t="s">
        <v>85</v>
      </c>
      <c r="AW240" s="14" t="s">
        <v>35</v>
      </c>
      <c r="AX240" s="14" t="s">
        <v>76</v>
      </c>
      <c r="AY240" s="255" t="s">
        <v>331</v>
      </c>
    </row>
    <row r="241" s="15" customFormat="1">
      <c r="A241" s="15"/>
      <c r="B241" s="256"/>
      <c r="C241" s="257"/>
      <c r="D241" s="236" t="s">
        <v>341</v>
      </c>
      <c r="E241" s="258" t="s">
        <v>19</v>
      </c>
      <c r="F241" s="259" t="s">
        <v>353</v>
      </c>
      <c r="G241" s="257"/>
      <c r="H241" s="260">
        <v>17.199999999999999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341</v>
      </c>
      <c r="AU241" s="266" t="s">
        <v>85</v>
      </c>
      <c r="AV241" s="15" t="s">
        <v>126</v>
      </c>
      <c r="AW241" s="15" t="s">
        <v>35</v>
      </c>
      <c r="AX241" s="15" t="s">
        <v>83</v>
      </c>
      <c r="AY241" s="266" t="s">
        <v>331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3870</v>
      </c>
      <c r="F242" s="214" t="s">
        <v>3871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SUM(P243:P269)</f>
        <v>0</v>
      </c>
      <c r="Q242" s="208"/>
      <c r="R242" s="209">
        <f>SUM(R243:R269)</f>
        <v>0</v>
      </c>
      <c r="S242" s="208"/>
      <c r="T242" s="210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83</v>
      </c>
      <c r="AY242" s="211" t="s">
        <v>331</v>
      </c>
      <c r="BK242" s="213">
        <f>SUM(BK243:BK269)</f>
        <v>0</v>
      </c>
    </row>
    <row r="243" s="2" customFormat="1" ht="16.5" customHeight="1">
      <c r="A243" s="40"/>
      <c r="B243" s="41"/>
      <c r="C243" s="216" t="s">
        <v>1048</v>
      </c>
      <c r="D243" s="216" t="s">
        <v>333</v>
      </c>
      <c r="E243" s="217" t="s">
        <v>7969</v>
      </c>
      <c r="F243" s="218" t="s">
        <v>7970</v>
      </c>
      <c r="G243" s="219" t="s">
        <v>376</v>
      </c>
      <c r="H243" s="220">
        <v>19.100000000000001</v>
      </c>
      <c r="I243" s="221"/>
      <c r="J243" s="222">
        <f>ROUND(I243*H243,2)</f>
        <v>0</v>
      </c>
      <c r="K243" s="218" t="s">
        <v>3508</v>
      </c>
      <c r="L243" s="46"/>
      <c r="M243" s="223" t="s">
        <v>19</v>
      </c>
      <c r="N243" s="224" t="s">
        <v>47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541</v>
      </c>
      <c r="AT243" s="227" t="s">
        <v>333</v>
      </c>
      <c r="AU243" s="227" t="s">
        <v>85</v>
      </c>
      <c r="AY243" s="19" t="s">
        <v>331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83</v>
      </c>
      <c r="BK243" s="228">
        <f>ROUND(I243*H243,2)</f>
        <v>0</v>
      </c>
      <c r="BL243" s="19" t="s">
        <v>541</v>
      </c>
      <c r="BM243" s="227" t="s">
        <v>1391</v>
      </c>
    </row>
    <row r="244" s="14" customFormat="1">
      <c r="A244" s="14"/>
      <c r="B244" s="245"/>
      <c r="C244" s="246"/>
      <c r="D244" s="236" t="s">
        <v>341</v>
      </c>
      <c r="E244" s="247" t="s">
        <v>19</v>
      </c>
      <c r="F244" s="248" t="s">
        <v>7966</v>
      </c>
      <c r="G244" s="246"/>
      <c r="H244" s="249">
        <v>19.100000000000001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341</v>
      </c>
      <c r="AU244" s="255" t="s">
        <v>85</v>
      </c>
      <c r="AV244" s="14" t="s">
        <v>85</v>
      </c>
      <c r="AW244" s="14" t="s">
        <v>35</v>
      </c>
      <c r="AX244" s="14" t="s">
        <v>76</v>
      </c>
      <c r="AY244" s="255" t="s">
        <v>331</v>
      </c>
    </row>
    <row r="245" s="15" customFormat="1">
      <c r="A245" s="15"/>
      <c r="B245" s="256"/>
      <c r="C245" s="257"/>
      <c r="D245" s="236" t="s">
        <v>341</v>
      </c>
      <c r="E245" s="258" t="s">
        <v>19</v>
      </c>
      <c r="F245" s="259" t="s">
        <v>353</v>
      </c>
      <c r="G245" s="257"/>
      <c r="H245" s="260">
        <v>19.100000000000001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341</v>
      </c>
      <c r="AU245" s="266" t="s">
        <v>85</v>
      </c>
      <c r="AV245" s="15" t="s">
        <v>126</v>
      </c>
      <c r="AW245" s="15" t="s">
        <v>35</v>
      </c>
      <c r="AX245" s="15" t="s">
        <v>83</v>
      </c>
      <c r="AY245" s="266" t="s">
        <v>331</v>
      </c>
    </row>
    <row r="246" s="2" customFormat="1" ht="16.5" customHeight="1">
      <c r="A246" s="40"/>
      <c r="B246" s="41"/>
      <c r="C246" s="216" t="s">
        <v>1053</v>
      </c>
      <c r="D246" s="216" t="s">
        <v>333</v>
      </c>
      <c r="E246" s="217" t="s">
        <v>7971</v>
      </c>
      <c r="F246" s="218" t="s">
        <v>7972</v>
      </c>
      <c r="G246" s="219" t="s">
        <v>425</v>
      </c>
      <c r="H246" s="220">
        <v>1</v>
      </c>
      <c r="I246" s="221"/>
      <c r="J246" s="222">
        <f>ROUND(I246*H246,2)</f>
        <v>0</v>
      </c>
      <c r="K246" s="218" t="s">
        <v>3508</v>
      </c>
      <c r="L246" s="46"/>
      <c r="M246" s="223" t="s">
        <v>19</v>
      </c>
      <c r="N246" s="224" t="s">
        <v>47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541</v>
      </c>
      <c r="AT246" s="227" t="s">
        <v>333</v>
      </c>
      <c r="AU246" s="227" t="s">
        <v>85</v>
      </c>
      <c r="AY246" s="19" t="s">
        <v>331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83</v>
      </c>
      <c r="BK246" s="228">
        <f>ROUND(I246*H246,2)</f>
        <v>0</v>
      </c>
      <c r="BL246" s="19" t="s">
        <v>541</v>
      </c>
      <c r="BM246" s="227" t="s">
        <v>1401</v>
      </c>
    </row>
    <row r="247" s="14" customFormat="1">
      <c r="A247" s="14"/>
      <c r="B247" s="245"/>
      <c r="C247" s="246"/>
      <c r="D247" s="236" t="s">
        <v>341</v>
      </c>
      <c r="E247" s="247" t="s">
        <v>19</v>
      </c>
      <c r="F247" s="248" t="s">
        <v>83</v>
      </c>
      <c r="G247" s="246"/>
      <c r="H247" s="249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341</v>
      </c>
      <c r="AU247" s="255" t="s">
        <v>85</v>
      </c>
      <c r="AV247" s="14" t="s">
        <v>85</v>
      </c>
      <c r="AW247" s="14" t="s">
        <v>35</v>
      </c>
      <c r="AX247" s="14" t="s">
        <v>76</v>
      </c>
      <c r="AY247" s="255" t="s">
        <v>331</v>
      </c>
    </row>
    <row r="248" s="15" customFormat="1">
      <c r="A248" s="15"/>
      <c r="B248" s="256"/>
      <c r="C248" s="257"/>
      <c r="D248" s="236" t="s">
        <v>341</v>
      </c>
      <c r="E248" s="258" t="s">
        <v>19</v>
      </c>
      <c r="F248" s="259" t="s">
        <v>353</v>
      </c>
      <c r="G248" s="257"/>
      <c r="H248" s="260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341</v>
      </c>
      <c r="AU248" s="266" t="s">
        <v>85</v>
      </c>
      <c r="AV248" s="15" t="s">
        <v>126</v>
      </c>
      <c r="AW248" s="15" t="s">
        <v>35</v>
      </c>
      <c r="AX248" s="15" t="s">
        <v>83</v>
      </c>
      <c r="AY248" s="266" t="s">
        <v>331</v>
      </c>
    </row>
    <row r="249" s="2" customFormat="1" ht="16.5" customHeight="1">
      <c r="A249" s="40"/>
      <c r="B249" s="41"/>
      <c r="C249" s="216" t="s">
        <v>1058</v>
      </c>
      <c r="D249" s="216" t="s">
        <v>333</v>
      </c>
      <c r="E249" s="217" t="s">
        <v>7973</v>
      </c>
      <c r="F249" s="218" t="s">
        <v>7974</v>
      </c>
      <c r="G249" s="219" t="s">
        <v>425</v>
      </c>
      <c r="H249" s="220">
        <v>1</v>
      </c>
      <c r="I249" s="221"/>
      <c r="J249" s="222">
        <f>ROUND(I249*H249,2)</f>
        <v>0</v>
      </c>
      <c r="K249" s="218" t="s">
        <v>3508</v>
      </c>
      <c r="L249" s="46"/>
      <c r="M249" s="223" t="s">
        <v>19</v>
      </c>
      <c r="N249" s="224" t="s">
        <v>47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541</v>
      </c>
      <c r="AT249" s="227" t="s">
        <v>333</v>
      </c>
      <c r="AU249" s="227" t="s">
        <v>85</v>
      </c>
      <c r="AY249" s="19" t="s">
        <v>331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83</v>
      </c>
      <c r="BK249" s="228">
        <f>ROUND(I249*H249,2)</f>
        <v>0</v>
      </c>
      <c r="BL249" s="19" t="s">
        <v>541</v>
      </c>
      <c r="BM249" s="227" t="s">
        <v>1415</v>
      </c>
    </row>
    <row r="250" s="14" customFormat="1">
      <c r="A250" s="14"/>
      <c r="B250" s="245"/>
      <c r="C250" s="246"/>
      <c r="D250" s="236" t="s">
        <v>341</v>
      </c>
      <c r="E250" s="247" t="s">
        <v>19</v>
      </c>
      <c r="F250" s="248" t="s">
        <v>83</v>
      </c>
      <c r="G250" s="246"/>
      <c r="H250" s="249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341</v>
      </c>
      <c r="AU250" s="255" t="s">
        <v>85</v>
      </c>
      <c r="AV250" s="14" t="s">
        <v>85</v>
      </c>
      <c r="AW250" s="14" t="s">
        <v>35</v>
      </c>
      <c r="AX250" s="14" t="s">
        <v>76</v>
      </c>
      <c r="AY250" s="255" t="s">
        <v>331</v>
      </c>
    </row>
    <row r="251" s="15" customFormat="1">
      <c r="A251" s="15"/>
      <c r="B251" s="256"/>
      <c r="C251" s="257"/>
      <c r="D251" s="236" t="s">
        <v>341</v>
      </c>
      <c r="E251" s="258" t="s">
        <v>19</v>
      </c>
      <c r="F251" s="259" t="s">
        <v>353</v>
      </c>
      <c r="G251" s="257"/>
      <c r="H251" s="260">
        <v>1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341</v>
      </c>
      <c r="AU251" s="266" t="s">
        <v>85</v>
      </c>
      <c r="AV251" s="15" t="s">
        <v>126</v>
      </c>
      <c r="AW251" s="15" t="s">
        <v>35</v>
      </c>
      <c r="AX251" s="15" t="s">
        <v>83</v>
      </c>
      <c r="AY251" s="266" t="s">
        <v>331</v>
      </c>
    </row>
    <row r="252" s="2" customFormat="1" ht="16.5" customHeight="1">
      <c r="A252" s="40"/>
      <c r="B252" s="41"/>
      <c r="C252" s="216" t="s">
        <v>1066</v>
      </c>
      <c r="D252" s="216" t="s">
        <v>333</v>
      </c>
      <c r="E252" s="217" t="s">
        <v>7975</v>
      </c>
      <c r="F252" s="218" t="s">
        <v>7976</v>
      </c>
      <c r="G252" s="219" t="s">
        <v>425</v>
      </c>
      <c r="H252" s="220">
        <v>1</v>
      </c>
      <c r="I252" s="221"/>
      <c r="J252" s="222">
        <f>ROUND(I252*H252,2)</f>
        <v>0</v>
      </c>
      <c r="K252" s="218" t="s">
        <v>3508</v>
      </c>
      <c r="L252" s="46"/>
      <c r="M252" s="223" t="s">
        <v>19</v>
      </c>
      <c r="N252" s="224" t="s">
        <v>47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541</v>
      </c>
      <c r="AT252" s="227" t="s">
        <v>333</v>
      </c>
      <c r="AU252" s="227" t="s">
        <v>85</v>
      </c>
      <c r="AY252" s="19" t="s">
        <v>331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83</v>
      </c>
      <c r="BK252" s="228">
        <f>ROUND(I252*H252,2)</f>
        <v>0</v>
      </c>
      <c r="BL252" s="19" t="s">
        <v>541</v>
      </c>
      <c r="BM252" s="227" t="s">
        <v>1424</v>
      </c>
    </row>
    <row r="253" s="14" customFormat="1">
      <c r="A253" s="14"/>
      <c r="B253" s="245"/>
      <c r="C253" s="246"/>
      <c r="D253" s="236" t="s">
        <v>341</v>
      </c>
      <c r="E253" s="247" t="s">
        <v>19</v>
      </c>
      <c r="F253" s="248" t="s">
        <v>83</v>
      </c>
      <c r="G253" s="246"/>
      <c r="H253" s="249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341</v>
      </c>
      <c r="AU253" s="255" t="s">
        <v>85</v>
      </c>
      <c r="AV253" s="14" t="s">
        <v>85</v>
      </c>
      <c r="AW253" s="14" t="s">
        <v>35</v>
      </c>
      <c r="AX253" s="14" t="s">
        <v>76</v>
      </c>
      <c r="AY253" s="255" t="s">
        <v>331</v>
      </c>
    </row>
    <row r="254" s="15" customFormat="1">
      <c r="A254" s="15"/>
      <c r="B254" s="256"/>
      <c r="C254" s="257"/>
      <c r="D254" s="236" t="s">
        <v>341</v>
      </c>
      <c r="E254" s="258" t="s">
        <v>19</v>
      </c>
      <c r="F254" s="259" t="s">
        <v>353</v>
      </c>
      <c r="G254" s="257"/>
      <c r="H254" s="260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341</v>
      </c>
      <c r="AU254" s="266" t="s">
        <v>85</v>
      </c>
      <c r="AV254" s="15" t="s">
        <v>126</v>
      </c>
      <c r="AW254" s="15" t="s">
        <v>35</v>
      </c>
      <c r="AX254" s="15" t="s">
        <v>83</v>
      </c>
      <c r="AY254" s="266" t="s">
        <v>331</v>
      </c>
    </row>
    <row r="255" s="2" customFormat="1" ht="16.5" customHeight="1">
      <c r="A255" s="40"/>
      <c r="B255" s="41"/>
      <c r="C255" s="216" t="s">
        <v>1070</v>
      </c>
      <c r="D255" s="216" t="s">
        <v>333</v>
      </c>
      <c r="E255" s="217" t="s">
        <v>7977</v>
      </c>
      <c r="F255" s="218" t="s">
        <v>7978</v>
      </c>
      <c r="G255" s="219" t="s">
        <v>425</v>
      </c>
      <c r="H255" s="220">
        <v>1</v>
      </c>
      <c r="I255" s="221"/>
      <c r="J255" s="222">
        <f>ROUND(I255*H255,2)</f>
        <v>0</v>
      </c>
      <c r="K255" s="218" t="s">
        <v>3508</v>
      </c>
      <c r="L255" s="46"/>
      <c r="M255" s="223" t="s">
        <v>19</v>
      </c>
      <c r="N255" s="224" t="s">
        <v>47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541</v>
      </c>
      <c r="AT255" s="227" t="s">
        <v>333</v>
      </c>
      <c r="AU255" s="227" t="s">
        <v>85</v>
      </c>
      <c r="AY255" s="19" t="s">
        <v>331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83</v>
      </c>
      <c r="BK255" s="228">
        <f>ROUND(I255*H255,2)</f>
        <v>0</v>
      </c>
      <c r="BL255" s="19" t="s">
        <v>541</v>
      </c>
      <c r="BM255" s="227" t="s">
        <v>1435</v>
      </c>
    </row>
    <row r="256" s="14" customFormat="1">
      <c r="A256" s="14"/>
      <c r="B256" s="245"/>
      <c r="C256" s="246"/>
      <c r="D256" s="236" t="s">
        <v>341</v>
      </c>
      <c r="E256" s="247" t="s">
        <v>19</v>
      </c>
      <c r="F256" s="248" t="s">
        <v>83</v>
      </c>
      <c r="G256" s="246"/>
      <c r="H256" s="249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341</v>
      </c>
      <c r="AU256" s="255" t="s">
        <v>85</v>
      </c>
      <c r="AV256" s="14" t="s">
        <v>85</v>
      </c>
      <c r="AW256" s="14" t="s">
        <v>35</v>
      </c>
      <c r="AX256" s="14" t="s">
        <v>76</v>
      </c>
      <c r="AY256" s="255" t="s">
        <v>331</v>
      </c>
    </row>
    <row r="257" s="15" customFormat="1">
      <c r="A257" s="15"/>
      <c r="B257" s="256"/>
      <c r="C257" s="257"/>
      <c r="D257" s="236" t="s">
        <v>341</v>
      </c>
      <c r="E257" s="258" t="s">
        <v>19</v>
      </c>
      <c r="F257" s="259" t="s">
        <v>353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6" t="s">
        <v>341</v>
      </c>
      <c r="AU257" s="266" t="s">
        <v>85</v>
      </c>
      <c r="AV257" s="15" t="s">
        <v>126</v>
      </c>
      <c r="AW257" s="15" t="s">
        <v>35</v>
      </c>
      <c r="AX257" s="15" t="s">
        <v>83</v>
      </c>
      <c r="AY257" s="266" t="s">
        <v>331</v>
      </c>
    </row>
    <row r="258" s="2" customFormat="1" ht="16.5" customHeight="1">
      <c r="A258" s="40"/>
      <c r="B258" s="41"/>
      <c r="C258" s="216" t="s">
        <v>546</v>
      </c>
      <c r="D258" s="216" t="s">
        <v>333</v>
      </c>
      <c r="E258" s="217" t="s">
        <v>7680</v>
      </c>
      <c r="F258" s="218" t="s">
        <v>7979</v>
      </c>
      <c r="G258" s="219" t="s">
        <v>425</v>
      </c>
      <c r="H258" s="220">
        <v>1</v>
      </c>
      <c r="I258" s="221"/>
      <c r="J258" s="222">
        <f>ROUND(I258*H258,2)</f>
        <v>0</v>
      </c>
      <c r="K258" s="218" t="s">
        <v>19</v>
      </c>
      <c r="L258" s="46"/>
      <c r="M258" s="223" t="s">
        <v>19</v>
      </c>
      <c r="N258" s="224" t="s">
        <v>47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541</v>
      </c>
      <c r="AT258" s="227" t="s">
        <v>333</v>
      </c>
      <c r="AU258" s="227" t="s">
        <v>85</v>
      </c>
      <c r="AY258" s="19" t="s">
        <v>331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83</v>
      </c>
      <c r="BK258" s="228">
        <f>ROUND(I258*H258,2)</f>
        <v>0</v>
      </c>
      <c r="BL258" s="19" t="s">
        <v>541</v>
      </c>
      <c r="BM258" s="227" t="s">
        <v>1450</v>
      </c>
    </row>
    <row r="259" s="14" customFormat="1">
      <c r="A259" s="14"/>
      <c r="B259" s="245"/>
      <c r="C259" s="246"/>
      <c r="D259" s="236" t="s">
        <v>341</v>
      </c>
      <c r="E259" s="247" t="s">
        <v>19</v>
      </c>
      <c r="F259" s="248" t="s">
        <v>83</v>
      </c>
      <c r="G259" s="246"/>
      <c r="H259" s="249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341</v>
      </c>
      <c r="AU259" s="255" t="s">
        <v>85</v>
      </c>
      <c r="AV259" s="14" t="s">
        <v>85</v>
      </c>
      <c r="AW259" s="14" t="s">
        <v>35</v>
      </c>
      <c r="AX259" s="14" t="s">
        <v>76</v>
      </c>
      <c r="AY259" s="255" t="s">
        <v>331</v>
      </c>
    </row>
    <row r="260" s="15" customFormat="1">
      <c r="A260" s="15"/>
      <c r="B260" s="256"/>
      <c r="C260" s="257"/>
      <c r="D260" s="236" t="s">
        <v>341</v>
      </c>
      <c r="E260" s="258" t="s">
        <v>19</v>
      </c>
      <c r="F260" s="259" t="s">
        <v>353</v>
      </c>
      <c r="G260" s="257"/>
      <c r="H260" s="260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341</v>
      </c>
      <c r="AU260" s="266" t="s">
        <v>85</v>
      </c>
      <c r="AV260" s="15" t="s">
        <v>126</v>
      </c>
      <c r="AW260" s="15" t="s">
        <v>35</v>
      </c>
      <c r="AX260" s="15" t="s">
        <v>83</v>
      </c>
      <c r="AY260" s="266" t="s">
        <v>331</v>
      </c>
    </row>
    <row r="261" s="2" customFormat="1" ht="16.5" customHeight="1">
      <c r="A261" s="40"/>
      <c r="B261" s="41"/>
      <c r="C261" s="216" t="s">
        <v>1078</v>
      </c>
      <c r="D261" s="216" t="s">
        <v>333</v>
      </c>
      <c r="E261" s="217" t="s">
        <v>3872</v>
      </c>
      <c r="F261" s="218" t="s">
        <v>7922</v>
      </c>
      <c r="G261" s="219" t="s">
        <v>376</v>
      </c>
      <c r="H261" s="220">
        <v>17.199999999999999</v>
      </c>
      <c r="I261" s="221"/>
      <c r="J261" s="222">
        <f>ROUND(I261*H261,2)</f>
        <v>0</v>
      </c>
      <c r="K261" s="218" t="s">
        <v>3508</v>
      </c>
      <c r="L261" s="46"/>
      <c r="M261" s="223" t="s">
        <v>19</v>
      </c>
      <c r="N261" s="224" t="s">
        <v>47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541</v>
      </c>
      <c r="AT261" s="227" t="s">
        <v>333</v>
      </c>
      <c r="AU261" s="227" t="s">
        <v>85</v>
      </c>
      <c r="AY261" s="19" t="s">
        <v>331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83</v>
      </c>
      <c r="BK261" s="228">
        <f>ROUND(I261*H261,2)</f>
        <v>0</v>
      </c>
      <c r="BL261" s="19" t="s">
        <v>541</v>
      </c>
      <c r="BM261" s="227" t="s">
        <v>1463</v>
      </c>
    </row>
    <row r="262" s="14" customFormat="1">
      <c r="A262" s="14"/>
      <c r="B262" s="245"/>
      <c r="C262" s="246"/>
      <c r="D262" s="236" t="s">
        <v>341</v>
      </c>
      <c r="E262" s="247" t="s">
        <v>19</v>
      </c>
      <c r="F262" s="248" t="s">
        <v>7968</v>
      </c>
      <c r="G262" s="246"/>
      <c r="H262" s="249">
        <v>17.199999999999999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341</v>
      </c>
      <c r="AU262" s="255" t="s">
        <v>85</v>
      </c>
      <c r="AV262" s="14" t="s">
        <v>85</v>
      </c>
      <c r="AW262" s="14" t="s">
        <v>35</v>
      </c>
      <c r="AX262" s="14" t="s">
        <v>76</v>
      </c>
      <c r="AY262" s="255" t="s">
        <v>331</v>
      </c>
    </row>
    <row r="263" s="15" customFormat="1">
      <c r="A263" s="15"/>
      <c r="B263" s="256"/>
      <c r="C263" s="257"/>
      <c r="D263" s="236" t="s">
        <v>341</v>
      </c>
      <c r="E263" s="258" t="s">
        <v>19</v>
      </c>
      <c r="F263" s="259" t="s">
        <v>353</v>
      </c>
      <c r="G263" s="257"/>
      <c r="H263" s="260">
        <v>17.199999999999999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6" t="s">
        <v>341</v>
      </c>
      <c r="AU263" s="266" t="s">
        <v>85</v>
      </c>
      <c r="AV263" s="15" t="s">
        <v>126</v>
      </c>
      <c r="AW263" s="15" t="s">
        <v>35</v>
      </c>
      <c r="AX263" s="15" t="s">
        <v>83</v>
      </c>
      <c r="AY263" s="266" t="s">
        <v>331</v>
      </c>
    </row>
    <row r="264" s="2" customFormat="1" ht="16.5" customHeight="1">
      <c r="A264" s="40"/>
      <c r="B264" s="41"/>
      <c r="C264" s="216" t="s">
        <v>1083</v>
      </c>
      <c r="D264" s="216" t="s">
        <v>333</v>
      </c>
      <c r="E264" s="217" t="s">
        <v>6988</v>
      </c>
      <c r="F264" s="218" t="s">
        <v>6989</v>
      </c>
      <c r="G264" s="219" t="s">
        <v>384</v>
      </c>
      <c r="H264" s="220">
        <v>11.523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47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541</v>
      </c>
      <c r="AT264" s="227" t="s">
        <v>333</v>
      </c>
      <c r="AU264" s="227" t="s">
        <v>85</v>
      </c>
      <c r="AY264" s="19" t="s">
        <v>331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83</v>
      </c>
      <c r="BK264" s="228">
        <f>ROUND(I264*H264,2)</f>
        <v>0</v>
      </c>
      <c r="BL264" s="19" t="s">
        <v>541</v>
      </c>
      <c r="BM264" s="227" t="s">
        <v>1472</v>
      </c>
    </row>
    <row r="265" s="14" customFormat="1">
      <c r="A265" s="14"/>
      <c r="B265" s="245"/>
      <c r="C265" s="246"/>
      <c r="D265" s="236" t="s">
        <v>341</v>
      </c>
      <c r="E265" s="247" t="s">
        <v>19</v>
      </c>
      <c r="F265" s="248" t="s">
        <v>7980</v>
      </c>
      <c r="G265" s="246"/>
      <c r="H265" s="249">
        <v>11.523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341</v>
      </c>
      <c r="AU265" s="255" t="s">
        <v>85</v>
      </c>
      <c r="AV265" s="14" t="s">
        <v>85</v>
      </c>
      <c r="AW265" s="14" t="s">
        <v>35</v>
      </c>
      <c r="AX265" s="14" t="s">
        <v>76</v>
      </c>
      <c r="AY265" s="255" t="s">
        <v>331</v>
      </c>
    </row>
    <row r="266" s="15" customFormat="1">
      <c r="A266" s="15"/>
      <c r="B266" s="256"/>
      <c r="C266" s="257"/>
      <c r="D266" s="236" t="s">
        <v>341</v>
      </c>
      <c r="E266" s="258" t="s">
        <v>19</v>
      </c>
      <c r="F266" s="259" t="s">
        <v>353</v>
      </c>
      <c r="G266" s="257"/>
      <c r="H266" s="260">
        <v>11.523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341</v>
      </c>
      <c r="AU266" s="266" t="s">
        <v>85</v>
      </c>
      <c r="AV266" s="15" t="s">
        <v>126</v>
      </c>
      <c r="AW266" s="15" t="s">
        <v>35</v>
      </c>
      <c r="AX266" s="15" t="s">
        <v>83</v>
      </c>
      <c r="AY266" s="266" t="s">
        <v>331</v>
      </c>
    </row>
    <row r="267" s="2" customFormat="1" ht="16.5" customHeight="1">
      <c r="A267" s="40"/>
      <c r="B267" s="41"/>
      <c r="C267" s="216" t="s">
        <v>1106</v>
      </c>
      <c r="D267" s="216" t="s">
        <v>333</v>
      </c>
      <c r="E267" s="217" t="s">
        <v>6990</v>
      </c>
      <c r="F267" s="218" t="s">
        <v>6991</v>
      </c>
      <c r="G267" s="219" t="s">
        <v>384</v>
      </c>
      <c r="H267" s="220">
        <v>19.706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47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541</v>
      </c>
      <c r="AT267" s="227" t="s">
        <v>333</v>
      </c>
      <c r="AU267" s="227" t="s">
        <v>85</v>
      </c>
      <c r="AY267" s="19" t="s">
        <v>331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83</v>
      </c>
      <c r="BK267" s="228">
        <f>ROUND(I267*H267,2)</f>
        <v>0</v>
      </c>
      <c r="BL267" s="19" t="s">
        <v>541</v>
      </c>
      <c r="BM267" s="227" t="s">
        <v>467</v>
      </c>
    </row>
    <row r="268" s="14" customFormat="1">
      <c r="A268" s="14"/>
      <c r="B268" s="245"/>
      <c r="C268" s="246"/>
      <c r="D268" s="236" t="s">
        <v>341</v>
      </c>
      <c r="E268" s="247" t="s">
        <v>19</v>
      </c>
      <c r="F268" s="248" t="s">
        <v>7981</v>
      </c>
      <c r="G268" s="246"/>
      <c r="H268" s="249">
        <v>19.706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341</v>
      </c>
      <c r="AU268" s="255" t="s">
        <v>85</v>
      </c>
      <c r="AV268" s="14" t="s">
        <v>85</v>
      </c>
      <c r="AW268" s="14" t="s">
        <v>35</v>
      </c>
      <c r="AX268" s="14" t="s">
        <v>76</v>
      </c>
      <c r="AY268" s="255" t="s">
        <v>331</v>
      </c>
    </row>
    <row r="269" s="15" customFormat="1">
      <c r="A269" s="15"/>
      <c r="B269" s="256"/>
      <c r="C269" s="257"/>
      <c r="D269" s="236" t="s">
        <v>341</v>
      </c>
      <c r="E269" s="258" t="s">
        <v>19</v>
      </c>
      <c r="F269" s="259" t="s">
        <v>353</v>
      </c>
      <c r="G269" s="257"/>
      <c r="H269" s="260">
        <v>19.706</v>
      </c>
      <c r="I269" s="261"/>
      <c r="J269" s="257"/>
      <c r="K269" s="257"/>
      <c r="L269" s="262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341</v>
      </c>
      <c r="AU269" s="266" t="s">
        <v>85</v>
      </c>
      <c r="AV269" s="15" t="s">
        <v>126</v>
      </c>
      <c r="AW269" s="15" t="s">
        <v>35</v>
      </c>
      <c r="AX269" s="15" t="s">
        <v>83</v>
      </c>
      <c r="AY269" s="266" t="s">
        <v>331</v>
      </c>
    </row>
    <row r="270" s="2" customFormat="1" ht="6.96" customHeight="1">
      <c r="A270" s="40"/>
      <c r="B270" s="61"/>
      <c r="C270" s="62"/>
      <c r="D270" s="62"/>
      <c r="E270" s="62"/>
      <c r="F270" s="62"/>
      <c r="G270" s="62"/>
      <c r="H270" s="62"/>
      <c r="I270" s="62"/>
      <c r="J270" s="62"/>
      <c r="K270" s="62"/>
      <c r="L270" s="46"/>
      <c r="M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</sheetData>
  <sheetProtection sheet="1" autoFilter="0" formatColumns="0" formatRows="0" objects="1" scenarios="1" spinCount="100000" saltValue="td6V2j6hqwfD94In6jX5vPM60Aj+iTKOR/qHVIY+E0RAAQobflZEVwLRJh8YZxNorew5S27qI8oyxILWGAvDpA==" hashValue="qI+T+q/v0Jkt9hFZeu9z73djHIMjtDDr0RBLXVMkSYzDmPYj4jWuasJeecywwmZneYdjHXvfgQ0Kwowl8mVVsQ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7982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ROUND(J100,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ROUND((SUM(BE100:BE222)),  2)</f>
        <v>0</v>
      </c>
      <c r="G35" s="40"/>
      <c r="H35" s="40"/>
      <c r="I35" s="160">
        <v>0.20999999999999999</v>
      </c>
      <c r="J35" s="159">
        <f>ROUND(((SUM(BE100:BE222))*I35),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ROUND((SUM(BF100:BF222)),  2)</f>
        <v>0</v>
      </c>
      <c r="G36" s="40"/>
      <c r="H36" s="40"/>
      <c r="I36" s="160">
        <v>0.14999999999999999</v>
      </c>
      <c r="J36" s="159">
        <f>ROUND(((SUM(BF100:BF222))*I36),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ROUND((SUM(BG100:BG222)),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ROUND((SUM(BH100:BH222)),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ROUND((SUM(BI100:BI222)),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103.50 - IO.03.50 - Přípojka plynu SO.05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5670</v>
      </c>
      <c r="E65" s="186"/>
      <c r="F65" s="186"/>
      <c r="G65" s="186"/>
      <c r="H65" s="186"/>
      <c r="I65" s="186"/>
      <c r="J65" s="187">
        <f>J102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6618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6619</v>
      </c>
      <c r="E67" s="186"/>
      <c r="F67" s="186"/>
      <c r="G67" s="186"/>
      <c r="H67" s="186"/>
      <c r="I67" s="186"/>
      <c r="J67" s="187">
        <f>J116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5216</v>
      </c>
      <c r="E68" s="186"/>
      <c r="F68" s="186"/>
      <c r="G68" s="186"/>
      <c r="H68" s="186"/>
      <c r="I68" s="186"/>
      <c r="J68" s="187">
        <f>J123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5589</v>
      </c>
      <c r="E69" s="186"/>
      <c r="F69" s="186"/>
      <c r="G69" s="186"/>
      <c r="H69" s="186"/>
      <c r="I69" s="186"/>
      <c r="J69" s="187">
        <f>J137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5218</v>
      </c>
      <c r="E70" s="186"/>
      <c r="F70" s="186"/>
      <c r="G70" s="186"/>
      <c r="H70" s="186"/>
      <c r="I70" s="186"/>
      <c r="J70" s="187">
        <f>J144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6620</v>
      </c>
      <c r="E71" s="186"/>
      <c r="F71" s="186"/>
      <c r="G71" s="186"/>
      <c r="H71" s="186"/>
      <c r="I71" s="186"/>
      <c r="J71" s="187">
        <f>J148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7983</v>
      </c>
      <c r="E72" s="181"/>
      <c r="F72" s="181"/>
      <c r="G72" s="181"/>
      <c r="H72" s="181"/>
      <c r="I72" s="181"/>
      <c r="J72" s="182">
        <f>J152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419</v>
      </c>
      <c r="E73" s="181"/>
      <c r="F73" s="181"/>
      <c r="G73" s="181"/>
      <c r="H73" s="181"/>
      <c r="I73" s="181"/>
      <c r="J73" s="182">
        <f>J156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7934</v>
      </c>
      <c r="E74" s="186"/>
      <c r="F74" s="186"/>
      <c r="G74" s="186"/>
      <c r="H74" s="186"/>
      <c r="I74" s="186"/>
      <c r="J74" s="187">
        <f>J157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7935</v>
      </c>
      <c r="E75" s="186"/>
      <c r="F75" s="186"/>
      <c r="G75" s="186"/>
      <c r="H75" s="186"/>
      <c r="I75" s="186"/>
      <c r="J75" s="187">
        <f>J161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7855</v>
      </c>
      <c r="E76" s="186"/>
      <c r="F76" s="186"/>
      <c r="G76" s="186"/>
      <c r="H76" s="186"/>
      <c r="I76" s="186"/>
      <c r="J76" s="187">
        <f>J165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6629</v>
      </c>
      <c r="E77" s="186"/>
      <c r="F77" s="186"/>
      <c r="G77" s="186"/>
      <c r="H77" s="186"/>
      <c r="I77" s="186"/>
      <c r="J77" s="187">
        <f>J188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6"/>
      <c r="D78" s="185" t="s">
        <v>5591</v>
      </c>
      <c r="E78" s="186"/>
      <c r="F78" s="186"/>
      <c r="G78" s="186"/>
      <c r="H78" s="186"/>
      <c r="I78" s="186"/>
      <c r="J78" s="187">
        <f>J195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316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2" t="str">
        <f>E7</f>
        <v>Anthropos Sportovní a rekreační areál (I.etapa)-revize 5</v>
      </c>
      <c r="F88" s="34"/>
      <c r="G88" s="34"/>
      <c r="H88" s="34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2" t="s">
        <v>303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304</v>
      </c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103.50 - IO.03.50 - Přípojka plynu SO.05</v>
      </c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14. 6. 2022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31</v>
      </c>
      <c r="J96" s="38" t="str">
        <f>E23</f>
        <v>Arch.Design, s.r.o.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>CKN Invest, spol. s r.o.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9"/>
      <c r="B99" s="190"/>
      <c r="C99" s="191" t="s">
        <v>317</v>
      </c>
      <c r="D99" s="192" t="s">
        <v>61</v>
      </c>
      <c r="E99" s="192" t="s">
        <v>57</v>
      </c>
      <c r="F99" s="192" t="s">
        <v>58</v>
      </c>
      <c r="G99" s="192" t="s">
        <v>318</v>
      </c>
      <c r="H99" s="192" t="s">
        <v>319</v>
      </c>
      <c r="I99" s="192" t="s">
        <v>320</v>
      </c>
      <c r="J99" s="192" t="s">
        <v>311</v>
      </c>
      <c r="K99" s="193" t="s">
        <v>321</v>
      </c>
      <c r="L99" s="194"/>
      <c r="M99" s="94" t="s">
        <v>19</v>
      </c>
      <c r="N99" s="95" t="s">
        <v>46</v>
      </c>
      <c r="O99" s="95" t="s">
        <v>322</v>
      </c>
      <c r="P99" s="95" t="s">
        <v>323</v>
      </c>
      <c r="Q99" s="95" t="s">
        <v>324</v>
      </c>
      <c r="R99" s="95" t="s">
        <v>325</v>
      </c>
      <c r="S99" s="95" t="s">
        <v>326</v>
      </c>
      <c r="T99" s="96" t="s">
        <v>327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0"/>
      <c r="B100" s="41"/>
      <c r="C100" s="101" t="s">
        <v>328</v>
      </c>
      <c r="D100" s="42"/>
      <c r="E100" s="42"/>
      <c r="F100" s="42"/>
      <c r="G100" s="42"/>
      <c r="H100" s="42"/>
      <c r="I100" s="42"/>
      <c r="J100" s="195">
        <f>BK100</f>
        <v>0</v>
      </c>
      <c r="K100" s="42"/>
      <c r="L100" s="46"/>
      <c r="M100" s="97"/>
      <c r="N100" s="196"/>
      <c r="O100" s="98"/>
      <c r="P100" s="197">
        <f>P101+P152+P156</f>
        <v>0</v>
      </c>
      <c r="Q100" s="98"/>
      <c r="R100" s="197">
        <f>R101+R152+R156</f>
        <v>0</v>
      </c>
      <c r="S100" s="98"/>
      <c r="T100" s="198">
        <f>T101+T152+T156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75</v>
      </c>
      <c r="AU100" s="19" t="s">
        <v>312</v>
      </c>
      <c r="BK100" s="199">
        <f>BK101+BK152+BK156</f>
        <v>0</v>
      </c>
    </row>
    <row r="101" s="12" customFormat="1" ht="25.92" customHeight="1">
      <c r="A101" s="12"/>
      <c r="B101" s="200"/>
      <c r="C101" s="201"/>
      <c r="D101" s="202" t="s">
        <v>75</v>
      </c>
      <c r="E101" s="203" t="s">
        <v>329</v>
      </c>
      <c r="F101" s="203" t="s">
        <v>330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P102+P109+P116+P123+P137+P144+P148</f>
        <v>0</v>
      </c>
      <c r="Q101" s="208"/>
      <c r="R101" s="209">
        <f>R102+R109+R116+R123+R137+R144+R148</f>
        <v>0</v>
      </c>
      <c r="S101" s="208"/>
      <c r="T101" s="210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83</v>
      </c>
      <c r="AT101" s="212" t="s">
        <v>75</v>
      </c>
      <c r="AU101" s="212" t="s">
        <v>76</v>
      </c>
      <c r="AY101" s="211" t="s">
        <v>331</v>
      </c>
      <c r="BK101" s="213">
        <f>BK102+BK109+BK116+BK123+BK137+BK144+BK148</f>
        <v>0</v>
      </c>
    </row>
    <row r="102" s="12" customFormat="1" ht="22.8" customHeight="1">
      <c r="A102" s="12"/>
      <c r="B102" s="200"/>
      <c r="C102" s="201"/>
      <c r="D102" s="202" t="s">
        <v>75</v>
      </c>
      <c r="E102" s="214" t="s">
        <v>182</v>
      </c>
      <c r="F102" s="214" t="s">
        <v>422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83</v>
      </c>
      <c r="AT102" s="212" t="s">
        <v>75</v>
      </c>
      <c r="AU102" s="212" t="s">
        <v>83</v>
      </c>
      <c r="AY102" s="211" t="s">
        <v>331</v>
      </c>
      <c r="BK102" s="213">
        <f>SUM(BK103:BK108)</f>
        <v>0</v>
      </c>
    </row>
    <row r="103" s="2" customFormat="1" ht="16.5" customHeight="1">
      <c r="A103" s="40"/>
      <c r="B103" s="41"/>
      <c r="C103" s="216" t="s">
        <v>83</v>
      </c>
      <c r="D103" s="216" t="s">
        <v>333</v>
      </c>
      <c r="E103" s="217" t="s">
        <v>3505</v>
      </c>
      <c r="F103" s="218" t="s">
        <v>6632</v>
      </c>
      <c r="G103" s="219" t="s">
        <v>3507</v>
      </c>
      <c r="H103" s="220">
        <v>24</v>
      </c>
      <c r="I103" s="221"/>
      <c r="J103" s="222">
        <f>ROUND(I103*H103,2)</f>
        <v>0</v>
      </c>
      <c r="K103" s="218" t="s">
        <v>3508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85</v>
      </c>
    </row>
    <row r="104" s="14" customFormat="1">
      <c r="A104" s="14"/>
      <c r="B104" s="245"/>
      <c r="C104" s="246"/>
      <c r="D104" s="236" t="s">
        <v>341</v>
      </c>
      <c r="E104" s="247" t="s">
        <v>19</v>
      </c>
      <c r="F104" s="248" t="s">
        <v>3884</v>
      </c>
      <c r="G104" s="246"/>
      <c r="H104" s="249">
        <v>24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341</v>
      </c>
      <c r="AU104" s="255" t="s">
        <v>85</v>
      </c>
      <c r="AV104" s="14" t="s">
        <v>85</v>
      </c>
      <c r="AW104" s="14" t="s">
        <v>35</v>
      </c>
      <c r="AX104" s="14" t="s">
        <v>76</v>
      </c>
      <c r="AY104" s="255" t="s">
        <v>331</v>
      </c>
    </row>
    <row r="105" s="15" customFormat="1">
      <c r="A105" s="15"/>
      <c r="B105" s="256"/>
      <c r="C105" s="257"/>
      <c r="D105" s="236" t="s">
        <v>341</v>
      </c>
      <c r="E105" s="258" t="s">
        <v>19</v>
      </c>
      <c r="F105" s="259" t="s">
        <v>353</v>
      </c>
      <c r="G105" s="257"/>
      <c r="H105" s="260">
        <v>24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341</v>
      </c>
      <c r="AU105" s="266" t="s">
        <v>85</v>
      </c>
      <c r="AV105" s="15" t="s">
        <v>126</v>
      </c>
      <c r="AW105" s="15" t="s">
        <v>35</v>
      </c>
      <c r="AX105" s="15" t="s">
        <v>83</v>
      </c>
      <c r="AY105" s="266" t="s">
        <v>331</v>
      </c>
    </row>
    <row r="106" s="2" customFormat="1" ht="16.5" customHeight="1">
      <c r="A106" s="40"/>
      <c r="B106" s="41"/>
      <c r="C106" s="216" t="s">
        <v>85</v>
      </c>
      <c r="D106" s="216" t="s">
        <v>333</v>
      </c>
      <c r="E106" s="217" t="s">
        <v>3510</v>
      </c>
      <c r="F106" s="218" t="s">
        <v>6634</v>
      </c>
      <c r="G106" s="219" t="s">
        <v>1081</v>
      </c>
      <c r="H106" s="220">
        <v>1</v>
      </c>
      <c r="I106" s="221"/>
      <c r="J106" s="222">
        <f>ROUND(I106*H106,2)</f>
        <v>0</v>
      </c>
      <c r="K106" s="218" t="s">
        <v>3508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126</v>
      </c>
    </row>
    <row r="107" s="14" customFormat="1">
      <c r="A107" s="14"/>
      <c r="B107" s="245"/>
      <c r="C107" s="246"/>
      <c r="D107" s="236" t="s">
        <v>341</v>
      </c>
      <c r="E107" s="247" t="s">
        <v>19</v>
      </c>
      <c r="F107" s="248" t="s">
        <v>83</v>
      </c>
      <c r="G107" s="246"/>
      <c r="H107" s="249">
        <v>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341</v>
      </c>
      <c r="AU107" s="255" t="s">
        <v>85</v>
      </c>
      <c r="AV107" s="14" t="s">
        <v>85</v>
      </c>
      <c r="AW107" s="14" t="s">
        <v>35</v>
      </c>
      <c r="AX107" s="14" t="s">
        <v>76</v>
      </c>
      <c r="AY107" s="255" t="s">
        <v>331</v>
      </c>
    </row>
    <row r="108" s="15" customFormat="1">
      <c r="A108" s="15"/>
      <c r="B108" s="256"/>
      <c r="C108" s="257"/>
      <c r="D108" s="236" t="s">
        <v>341</v>
      </c>
      <c r="E108" s="258" t="s">
        <v>19</v>
      </c>
      <c r="F108" s="259" t="s">
        <v>353</v>
      </c>
      <c r="G108" s="257"/>
      <c r="H108" s="260">
        <v>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341</v>
      </c>
      <c r="AU108" s="266" t="s">
        <v>85</v>
      </c>
      <c r="AV108" s="15" t="s">
        <v>126</v>
      </c>
      <c r="AW108" s="15" t="s">
        <v>35</v>
      </c>
      <c r="AX108" s="15" t="s">
        <v>83</v>
      </c>
      <c r="AY108" s="266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524</v>
      </c>
      <c r="F109" s="214" t="s">
        <v>3512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SUM(P110:P115)</f>
        <v>0</v>
      </c>
      <c r="Q109" s="208"/>
      <c r="R109" s="209">
        <f>SUM(R110:R115)</f>
        <v>0</v>
      </c>
      <c r="S109" s="208"/>
      <c r="T109" s="210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SUM(BK110:BK115)</f>
        <v>0</v>
      </c>
    </row>
    <row r="110" s="2" customFormat="1" ht="16.5" customHeight="1">
      <c r="A110" s="40"/>
      <c r="B110" s="41"/>
      <c r="C110" s="216" t="s">
        <v>92</v>
      </c>
      <c r="D110" s="216" t="s">
        <v>333</v>
      </c>
      <c r="E110" s="217" t="s">
        <v>3516</v>
      </c>
      <c r="F110" s="218" t="s">
        <v>6997</v>
      </c>
      <c r="G110" s="219" t="s">
        <v>429</v>
      </c>
      <c r="H110" s="220">
        <v>47.600000000000001</v>
      </c>
      <c r="I110" s="221"/>
      <c r="J110" s="222">
        <f>ROUND(I110*H110,2)</f>
        <v>0</v>
      </c>
      <c r="K110" s="218" t="s">
        <v>3508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366</v>
      </c>
    </row>
    <row r="111" s="14" customFormat="1">
      <c r="A111" s="14"/>
      <c r="B111" s="245"/>
      <c r="C111" s="246"/>
      <c r="D111" s="236" t="s">
        <v>341</v>
      </c>
      <c r="E111" s="247" t="s">
        <v>19</v>
      </c>
      <c r="F111" s="248" t="s">
        <v>7984</v>
      </c>
      <c r="G111" s="246"/>
      <c r="H111" s="249">
        <v>47.600000000000001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341</v>
      </c>
      <c r="AU111" s="255" t="s">
        <v>85</v>
      </c>
      <c r="AV111" s="14" t="s">
        <v>85</v>
      </c>
      <c r="AW111" s="14" t="s">
        <v>35</v>
      </c>
      <c r="AX111" s="14" t="s">
        <v>76</v>
      </c>
      <c r="AY111" s="255" t="s">
        <v>331</v>
      </c>
    </row>
    <row r="112" s="15" customFormat="1">
      <c r="A112" s="15"/>
      <c r="B112" s="256"/>
      <c r="C112" s="257"/>
      <c r="D112" s="236" t="s">
        <v>341</v>
      </c>
      <c r="E112" s="258" t="s">
        <v>19</v>
      </c>
      <c r="F112" s="259" t="s">
        <v>353</v>
      </c>
      <c r="G112" s="257"/>
      <c r="H112" s="260">
        <v>47.600000000000001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341</v>
      </c>
      <c r="AU112" s="266" t="s">
        <v>85</v>
      </c>
      <c r="AV112" s="15" t="s">
        <v>126</v>
      </c>
      <c r="AW112" s="15" t="s">
        <v>35</v>
      </c>
      <c r="AX112" s="15" t="s">
        <v>83</v>
      </c>
      <c r="AY112" s="266" t="s">
        <v>331</v>
      </c>
    </row>
    <row r="113" s="2" customFormat="1" ht="16.5" customHeight="1">
      <c r="A113" s="40"/>
      <c r="B113" s="41"/>
      <c r="C113" s="216" t="s">
        <v>126</v>
      </c>
      <c r="D113" s="216" t="s">
        <v>333</v>
      </c>
      <c r="E113" s="217" t="s">
        <v>3519</v>
      </c>
      <c r="F113" s="218" t="s">
        <v>6676</v>
      </c>
      <c r="G113" s="219" t="s">
        <v>429</v>
      </c>
      <c r="H113" s="220">
        <v>23.800000000000001</v>
      </c>
      <c r="I113" s="221"/>
      <c r="J113" s="222">
        <f>ROUND(I113*H113,2)</f>
        <v>0</v>
      </c>
      <c r="K113" s="218" t="s">
        <v>3508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381</v>
      </c>
    </row>
    <row r="114" s="14" customFormat="1">
      <c r="A114" s="14"/>
      <c r="B114" s="245"/>
      <c r="C114" s="246"/>
      <c r="D114" s="236" t="s">
        <v>341</v>
      </c>
      <c r="E114" s="247" t="s">
        <v>19</v>
      </c>
      <c r="F114" s="248" t="s">
        <v>7985</v>
      </c>
      <c r="G114" s="246"/>
      <c r="H114" s="249">
        <v>23.800000000000001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341</v>
      </c>
      <c r="AU114" s="255" t="s">
        <v>85</v>
      </c>
      <c r="AV114" s="14" t="s">
        <v>85</v>
      </c>
      <c r="AW114" s="14" t="s">
        <v>35</v>
      </c>
      <c r="AX114" s="14" t="s">
        <v>76</v>
      </c>
      <c r="AY114" s="255" t="s">
        <v>331</v>
      </c>
    </row>
    <row r="115" s="15" customFormat="1">
      <c r="A115" s="15"/>
      <c r="B115" s="256"/>
      <c r="C115" s="257"/>
      <c r="D115" s="236" t="s">
        <v>341</v>
      </c>
      <c r="E115" s="258" t="s">
        <v>19</v>
      </c>
      <c r="F115" s="259" t="s">
        <v>353</v>
      </c>
      <c r="G115" s="257"/>
      <c r="H115" s="260">
        <v>23.800000000000001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341</v>
      </c>
      <c r="AU115" s="266" t="s">
        <v>85</v>
      </c>
      <c r="AV115" s="15" t="s">
        <v>126</v>
      </c>
      <c r="AW115" s="15" t="s">
        <v>35</v>
      </c>
      <c r="AX115" s="15" t="s">
        <v>83</v>
      </c>
      <c r="AY115" s="266" t="s">
        <v>331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8</v>
      </c>
      <c r="F116" s="214" t="s">
        <v>3527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SUM(P117:P122)</f>
        <v>0</v>
      </c>
      <c r="Q116" s="208"/>
      <c r="R116" s="209">
        <f>SUM(R117:R122)</f>
        <v>0</v>
      </c>
      <c r="S116" s="208"/>
      <c r="T116" s="210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331</v>
      </c>
      <c r="BK116" s="213">
        <f>SUM(BK117:BK122)</f>
        <v>0</v>
      </c>
    </row>
    <row r="117" s="2" customFormat="1" ht="16.5" customHeight="1">
      <c r="A117" s="40"/>
      <c r="B117" s="41"/>
      <c r="C117" s="216" t="s">
        <v>361</v>
      </c>
      <c r="D117" s="216" t="s">
        <v>333</v>
      </c>
      <c r="E117" s="217" t="s">
        <v>3528</v>
      </c>
      <c r="F117" s="218" t="s">
        <v>6710</v>
      </c>
      <c r="G117" s="219" t="s">
        <v>336</v>
      </c>
      <c r="H117" s="220">
        <v>37</v>
      </c>
      <c r="I117" s="221"/>
      <c r="J117" s="222">
        <f>ROUND(I117*H117,2)</f>
        <v>0</v>
      </c>
      <c r="K117" s="218" t="s">
        <v>3508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393</v>
      </c>
    </row>
    <row r="118" s="14" customFormat="1">
      <c r="A118" s="14"/>
      <c r="B118" s="245"/>
      <c r="C118" s="246"/>
      <c r="D118" s="236" t="s">
        <v>341</v>
      </c>
      <c r="E118" s="247" t="s">
        <v>19</v>
      </c>
      <c r="F118" s="248" t="s">
        <v>7986</v>
      </c>
      <c r="G118" s="246"/>
      <c r="H118" s="249">
        <v>37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341</v>
      </c>
      <c r="AU118" s="255" t="s">
        <v>85</v>
      </c>
      <c r="AV118" s="14" t="s">
        <v>85</v>
      </c>
      <c r="AW118" s="14" t="s">
        <v>35</v>
      </c>
      <c r="AX118" s="14" t="s">
        <v>76</v>
      </c>
      <c r="AY118" s="255" t="s">
        <v>331</v>
      </c>
    </row>
    <row r="119" s="15" customFormat="1">
      <c r="A119" s="15"/>
      <c r="B119" s="256"/>
      <c r="C119" s="257"/>
      <c r="D119" s="236" t="s">
        <v>341</v>
      </c>
      <c r="E119" s="258" t="s">
        <v>19</v>
      </c>
      <c r="F119" s="259" t="s">
        <v>353</v>
      </c>
      <c r="G119" s="257"/>
      <c r="H119" s="260">
        <v>37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341</v>
      </c>
      <c r="AU119" s="266" t="s">
        <v>85</v>
      </c>
      <c r="AV119" s="15" t="s">
        <v>126</v>
      </c>
      <c r="AW119" s="15" t="s">
        <v>35</v>
      </c>
      <c r="AX119" s="15" t="s">
        <v>83</v>
      </c>
      <c r="AY119" s="266" t="s">
        <v>331</v>
      </c>
    </row>
    <row r="120" s="2" customFormat="1" ht="16.5" customHeight="1">
      <c r="A120" s="40"/>
      <c r="B120" s="41"/>
      <c r="C120" s="216" t="s">
        <v>366</v>
      </c>
      <c r="D120" s="216" t="s">
        <v>333</v>
      </c>
      <c r="E120" s="217" t="s">
        <v>3531</v>
      </c>
      <c r="F120" s="218" t="s">
        <v>6712</v>
      </c>
      <c r="G120" s="219" t="s">
        <v>336</v>
      </c>
      <c r="H120" s="220">
        <v>37</v>
      </c>
      <c r="I120" s="221"/>
      <c r="J120" s="222">
        <f>ROUND(I120*H120,2)</f>
        <v>0</v>
      </c>
      <c r="K120" s="218" t="s">
        <v>3508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185</v>
      </c>
    </row>
    <row r="121" s="14" customFormat="1">
      <c r="A121" s="14"/>
      <c r="B121" s="245"/>
      <c r="C121" s="246"/>
      <c r="D121" s="236" t="s">
        <v>341</v>
      </c>
      <c r="E121" s="247" t="s">
        <v>19</v>
      </c>
      <c r="F121" s="248" t="s">
        <v>7986</v>
      </c>
      <c r="G121" s="246"/>
      <c r="H121" s="249">
        <v>37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341</v>
      </c>
      <c r="AU121" s="255" t="s">
        <v>85</v>
      </c>
      <c r="AV121" s="14" t="s">
        <v>85</v>
      </c>
      <c r="AW121" s="14" t="s">
        <v>35</v>
      </c>
      <c r="AX121" s="14" t="s">
        <v>76</v>
      </c>
      <c r="AY121" s="255" t="s">
        <v>331</v>
      </c>
    </row>
    <row r="122" s="15" customFormat="1">
      <c r="A122" s="15"/>
      <c r="B122" s="256"/>
      <c r="C122" s="257"/>
      <c r="D122" s="236" t="s">
        <v>341</v>
      </c>
      <c r="E122" s="258" t="s">
        <v>19</v>
      </c>
      <c r="F122" s="259" t="s">
        <v>353</v>
      </c>
      <c r="G122" s="257"/>
      <c r="H122" s="260">
        <v>37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341</v>
      </c>
      <c r="AU122" s="266" t="s">
        <v>85</v>
      </c>
      <c r="AV122" s="15" t="s">
        <v>126</v>
      </c>
      <c r="AW122" s="15" t="s">
        <v>35</v>
      </c>
      <c r="AX122" s="15" t="s">
        <v>83</v>
      </c>
      <c r="AY122" s="266" t="s">
        <v>331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541</v>
      </c>
      <c r="F123" s="214" t="s">
        <v>3540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0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SUM(BK124:BK136)</f>
        <v>0</v>
      </c>
    </row>
    <row r="124" s="2" customFormat="1" ht="16.5" customHeight="1">
      <c r="A124" s="40"/>
      <c r="B124" s="41"/>
      <c r="C124" s="216" t="s">
        <v>373</v>
      </c>
      <c r="D124" s="216" t="s">
        <v>333</v>
      </c>
      <c r="E124" s="217" t="s">
        <v>3541</v>
      </c>
      <c r="F124" s="218" t="s">
        <v>6732</v>
      </c>
      <c r="G124" s="219" t="s">
        <v>429</v>
      </c>
      <c r="H124" s="220">
        <v>47.600000000000001</v>
      </c>
      <c r="I124" s="221"/>
      <c r="J124" s="222">
        <f>ROUND(I124*H124,2)</f>
        <v>0</v>
      </c>
      <c r="K124" s="218" t="s">
        <v>3508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529</v>
      </c>
    </row>
    <row r="125" s="14" customFormat="1">
      <c r="A125" s="14"/>
      <c r="B125" s="245"/>
      <c r="C125" s="246"/>
      <c r="D125" s="236" t="s">
        <v>341</v>
      </c>
      <c r="E125" s="247" t="s">
        <v>19</v>
      </c>
      <c r="F125" s="248" t="s">
        <v>7984</v>
      </c>
      <c r="G125" s="246"/>
      <c r="H125" s="249">
        <v>47.600000000000001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341</v>
      </c>
      <c r="AU125" s="255" t="s">
        <v>85</v>
      </c>
      <c r="AV125" s="14" t="s">
        <v>85</v>
      </c>
      <c r="AW125" s="14" t="s">
        <v>35</v>
      </c>
      <c r="AX125" s="14" t="s">
        <v>76</v>
      </c>
      <c r="AY125" s="255" t="s">
        <v>331</v>
      </c>
    </row>
    <row r="126" s="15" customFormat="1">
      <c r="A126" s="15"/>
      <c r="B126" s="256"/>
      <c r="C126" s="257"/>
      <c r="D126" s="236" t="s">
        <v>341</v>
      </c>
      <c r="E126" s="258" t="s">
        <v>19</v>
      </c>
      <c r="F126" s="259" t="s">
        <v>353</v>
      </c>
      <c r="G126" s="257"/>
      <c r="H126" s="260">
        <v>47.600000000000001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341</v>
      </c>
      <c r="AU126" s="266" t="s">
        <v>85</v>
      </c>
      <c r="AV126" s="15" t="s">
        <v>126</v>
      </c>
      <c r="AW126" s="15" t="s">
        <v>35</v>
      </c>
      <c r="AX126" s="15" t="s">
        <v>83</v>
      </c>
      <c r="AY126" s="266" t="s">
        <v>331</v>
      </c>
    </row>
    <row r="127" s="2" customFormat="1" ht="16.5" customHeight="1">
      <c r="A127" s="40"/>
      <c r="B127" s="41"/>
      <c r="C127" s="216" t="s">
        <v>381</v>
      </c>
      <c r="D127" s="216" t="s">
        <v>333</v>
      </c>
      <c r="E127" s="217" t="s">
        <v>3547</v>
      </c>
      <c r="F127" s="218" t="s">
        <v>5225</v>
      </c>
      <c r="G127" s="219" t="s">
        <v>429</v>
      </c>
      <c r="H127" s="220">
        <v>47.600000000000001</v>
      </c>
      <c r="I127" s="221"/>
      <c r="J127" s="222">
        <f>ROUND(I127*H127,2)</f>
        <v>0</v>
      </c>
      <c r="K127" s="218" t="s">
        <v>3508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541</v>
      </c>
    </row>
    <row r="128" s="13" customFormat="1">
      <c r="A128" s="13"/>
      <c r="B128" s="234"/>
      <c r="C128" s="235"/>
      <c r="D128" s="236" t="s">
        <v>341</v>
      </c>
      <c r="E128" s="237" t="s">
        <v>19</v>
      </c>
      <c r="F128" s="238" t="s">
        <v>6748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341</v>
      </c>
      <c r="AU128" s="244" t="s">
        <v>85</v>
      </c>
      <c r="AV128" s="13" t="s">
        <v>83</v>
      </c>
      <c r="AW128" s="13" t="s">
        <v>35</v>
      </c>
      <c r="AX128" s="13" t="s">
        <v>76</v>
      </c>
      <c r="AY128" s="244" t="s">
        <v>331</v>
      </c>
    </row>
    <row r="129" s="14" customFormat="1">
      <c r="A129" s="14"/>
      <c r="B129" s="245"/>
      <c r="C129" s="246"/>
      <c r="D129" s="236" t="s">
        <v>341</v>
      </c>
      <c r="E129" s="247" t="s">
        <v>19</v>
      </c>
      <c r="F129" s="248" t="s">
        <v>7984</v>
      </c>
      <c r="G129" s="246"/>
      <c r="H129" s="249">
        <v>47.600000000000001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341</v>
      </c>
      <c r="AU129" s="255" t="s">
        <v>85</v>
      </c>
      <c r="AV129" s="14" t="s">
        <v>85</v>
      </c>
      <c r="AW129" s="14" t="s">
        <v>35</v>
      </c>
      <c r="AX129" s="14" t="s">
        <v>76</v>
      </c>
      <c r="AY129" s="255" t="s">
        <v>331</v>
      </c>
    </row>
    <row r="130" s="15" customFormat="1">
      <c r="A130" s="15"/>
      <c r="B130" s="256"/>
      <c r="C130" s="257"/>
      <c r="D130" s="236" t="s">
        <v>341</v>
      </c>
      <c r="E130" s="258" t="s">
        <v>19</v>
      </c>
      <c r="F130" s="259" t="s">
        <v>353</v>
      </c>
      <c r="G130" s="257"/>
      <c r="H130" s="260">
        <v>47.600000000000001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341</v>
      </c>
      <c r="AU130" s="266" t="s">
        <v>85</v>
      </c>
      <c r="AV130" s="15" t="s">
        <v>126</v>
      </c>
      <c r="AW130" s="15" t="s">
        <v>35</v>
      </c>
      <c r="AX130" s="15" t="s">
        <v>83</v>
      </c>
      <c r="AY130" s="266" t="s">
        <v>331</v>
      </c>
    </row>
    <row r="131" s="2" customFormat="1" ht="16.5" customHeight="1">
      <c r="A131" s="40"/>
      <c r="B131" s="41"/>
      <c r="C131" s="216" t="s">
        <v>387</v>
      </c>
      <c r="D131" s="216" t="s">
        <v>333</v>
      </c>
      <c r="E131" s="217" t="s">
        <v>3544</v>
      </c>
      <c r="F131" s="218" t="s">
        <v>6757</v>
      </c>
      <c r="G131" s="219" t="s">
        <v>429</v>
      </c>
      <c r="H131" s="220">
        <v>47.600000000000001</v>
      </c>
      <c r="I131" s="221"/>
      <c r="J131" s="222">
        <f>ROUND(I131*H131,2)</f>
        <v>0</v>
      </c>
      <c r="K131" s="218" t="s">
        <v>3508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475</v>
      </c>
    </row>
    <row r="132" s="14" customFormat="1">
      <c r="A132" s="14"/>
      <c r="B132" s="245"/>
      <c r="C132" s="246"/>
      <c r="D132" s="236" t="s">
        <v>341</v>
      </c>
      <c r="E132" s="247" t="s">
        <v>19</v>
      </c>
      <c r="F132" s="248" t="s">
        <v>7984</v>
      </c>
      <c r="G132" s="246"/>
      <c r="H132" s="249">
        <v>47.600000000000001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341</v>
      </c>
      <c r="AU132" s="255" t="s">
        <v>85</v>
      </c>
      <c r="AV132" s="14" t="s">
        <v>85</v>
      </c>
      <c r="AW132" s="14" t="s">
        <v>35</v>
      </c>
      <c r="AX132" s="14" t="s">
        <v>76</v>
      </c>
      <c r="AY132" s="255" t="s">
        <v>331</v>
      </c>
    </row>
    <row r="133" s="15" customFormat="1">
      <c r="A133" s="15"/>
      <c r="B133" s="256"/>
      <c r="C133" s="257"/>
      <c r="D133" s="236" t="s">
        <v>341</v>
      </c>
      <c r="E133" s="258" t="s">
        <v>19</v>
      </c>
      <c r="F133" s="259" t="s">
        <v>353</v>
      </c>
      <c r="G133" s="257"/>
      <c r="H133" s="260">
        <v>47.600000000000001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341</v>
      </c>
      <c r="AU133" s="266" t="s">
        <v>85</v>
      </c>
      <c r="AV133" s="15" t="s">
        <v>126</v>
      </c>
      <c r="AW133" s="15" t="s">
        <v>35</v>
      </c>
      <c r="AX133" s="15" t="s">
        <v>83</v>
      </c>
      <c r="AY133" s="266" t="s">
        <v>331</v>
      </c>
    </row>
    <row r="134" s="2" customFormat="1" ht="16.5" customHeight="1">
      <c r="A134" s="40"/>
      <c r="B134" s="41"/>
      <c r="C134" s="216" t="s">
        <v>393</v>
      </c>
      <c r="D134" s="216" t="s">
        <v>333</v>
      </c>
      <c r="E134" s="217" t="s">
        <v>3550</v>
      </c>
      <c r="F134" s="218" t="s">
        <v>6759</v>
      </c>
      <c r="G134" s="219" t="s">
        <v>429</v>
      </c>
      <c r="H134" s="220">
        <v>714</v>
      </c>
      <c r="I134" s="221"/>
      <c r="J134" s="222">
        <f>ROUND(I134*H134,2)</f>
        <v>0</v>
      </c>
      <c r="K134" s="218" t="s">
        <v>3508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558</v>
      </c>
    </row>
    <row r="135" s="14" customFormat="1">
      <c r="A135" s="14"/>
      <c r="B135" s="245"/>
      <c r="C135" s="246"/>
      <c r="D135" s="236" t="s">
        <v>341</v>
      </c>
      <c r="E135" s="247" t="s">
        <v>19</v>
      </c>
      <c r="F135" s="248" t="s">
        <v>7987</v>
      </c>
      <c r="G135" s="246"/>
      <c r="H135" s="249">
        <v>714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341</v>
      </c>
      <c r="AU135" s="255" t="s">
        <v>85</v>
      </c>
      <c r="AV135" s="14" t="s">
        <v>85</v>
      </c>
      <c r="AW135" s="14" t="s">
        <v>35</v>
      </c>
      <c r="AX135" s="14" t="s">
        <v>76</v>
      </c>
      <c r="AY135" s="255" t="s">
        <v>331</v>
      </c>
    </row>
    <row r="136" s="15" customFormat="1">
      <c r="A136" s="15"/>
      <c r="B136" s="256"/>
      <c r="C136" s="257"/>
      <c r="D136" s="236" t="s">
        <v>341</v>
      </c>
      <c r="E136" s="258" t="s">
        <v>19</v>
      </c>
      <c r="F136" s="259" t="s">
        <v>353</v>
      </c>
      <c r="G136" s="257"/>
      <c r="H136" s="260">
        <v>714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6" t="s">
        <v>341</v>
      </c>
      <c r="AU136" s="266" t="s">
        <v>85</v>
      </c>
      <c r="AV136" s="15" t="s">
        <v>126</v>
      </c>
      <c r="AW136" s="15" t="s">
        <v>35</v>
      </c>
      <c r="AX136" s="15" t="s">
        <v>83</v>
      </c>
      <c r="AY136" s="266" t="s">
        <v>331</v>
      </c>
    </row>
    <row r="137" s="12" customFormat="1" ht="22.8" customHeight="1">
      <c r="A137" s="12"/>
      <c r="B137" s="200"/>
      <c r="C137" s="201"/>
      <c r="D137" s="202" t="s">
        <v>75</v>
      </c>
      <c r="E137" s="214" t="s">
        <v>469</v>
      </c>
      <c r="F137" s="214" t="s">
        <v>3553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83</v>
      </c>
      <c r="AT137" s="212" t="s">
        <v>75</v>
      </c>
      <c r="AU137" s="212" t="s">
        <v>83</v>
      </c>
      <c r="AY137" s="211" t="s">
        <v>331</v>
      </c>
      <c r="BK137" s="213">
        <f>SUM(BK138:BK143)</f>
        <v>0</v>
      </c>
    </row>
    <row r="138" s="2" customFormat="1" ht="16.5" customHeight="1">
      <c r="A138" s="40"/>
      <c r="B138" s="41"/>
      <c r="C138" s="216" t="s">
        <v>182</v>
      </c>
      <c r="D138" s="216" t="s">
        <v>333</v>
      </c>
      <c r="E138" s="217" t="s">
        <v>3554</v>
      </c>
      <c r="F138" s="218" t="s">
        <v>6769</v>
      </c>
      <c r="G138" s="219" t="s">
        <v>429</v>
      </c>
      <c r="H138" s="220">
        <v>16</v>
      </c>
      <c r="I138" s="221"/>
      <c r="J138" s="222">
        <f>ROUND(I138*H138,2)</f>
        <v>0</v>
      </c>
      <c r="K138" s="218" t="s">
        <v>3508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190</v>
      </c>
    </row>
    <row r="139" s="14" customFormat="1">
      <c r="A139" s="14"/>
      <c r="B139" s="245"/>
      <c r="C139" s="246"/>
      <c r="D139" s="236" t="s">
        <v>341</v>
      </c>
      <c r="E139" s="247" t="s">
        <v>19</v>
      </c>
      <c r="F139" s="248" t="s">
        <v>7939</v>
      </c>
      <c r="G139" s="246"/>
      <c r="H139" s="249">
        <v>16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341</v>
      </c>
      <c r="AU139" s="255" t="s">
        <v>85</v>
      </c>
      <c r="AV139" s="14" t="s">
        <v>85</v>
      </c>
      <c r="AW139" s="14" t="s">
        <v>35</v>
      </c>
      <c r="AX139" s="14" t="s">
        <v>76</v>
      </c>
      <c r="AY139" s="255" t="s">
        <v>331</v>
      </c>
    </row>
    <row r="140" s="15" customFormat="1">
      <c r="A140" s="15"/>
      <c r="B140" s="256"/>
      <c r="C140" s="257"/>
      <c r="D140" s="236" t="s">
        <v>341</v>
      </c>
      <c r="E140" s="258" t="s">
        <v>19</v>
      </c>
      <c r="F140" s="259" t="s">
        <v>353</v>
      </c>
      <c r="G140" s="257"/>
      <c r="H140" s="260">
        <v>16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341</v>
      </c>
      <c r="AU140" s="266" t="s">
        <v>85</v>
      </c>
      <c r="AV140" s="15" t="s">
        <v>126</v>
      </c>
      <c r="AW140" s="15" t="s">
        <v>35</v>
      </c>
      <c r="AX140" s="15" t="s">
        <v>83</v>
      </c>
      <c r="AY140" s="266" t="s">
        <v>331</v>
      </c>
    </row>
    <row r="141" s="2" customFormat="1" ht="16.5" customHeight="1">
      <c r="A141" s="40"/>
      <c r="B141" s="41"/>
      <c r="C141" s="216" t="s">
        <v>185</v>
      </c>
      <c r="D141" s="216" t="s">
        <v>333</v>
      </c>
      <c r="E141" s="217" t="s">
        <v>3556</v>
      </c>
      <c r="F141" s="218" t="s">
        <v>6773</v>
      </c>
      <c r="G141" s="219" t="s">
        <v>429</v>
      </c>
      <c r="H141" s="220">
        <v>27.100000000000001</v>
      </c>
      <c r="I141" s="221"/>
      <c r="J141" s="222">
        <f>ROUND(I141*H141,2)</f>
        <v>0</v>
      </c>
      <c r="K141" s="218" t="s">
        <v>3508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199</v>
      </c>
    </row>
    <row r="142" s="14" customFormat="1">
      <c r="A142" s="14"/>
      <c r="B142" s="245"/>
      <c r="C142" s="246"/>
      <c r="D142" s="236" t="s">
        <v>341</v>
      </c>
      <c r="E142" s="247" t="s">
        <v>19</v>
      </c>
      <c r="F142" s="248" t="s">
        <v>7988</v>
      </c>
      <c r="G142" s="246"/>
      <c r="H142" s="249">
        <v>27.100000000000001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341</v>
      </c>
      <c r="AU142" s="255" t="s">
        <v>85</v>
      </c>
      <c r="AV142" s="14" t="s">
        <v>85</v>
      </c>
      <c r="AW142" s="14" t="s">
        <v>35</v>
      </c>
      <c r="AX142" s="14" t="s">
        <v>76</v>
      </c>
      <c r="AY142" s="255" t="s">
        <v>331</v>
      </c>
    </row>
    <row r="143" s="15" customFormat="1">
      <c r="A143" s="15"/>
      <c r="B143" s="256"/>
      <c r="C143" s="257"/>
      <c r="D143" s="236" t="s">
        <v>341</v>
      </c>
      <c r="E143" s="258" t="s">
        <v>19</v>
      </c>
      <c r="F143" s="259" t="s">
        <v>353</v>
      </c>
      <c r="G143" s="257"/>
      <c r="H143" s="260">
        <v>27.100000000000001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341</v>
      </c>
      <c r="AU143" s="266" t="s">
        <v>85</v>
      </c>
      <c r="AV143" s="15" t="s">
        <v>126</v>
      </c>
      <c r="AW143" s="15" t="s">
        <v>35</v>
      </c>
      <c r="AX143" s="15" t="s">
        <v>83</v>
      </c>
      <c r="AY143" s="266" t="s">
        <v>331</v>
      </c>
    </row>
    <row r="144" s="12" customFormat="1" ht="22.8" customHeight="1">
      <c r="A144" s="12"/>
      <c r="B144" s="200"/>
      <c r="C144" s="201"/>
      <c r="D144" s="202" t="s">
        <v>75</v>
      </c>
      <c r="E144" s="214" t="s">
        <v>549</v>
      </c>
      <c r="F144" s="214" t="s">
        <v>3560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SUM(P145:P147)</f>
        <v>0</v>
      </c>
      <c r="Q144" s="208"/>
      <c r="R144" s="209">
        <f>SUM(R145:R147)</f>
        <v>0</v>
      </c>
      <c r="S144" s="208"/>
      <c r="T144" s="210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83</v>
      </c>
      <c r="AT144" s="212" t="s">
        <v>75</v>
      </c>
      <c r="AU144" s="212" t="s">
        <v>83</v>
      </c>
      <c r="AY144" s="211" t="s">
        <v>331</v>
      </c>
      <c r="BK144" s="213">
        <f>SUM(BK145:BK147)</f>
        <v>0</v>
      </c>
    </row>
    <row r="145" s="2" customFormat="1" ht="16.5" customHeight="1">
      <c r="A145" s="40"/>
      <c r="B145" s="41"/>
      <c r="C145" s="216" t="s">
        <v>524</v>
      </c>
      <c r="D145" s="216" t="s">
        <v>333</v>
      </c>
      <c r="E145" s="217" t="s">
        <v>3561</v>
      </c>
      <c r="F145" s="218" t="s">
        <v>6786</v>
      </c>
      <c r="G145" s="219" t="s">
        <v>429</v>
      </c>
      <c r="H145" s="220">
        <v>47.600000000000001</v>
      </c>
      <c r="I145" s="221"/>
      <c r="J145" s="222">
        <f>ROUND(I145*H145,2)</f>
        <v>0</v>
      </c>
      <c r="K145" s="218" t="s">
        <v>3508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587</v>
      </c>
    </row>
    <row r="146" s="14" customFormat="1">
      <c r="A146" s="14"/>
      <c r="B146" s="245"/>
      <c r="C146" s="246"/>
      <c r="D146" s="236" t="s">
        <v>341</v>
      </c>
      <c r="E146" s="247" t="s">
        <v>19</v>
      </c>
      <c r="F146" s="248" t="s">
        <v>7984</v>
      </c>
      <c r="G146" s="246"/>
      <c r="H146" s="249">
        <v>47.600000000000001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341</v>
      </c>
      <c r="AU146" s="255" t="s">
        <v>85</v>
      </c>
      <c r="AV146" s="14" t="s">
        <v>85</v>
      </c>
      <c r="AW146" s="14" t="s">
        <v>35</v>
      </c>
      <c r="AX146" s="14" t="s">
        <v>76</v>
      </c>
      <c r="AY146" s="255" t="s">
        <v>331</v>
      </c>
    </row>
    <row r="147" s="15" customFormat="1">
      <c r="A147" s="15"/>
      <c r="B147" s="256"/>
      <c r="C147" s="257"/>
      <c r="D147" s="236" t="s">
        <v>341</v>
      </c>
      <c r="E147" s="258" t="s">
        <v>19</v>
      </c>
      <c r="F147" s="259" t="s">
        <v>353</v>
      </c>
      <c r="G147" s="257"/>
      <c r="H147" s="260">
        <v>47.600000000000001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6" t="s">
        <v>341</v>
      </c>
      <c r="AU147" s="266" t="s">
        <v>85</v>
      </c>
      <c r="AV147" s="15" t="s">
        <v>126</v>
      </c>
      <c r="AW147" s="15" t="s">
        <v>35</v>
      </c>
      <c r="AX147" s="15" t="s">
        <v>83</v>
      </c>
      <c r="AY147" s="266" t="s">
        <v>331</v>
      </c>
    </row>
    <row r="148" s="12" customFormat="1" ht="22.8" customHeight="1">
      <c r="A148" s="12"/>
      <c r="B148" s="200"/>
      <c r="C148" s="201"/>
      <c r="D148" s="202" t="s">
        <v>75</v>
      </c>
      <c r="E148" s="214" t="s">
        <v>546</v>
      </c>
      <c r="F148" s="214" t="s">
        <v>3563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SUM(P149:P151)</f>
        <v>0</v>
      </c>
      <c r="Q148" s="208"/>
      <c r="R148" s="209">
        <f>SUM(R149:R151)</f>
        <v>0</v>
      </c>
      <c r="S148" s="208"/>
      <c r="T148" s="21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75</v>
      </c>
      <c r="AU148" s="212" t="s">
        <v>83</v>
      </c>
      <c r="AY148" s="211" t="s">
        <v>331</v>
      </c>
      <c r="BK148" s="213">
        <f>SUM(BK149:BK151)</f>
        <v>0</v>
      </c>
    </row>
    <row r="149" s="2" customFormat="1" ht="16.5" customHeight="1">
      <c r="A149" s="40"/>
      <c r="B149" s="41"/>
      <c r="C149" s="216" t="s">
        <v>529</v>
      </c>
      <c r="D149" s="216" t="s">
        <v>333</v>
      </c>
      <c r="E149" s="217" t="s">
        <v>3564</v>
      </c>
      <c r="F149" s="218" t="s">
        <v>6795</v>
      </c>
      <c r="G149" s="219" t="s">
        <v>429</v>
      </c>
      <c r="H149" s="220">
        <v>4.4000000000000004</v>
      </c>
      <c r="I149" s="221"/>
      <c r="J149" s="222">
        <f>ROUND(I149*H149,2)</f>
        <v>0</v>
      </c>
      <c r="K149" s="218" t="s">
        <v>3508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650</v>
      </c>
    </row>
    <row r="150" s="14" customFormat="1">
      <c r="A150" s="14"/>
      <c r="B150" s="245"/>
      <c r="C150" s="246"/>
      <c r="D150" s="236" t="s">
        <v>341</v>
      </c>
      <c r="E150" s="247" t="s">
        <v>19</v>
      </c>
      <c r="F150" s="248" t="s">
        <v>7989</v>
      </c>
      <c r="G150" s="246"/>
      <c r="H150" s="249">
        <v>4.4000000000000004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341</v>
      </c>
      <c r="AU150" s="255" t="s">
        <v>85</v>
      </c>
      <c r="AV150" s="14" t="s">
        <v>85</v>
      </c>
      <c r="AW150" s="14" t="s">
        <v>35</v>
      </c>
      <c r="AX150" s="14" t="s">
        <v>76</v>
      </c>
      <c r="AY150" s="255" t="s">
        <v>331</v>
      </c>
    </row>
    <row r="151" s="15" customFormat="1">
      <c r="A151" s="15"/>
      <c r="B151" s="256"/>
      <c r="C151" s="257"/>
      <c r="D151" s="236" t="s">
        <v>341</v>
      </c>
      <c r="E151" s="258" t="s">
        <v>19</v>
      </c>
      <c r="F151" s="259" t="s">
        <v>353</v>
      </c>
      <c r="G151" s="257"/>
      <c r="H151" s="260">
        <v>4.4000000000000004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341</v>
      </c>
      <c r="AU151" s="266" t="s">
        <v>85</v>
      </c>
      <c r="AV151" s="15" t="s">
        <v>126</v>
      </c>
      <c r="AW151" s="15" t="s">
        <v>35</v>
      </c>
      <c r="AX151" s="15" t="s">
        <v>83</v>
      </c>
      <c r="AY151" s="266" t="s">
        <v>331</v>
      </c>
    </row>
    <row r="152" s="12" customFormat="1" ht="25.92" customHeight="1">
      <c r="A152" s="12"/>
      <c r="B152" s="200"/>
      <c r="C152" s="201"/>
      <c r="D152" s="202" t="s">
        <v>75</v>
      </c>
      <c r="E152" s="203" t="s">
        <v>6887</v>
      </c>
      <c r="F152" s="203" t="s">
        <v>6888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SUM(P153:P155)</f>
        <v>0</v>
      </c>
      <c r="Q152" s="208"/>
      <c r="R152" s="209">
        <f>SUM(R153:R155)</f>
        <v>0</v>
      </c>
      <c r="S152" s="208"/>
      <c r="T152" s="21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75</v>
      </c>
      <c r="AU152" s="212" t="s">
        <v>76</v>
      </c>
      <c r="AY152" s="211" t="s">
        <v>331</v>
      </c>
      <c r="BK152" s="213">
        <f>SUM(BK153:BK155)</f>
        <v>0</v>
      </c>
    </row>
    <row r="153" s="2" customFormat="1" ht="16.5" customHeight="1">
      <c r="A153" s="40"/>
      <c r="B153" s="41"/>
      <c r="C153" s="216" t="s">
        <v>8</v>
      </c>
      <c r="D153" s="216" t="s">
        <v>333</v>
      </c>
      <c r="E153" s="217" t="s">
        <v>7409</v>
      </c>
      <c r="F153" s="218" t="s">
        <v>7410</v>
      </c>
      <c r="G153" s="219" t="s">
        <v>384</v>
      </c>
      <c r="H153" s="220">
        <v>72.012</v>
      </c>
      <c r="I153" s="221"/>
      <c r="J153" s="222">
        <f>ROUND(I153*H153,2)</f>
        <v>0</v>
      </c>
      <c r="K153" s="218" t="s">
        <v>3508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83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624</v>
      </c>
    </row>
    <row r="154" s="14" customFormat="1">
      <c r="A154" s="14"/>
      <c r="B154" s="245"/>
      <c r="C154" s="246"/>
      <c r="D154" s="236" t="s">
        <v>341</v>
      </c>
      <c r="E154" s="247" t="s">
        <v>19</v>
      </c>
      <c r="F154" s="248" t="s">
        <v>7990</v>
      </c>
      <c r="G154" s="246"/>
      <c r="H154" s="249">
        <v>72.012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341</v>
      </c>
      <c r="AU154" s="255" t="s">
        <v>83</v>
      </c>
      <c r="AV154" s="14" t="s">
        <v>85</v>
      </c>
      <c r="AW154" s="14" t="s">
        <v>35</v>
      </c>
      <c r="AX154" s="14" t="s">
        <v>76</v>
      </c>
      <c r="AY154" s="255" t="s">
        <v>331</v>
      </c>
    </row>
    <row r="155" s="15" customFormat="1">
      <c r="A155" s="15"/>
      <c r="B155" s="256"/>
      <c r="C155" s="257"/>
      <c r="D155" s="236" t="s">
        <v>341</v>
      </c>
      <c r="E155" s="258" t="s">
        <v>19</v>
      </c>
      <c r="F155" s="259" t="s">
        <v>353</v>
      </c>
      <c r="G155" s="257"/>
      <c r="H155" s="260">
        <v>72.012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341</v>
      </c>
      <c r="AU155" s="266" t="s">
        <v>83</v>
      </c>
      <c r="AV155" s="15" t="s">
        <v>126</v>
      </c>
      <c r="AW155" s="15" t="s">
        <v>35</v>
      </c>
      <c r="AX155" s="15" t="s">
        <v>83</v>
      </c>
      <c r="AY155" s="266" t="s">
        <v>331</v>
      </c>
    </row>
    <row r="156" s="12" customFormat="1" ht="25.92" customHeight="1">
      <c r="A156" s="12"/>
      <c r="B156" s="200"/>
      <c r="C156" s="201"/>
      <c r="D156" s="202" t="s">
        <v>75</v>
      </c>
      <c r="E156" s="203" t="s">
        <v>662</v>
      </c>
      <c r="F156" s="203" t="s">
        <v>663</v>
      </c>
      <c r="G156" s="201"/>
      <c r="H156" s="201"/>
      <c r="I156" s="204"/>
      <c r="J156" s="205">
        <f>BK156</f>
        <v>0</v>
      </c>
      <c r="K156" s="201"/>
      <c r="L156" s="206"/>
      <c r="M156" s="207"/>
      <c r="N156" s="208"/>
      <c r="O156" s="208"/>
      <c r="P156" s="209">
        <f>P157+P161+P165+P188+P195</f>
        <v>0</v>
      </c>
      <c r="Q156" s="208"/>
      <c r="R156" s="209">
        <f>R157+R161+R165+R188+R195</f>
        <v>0</v>
      </c>
      <c r="S156" s="208"/>
      <c r="T156" s="210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85</v>
      </c>
      <c r="AT156" s="212" t="s">
        <v>75</v>
      </c>
      <c r="AU156" s="212" t="s">
        <v>76</v>
      </c>
      <c r="AY156" s="211" t="s">
        <v>331</v>
      </c>
      <c r="BK156" s="213">
        <f>BK157+BK161+BK165+BK188+BK195</f>
        <v>0</v>
      </c>
    </row>
    <row r="157" s="12" customFormat="1" ht="22.8" customHeight="1">
      <c r="A157" s="12"/>
      <c r="B157" s="200"/>
      <c r="C157" s="201"/>
      <c r="D157" s="202" t="s">
        <v>75</v>
      </c>
      <c r="E157" s="214" t="s">
        <v>3906</v>
      </c>
      <c r="F157" s="214" t="s">
        <v>3907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SUM(P158:P160)</f>
        <v>0</v>
      </c>
      <c r="Q157" s="208"/>
      <c r="R157" s="209">
        <f>SUM(R158:R160)</f>
        <v>0</v>
      </c>
      <c r="S157" s="208"/>
      <c r="T157" s="210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85</v>
      </c>
      <c r="AT157" s="212" t="s">
        <v>75</v>
      </c>
      <c r="AU157" s="212" t="s">
        <v>83</v>
      </c>
      <c r="AY157" s="211" t="s">
        <v>331</v>
      </c>
      <c r="BK157" s="213">
        <f>SUM(BK158:BK160)</f>
        <v>0</v>
      </c>
    </row>
    <row r="158" s="2" customFormat="1" ht="16.5" customHeight="1">
      <c r="A158" s="40"/>
      <c r="B158" s="41"/>
      <c r="C158" s="216" t="s">
        <v>541</v>
      </c>
      <c r="D158" s="216" t="s">
        <v>333</v>
      </c>
      <c r="E158" s="217" t="s">
        <v>7952</v>
      </c>
      <c r="F158" s="218" t="s">
        <v>7953</v>
      </c>
      <c r="G158" s="219" t="s">
        <v>425</v>
      </c>
      <c r="H158" s="220">
        <v>1</v>
      </c>
      <c r="I158" s="221"/>
      <c r="J158" s="222">
        <f>ROUND(I158*H158,2)</f>
        <v>0</v>
      </c>
      <c r="K158" s="218" t="s">
        <v>3508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541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541</v>
      </c>
      <c r="BM158" s="227" t="s">
        <v>631</v>
      </c>
    </row>
    <row r="159" s="14" customFormat="1">
      <c r="A159" s="14"/>
      <c r="B159" s="245"/>
      <c r="C159" s="246"/>
      <c r="D159" s="236" t="s">
        <v>341</v>
      </c>
      <c r="E159" s="247" t="s">
        <v>19</v>
      </c>
      <c r="F159" s="248" t="s">
        <v>83</v>
      </c>
      <c r="G159" s="246"/>
      <c r="H159" s="249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341</v>
      </c>
      <c r="AU159" s="255" t="s">
        <v>85</v>
      </c>
      <c r="AV159" s="14" t="s">
        <v>85</v>
      </c>
      <c r="AW159" s="14" t="s">
        <v>35</v>
      </c>
      <c r="AX159" s="14" t="s">
        <v>76</v>
      </c>
      <c r="AY159" s="255" t="s">
        <v>331</v>
      </c>
    </row>
    <row r="160" s="15" customFormat="1">
      <c r="A160" s="15"/>
      <c r="B160" s="256"/>
      <c r="C160" s="257"/>
      <c r="D160" s="236" t="s">
        <v>341</v>
      </c>
      <c r="E160" s="258" t="s">
        <v>19</v>
      </c>
      <c r="F160" s="259" t="s">
        <v>353</v>
      </c>
      <c r="G160" s="257"/>
      <c r="H160" s="260">
        <v>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341</v>
      </c>
      <c r="AU160" s="266" t="s">
        <v>85</v>
      </c>
      <c r="AV160" s="15" t="s">
        <v>126</v>
      </c>
      <c r="AW160" s="15" t="s">
        <v>35</v>
      </c>
      <c r="AX160" s="15" t="s">
        <v>83</v>
      </c>
      <c r="AY160" s="266" t="s">
        <v>331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7954</v>
      </c>
      <c r="F161" s="214" t="s">
        <v>3907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85</v>
      </c>
      <c r="AT161" s="212" t="s">
        <v>75</v>
      </c>
      <c r="AU161" s="212" t="s">
        <v>83</v>
      </c>
      <c r="AY161" s="211" t="s">
        <v>331</v>
      </c>
      <c r="BK161" s="213">
        <f>SUM(BK162:BK164)</f>
        <v>0</v>
      </c>
    </row>
    <row r="162" s="2" customFormat="1" ht="16.5" customHeight="1">
      <c r="A162" s="40"/>
      <c r="B162" s="41"/>
      <c r="C162" s="216" t="s">
        <v>469</v>
      </c>
      <c r="D162" s="216" t="s">
        <v>333</v>
      </c>
      <c r="E162" s="217" t="s">
        <v>7955</v>
      </c>
      <c r="F162" s="218" t="s">
        <v>7956</v>
      </c>
      <c r="G162" s="219" t="s">
        <v>384</v>
      </c>
      <c r="H162" s="220">
        <v>0.001</v>
      </c>
      <c r="I162" s="221"/>
      <c r="J162" s="222">
        <f>ROUND(I162*H162,2)</f>
        <v>0</v>
      </c>
      <c r="K162" s="218" t="s">
        <v>3508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541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541</v>
      </c>
      <c r="BM162" s="227" t="s">
        <v>638</v>
      </c>
    </row>
    <row r="163" s="14" customFormat="1">
      <c r="A163" s="14"/>
      <c r="B163" s="245"/>
      <c r="C163" s="246"/>
      <c r="D163" s="236" t="s">
        <v>341</v>
      </c>
      <c r="E163" s="247" t="s">
        <v>19</v>
      </c>
      <c r="F163" s="248" t="s">
        <v>7957</v>
      </c>
      <c r="G163" s="246"/>
      <c r="H163" s="249">
        <v>0.001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341</v>
      </c>
      <c r="AU163" s="255" t="s">
        <v>85</v>
      </c>
      <c r="AV163" s="14" t="s">
        <v>85</v>
      </c>
      <c r="AW163" s="14" t="s">
        <v>35</v>
      </c>
      <c r="AX163" s="14" t="s">
        <v>76</v>
      </c>
      <c r="AY163" s="255" t="s">
        <v>331</v>
      </c>
    </row>
    <row r="164" s="15" customFormat="1">
      <c r="A164" s="15"/>
      <c r="B164" s="256"/>
      <c r="C164" s="257"/>
      <c r="D164" s="236" t="s">
        <v>341</v>
      </c>
      <c r="E164" s="258" t="s">
        <v>19</v>
      </c>
      <c r="F164" s="259" t="s">
        <v>353</v>
      </c>
      <c r="G164" s="257"/>
      <c r="H164" s="260">
        <v>0.001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341</v>
      </c>
      <c r="AU164" s="266" t="s">
        <v>85</v>
      </c>
      <c r="AV164" s="15" t="s">
        <v>126</v>
      </c>
      <c r="AW164" s="15" t="s">
        <v>35</v>
      </c>
      <c r="AX164" s="15" t="s">
        <v>83</v>
      </c>
      <c r="AY164" s="266" t="s">
        <v>331</v>
      </c>
    </row>
    <row r="165" s="12" customFormat="1" ht="22.8" customHeight="1">
      <c r="A165" s="12"/>
      <c r="B165" s="200"/>
      <c r="C165" s="201"/>
      <c r="D165" s="202" t="s">
        <v>75</v>
      </c>
      <c r="E165" s="214" t="s">
        <v>3969</v>
      </c>
      <c r="F165" s="214" t="s">
        <v>3970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SUM(P166:P187)</f>
        <v>0</v>
      </c>
      <c r="Q165" s="208"/>
      <c r="R165" s="209">
        <f>SUM(R166:R187)</f>
        <v>0</v>
      </c>
      <c r="S165" s="208"/>
      <c r="T165" s="210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85</v>
      </c>
      <c r="AT165" s="212" t="s">
        <v>75</v>
      </c>
      <c r="AU165" s="212" t="s">
        <v>83</v>
      </c>
      <c r="AY165" s="211" t="s">
        <v>331</v>
      </c>
      <c r="BK165" s="213">
        <f>SUM(BK166:BK187)</f>
        <v>0</v>
      </c>
    </row>
    <row r="166" s="2" customFormat="1" ht="16.5" customHeight="1">
      <c r="A166" s="40"/>
      <c r="B166" s="41"/>
      <c r="C166" s="216" t="s">
        <v>475</v>
      </c>
      <c r="D166" s="216" t="s">
        <v>333</v>
      </c>
      <c r="E166" s="217" t="s">
        <v>7875</v>
      </c>
      <c r="F166" s="218" t="s">
        <v>3972</v>
      </c>
      <c r="G166" s="219" t="s">
        <v>425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541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541</v>
      </c>
      <c r="BM166" s="227" t="s">
        <v>666</v>
      </c>
    </row>
    <row r="167" s="14" customFormat="1">
      <c r="A167" s="14"/>
      <c r="B167" s="245"/>
      <c r="C167" s="246"/>
      <c r="D167" s="236" t="s">
        <v>341</v>
      </c>
      <c r="E167" s="247" t="s">
        <v>19</v>
      </c>
      <c r="F167" s="248" t="s">
        <v>83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341</v>
      </c>
      <c r="AU167" s="255" t="s">
        <v>85</v>
      </c>
      <c r="AV167" s="14" t="s">
        <v>85</v>
      </c>
      <c r="AW167" s="14" t="s">
        <v>35</v>
      </c>
      <c r="AX167" s="14" t="s">
        <v>76</v>
      </c>
      <c r="AY167" s="255" t="s">
        <v>331</v>
      </c>
    </row>
    <row r="168" s="15" customFormat="1">
      <c r="A168" s="15"/>
      <c r="B168" s="256"/>
      <c r="C168" s="257"/>
      <c r="D168" s="236" t="s">
        <v>341</v>
      </c>
      <c r="E168" s="258" t="s">
        <v>19</v>
      </c>
      <c r="F168" s="259" t="s">
        <v>353</v>
      </c>
      <c r="G168" s="257"/>
      <c r="H168" s="260">
        <v>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341</v>
      </c>
      <c r="AU168" s="266" t="s">
        <v>85</v>
      </c>
      <c r="AV168" s="15" t="s">
        <v>126</v>
      </c>
      <c r="AW168" s="15" t="s">
        <v>35</v>
      </c>
      <c r="AX168" s="15" t="s">
        <v>83</v>
      </c>
      <c r="AY168" s="266" t="s">
        <v>331</v>
      </c>
    </row>
    <row r="169" s="2" customFormat="1" ht="16.5" customHeight="1">
      <c r="A169" s="40"/>
      <c r="B169" s="41"/>
      <c r="C169" s="216" t="s">
        <v>549</v>
      </c>
      <c r="D169" s="216" t="s">
        <v>333</v>
      </c>
      <c r="E169" s="217" t="s">
        <v>3945</v>
      </c>
      <c r="F169" s="218" t="s">
        <v>7878</v>
      </c>
      <c r="G169" s="219" t="s">
        <v>425</v>
      </c>
      <c r="H169" s="220">
        <v>1</v>
      </c>
      <c r="I169" s="221"/>
      <c r="J169" s="222">
        <f>ROUND(I169*H169,2)</f>
        <v>0</v>
      </c>
      <c r="K169" s="218" t="s">
        <v>3508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541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541</v>
      </c>
      <c r="BM169" s="227" t="s">
        <v>683</v>
      </c>
    </row>
    <row r="170" s="14" customFormat="1">
      <c r="A170" s="14"/>
      <c r="B170" s="245"/>
      <c r="C170" s="246"/>
      <c r="D170" s="236" t="s">
        <v>341</v>
      </c>
      <c r="E170" s="247" t="s">
        <v>19</v>
      </c>
      <c r="F170" s="248" t="s">
        <v>83</v>
      </c>
      <c r="G170" s="246"/>
      <c r="H170" s="249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341</v>
      </c>
      <c r="AU170" s="255" t="s">
        <v>85</v>
      </c>
      <c r="AV170" s="14" t="s">
        <v>85</v>
      </c>
      <c r="AW170" s="14" t="s">
        <v>35</v>
      </c>
      <c r="AX170" s="14" t="s">
        <v>76</v>
      </c>
      <c r="AY170" s="255" t="s">
        <v>331</v>
      </c>
    </row>
    <row r="171" s="15" customFormat="1">
      <c r="A171" s="15"/>
      <c r="B171" s="256"/>
      <c r="C171" s="257"/>
      <c r="D171" s="236" t="s">
        <v>341</v>
      </c>
      <c r="E171" s="258" t="s">
        <v>19</v>
      </c>
      <c r="F171" s="259" t="s">
        <v>353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341</v>
      </c>
      <c r="AU171" s="266" t="s">
        <v>85</v>
      </c>
      <c r="AV171" s="15" t="s">
        <v>126</v>
      </c>
      <c r="AW171" s="15" t="s">
        <v>35</v>
      </c>
      <c r="AX171" s="15" t="s">
        <v>83</v>
      </c>
      <c r="AY171" s="266" t="s">
        <v>331</v>
      </c>
    </row>
    <row r="172" s="2" customFormat="1" ht="16.5" customHeight="1">
      <c r="A172" s="40"/>
      <c r="B172" s="41"/>
      <c r="C172" s="216" t="s">
        <v>558</v>
      </c>
      <c r="D172" s="216" t="s">
        <v>333</v>
      </c>
      <c r="E172" s="217" t="s">
        <v>7958</v>
      </c>
      <c r="F172" s="218" t="s">
        <v>7959</v>
      </c>
      <c r="G172" s="219" t="s">
        <v>376</v>
      </c>
      <c r="H172" s="220">
        <v>44.5</v>
      </c>
      <c r="I172" s="221"/>
      <c r="J172" s="222">
        <f>ROUND(I172*H172,2)</f>
        <v>0</v>
      </c>
      <c r="K172" s="218" t="s">
        <v>3508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541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541</v>
      </c>
      <c r="BM172" s="227" t="s">
        <v>1048</v>
      </c>
    </row>
    <row r="173" s="14" customFormat="1">
      <c r="A173" s="14"/>
      <c r="B173" s="245"/>
      <c r="C173" s="246"/>
      <c r="D173" s="236" t="s">
        <v>341</v>
      </c>
      <c r="E173" s="247" t="s">
        <v>19</v>
      </c>
      <c r="F173" s="248" t="s">
        <v>7991</v>
      </c>
      <c r="G173" s="246"/>
      <c r="H173" s="249">
        <v>44.5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341</v>
      </c>
      <c r="AU173" s="255" t="s">
        <v>85</v>
      </c>
      <c r="AV173" s="14" t="s">
        <v>85</v>
      </c>
      <c r="AW173" s="14" t="s">
        <v>35</v>
      </c>
      <c r="AX173" s="14" t="s">
        <v>76</v>
      </c>
      <c r="AY173" s="255" t="s">
        <v>331</v>
      </c>
    </row>
    <row r="174" s="15" customFormat="1">
      <c r="A174" s="15"/>
      <c r="B174" s="256"/>
      <c r="C174" s="257"/>
      <c r="D174" s="236" t="s">
        <v>341</v>
      </c>
      <c r="E174" s="258" t="s">
        <v>19</v>
      </c>
      <c r="F174" s="259" t="s">
        <v>353</v>
      </c>
      <c r="G174" s="257"/>
      <c r="H174" s="260">
        <v>44.5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341</v>
      </c>
      <c r="AU174" s="266" t="s">
        <v>85</v>
      </c>
      <c r="AV174" s="15" t="s">
        <v>126</v>
      </c>
      <c r="AW174" s="15" t="s">
        <v>35</v>
      </c>
      <c r="AX174" s="15" t="s">
        <v>83</v>
      </c>
      <c r="AY174" s="266" t="s">
        <v>331</v>
      </c>
    </row>
    <row r="175" s="2" customFormat="1" ht="16.5" customHeight="1">
      <c r="A175" s="40"/>
      <c r="B175" s="41"/>
      <c r="C175" s="216" t="s">
        <v>7</v>
      </c>
      <c r="D175" s="216" t="s">
        <v>333</v>
      </c>
      <c r="E175" s="217" t="s">
        <v>7961</v>
      </c>
      <c r="F175" s="218" t="s">
        <v>7962</v>
      </c>
      <c r="G175" s="219" t="s">
        <v>425</v>
      </c>
      <c r="H175" s="220">
        <v>2</v>
      </c>
      <c r="I175" s="221"/>
      <c r="J175" s="222">
        <f>ROUND(I175*H175,2)</f>
        <v>0</v>
      </c>
      <c r="K175" s="218" t="s">
        <v>3508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541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541</v>
      </c>
      <c r="BM175" s="227" t="s">
        <v>1058</v>
      </c>
    </row>
    <row r="176" s="14" customFormat="1">
      <c r="A176" s="14"/>
      <c r="B176" s="245"/>
      <c r="C176" s="246"/>
      <c r="D176" s="236" t="s">
        <v>341</v>
      </c>
      <c r="E176" s="247" t="s">
        <v>19</v>
      </c>
      <c r="F176" s="248" t="s">
        <v>85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341</v>
      </c>
      <c r="AU176" s="255" t="s">
        <v>85</v>
      </c>
      <c r="AV176" s="14" t="s">
        <v>85</v>
      </c>
      <c r="AW176" s="14" t="s">
        <v>35</v>
      </c>
      <c r="AX176" s="14" t="s">
        <v>76</v>
      </c>
      <c r="AY176" s="255" t="s">
        <v>331</v>
      </c>
    </row>
    <row r="177" s="15" customFormat="1">
      <c r="A177" s="15"/>
      <c r="B177" s="256"/>
      <c r="C177" s="257"/>
      <c r="D177" s="236" t="s">
        <v>341</v>
      </c>
      <c r="E177" s="258" t="s">
        <v>19</v>
      </c>
      <c r="F177" s="259" t="s">
        <v>353</v>
      </c>
      <c r="G177" s="257"/>
      <c r="H177" s="260">
        <v>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341</v>
      </c>
      <c r="AU177" s="266" t="s">
        <v>85</v>
      </c>
      <c r="AV177" s="15" t="s">
        <v>126</v>
      </c>
      <c r="AW177" s="15" t="s">
        <v>35</v>
      </c>
      <c r="AX177" s="15" t="s">
        <v>83</v>
      </c>
      <c r="AY177" s="266" t="s">
        <v>331</v>
      </c>
    </row>
    <row r="178" s="2" customFormat="1" ht="16.5" customHeight="1">
      <c r="A178" s="40"/>
      <c r="B178" s="41"/>
      <c r="C178" s="216" t="s">
        <v>190</v>
      </c>
      <c r="D178" s="216" t="s">
        <v>333</v>
      </c>
      <c r="E178" s="217" t="s">
        <v>7884</v>
      </c>
      <c r="F178" s="218" t="s">
        <v>7963</v>
      </c>
      <c r="G178" s="219" t="s">
        <v>425</v>
      </c>
      <c r="H178" s="220">
        <v>2</v>
      </c>
      <c r="I178" s="221"/>
      <c r="J178" s="222">
        <f>ROUND(I178*H178,2)</f>
        <v>0</v>
      </c>
      <c r="K178" s="218" t="s">
        <v>3508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541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541</v>
      </c>
      <c r="BM178" s="227" t="s">
        <v>1070</v>
      </c>
    </row>
    <row r="179" s="14" customFormat="1">
      <c r="A179" s="14"/>
      <c r="B179" s="245"/>
      <c r="C179" s="246"/>
      <c r="D179" s="236" t="s">
        <v>341</v>
      </c>
      <c r="E179" s="247" t="s">
        <v>19</v>
      </c>
      <c r="F179" s="248" t="s">
        <v>83</v>
      </c>
      <c r="G179" s="246"/>
      <c r="H179" s="249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341</v>
      </c>
      <c r="AU179" s="255" t="s">
        <v>85</v>
      </c>
      <c r="AV179" s="14" t="s">
        <v>85</v>
      </c>
      <c r="AW179" s="14" t="s">
        <v>35</v>
      </c>
      <c r="AX179" s="14" t="s">
        <v>76</v>
      </c>
      <c r="AY179" s="255" t="s">
        <v>331</v>
      </c>
    </row>
    <row r="180" s="14" customFormat="1">
      <c r="A180" s="14"/>
      <c r="B180" s="245"/>
      <c r="C180" s="246"/>
      <c r="D180" s="236" t="s">
        <v>341</v>
      </c>
      <c r="E180" s="247" t="s">
        <v>19</v>
      </c>
      <c r="F180" s="248" t="s">
        <v>83</v>
      </c>
      <c r="G180" s="246"/>
      <c r="H180" s="249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341</v>
      </c>
      <c r="AU180" s="255" t="s">
        <v>85</v>
      </c>
      <c r="AV180" s="14" t="s">
        <v>85</v>
      </c>
      <c r="AW180" s="14" t="s">
        <v>35</v>
      </c>
      <c r="AX180" s="14" t="s">
        <v>76</v>
      </c>
      <c r="AY180" s="255" t="s">
        <v>331</v>
      </c>
    </row>
    <row r="181" s="15" customFormat="1">
      <c r="A181" s="15"/>
      <c r="B181" s="256"/>
      <c r="C181" s="257"/>
      <c r="D181" s="236" t="s">
        <v>341</v>
      </c>
      <c r="E181" s="258" t="s">
        <v>19</v>
      </c>
      <c r="F181" s="259" t="s">
        <v>353</v>
      </c>
      <c r="G181" s="257"/>
      <c r="H181" s="260">
        <v>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341</v>
      </c>
      <c r="AU181" s="266" t="s">
        <v>85</v>
      </c>
      <c r="AV181" s="15" t="s">
        <v>126</v>
      </c>
      <c r="AW181" s="15" t="s">
        <v>35</v>
      </c>
      <c r="AX181" s="15" t="s">
        <v>83</v>
      </c>
      <c r="AY181" s="266" t="s">
        <v>331</v>
      </c>
    </row>
    <row r="182" s="2" customFormat="1" ht="16.5" customHeight="1">
      <c r="A182" s="40"/>
      <c r="B182" s="41"/>
      <c r="C182" s="216" t="s">
        <v>193</v>
      </c>
      <c r="D182" s="216" t="s">
        <v>333</v>
      </c>
      <c r="E182" s="217" t="s">
        <v>7964</v>
      </c>
      <c r="F182" s="218" t="s">
        <v>7965</v>
      </c>
      <c r="G182" s="219" t="s">
        <v>425</v>
      </c>
      <c r="H182" s="220">
        <v>1</v>
      </c>
      <c r="I182" s="221"/>
      <c r="J182" s="222">
        <f>ROUND(I182*H182,2)</f>
        <v>0</v>
      </c>
      <c r="K182" s="218" t="s">
        <v>3508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541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541</v>
      </c>
      <c r="BM182" s="227" t="s">
        <v>1078</v>
      </c>
    </row>
    <row r="183" s="14" customFormat="1">
      <c r="A183" s="14"/>
      <c r="B183" s="245"/>
      <c r="C183" s="246"/>
      <c r="D183" s="236" t="s">
        <v>341</v>
      </c>
      <c r="E183" s="247" t="s">
        <v>19</v>
      </c>
      <c r="F183" s="248" t="s">
        <v>83</v>
      </c>
      <c r="G183" s="246"/>
      <c r="H183" s="249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341</v>
      </c>
      <c r="AU183" s="255" t="s">
        <v>85</v>
      </c>
      <c r="AV183" s="14" t="s">
        <v>85</v>
      </c>
      <c r="AW183" s="14" t="s">
        <v>35</v>
      </c>
      <c r="AX183" s="14" t="s">
        <v>76</v>
      </c>
      <c r="AY183" s="255" t="s">
        <v>331</v>
      </c>
    </row>
    <row r="184" s="15" customFormat="1">
      <c r="A184" s="15"/>
      <c r="B184" s="256"/>
      <c r="C184" s="257"/>
      <c r="D184" s="236" t="s">
        <v>341</v>
      </c>
      <c r="E184" s="258" t="s">
        <v>19</v>
      </c>
      <c r="F184" s="259" t="s">
        <v>353</v>
      </c>
      <c r="G184" s="257"/>
      <c r="H184" s="260">
        <v>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341</v>
      </c>
      <c r="AU184" s="266" t="s">
        <v>85</v>
      </c>
      <c r="AV184" s="15" t="s">
        <v>126</v>
      </c>
      <c r="AW184" s="15" t="s">
        <v>35</v>
      </c>
      <c r="AX184" s="15" t="s">
        <v>83</v>
      </c>
      <c r="AY184" s="266" t="s">
        <v>331</v>
      </c>
    </row>
    <row r="185" s="2" customFormat="1" ht="16.5" customHeight="1">
      <c r="A185" s="40"/>
      <c r="B185" s="41"/>
      <c r="C185" s="216" t="s">
        <v>199</v>
      </c>
      <c r="D185" s="216" t="s">
        <v>333</v>
      </c>
      <c r="E185" s="217" t="s">
        <v>7886</v>
      </c>
      <c r="F185" s="218" t="s">
        <v>7887</v>
      </c>
      <c r="G185" s="219" t="s">
        <v>376</v>
      </c>
      <c r="H185" s="220">
        <v>42.600000000000001</v>
      </c>
      <c r="I185" s="221"/>
      <c r="J185" s="222">
        <f>ROUND(I185*H185,2)</f>
        <v>0</v>
      </c>
      <c r="K185" s="218" t="s">
        <v>3508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541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541</v>
      </c>
      <c r="BM185" s="227" t="s">
        <v>1106</v>
      </c>
    </row>
    <row r="186" s="14" customFormat="1">
      <c r="A186" s="14"/>
      <c r="B186" s="245"/>
      <c r="C186" s="246"/>
      <c r="D186" s="236" t="s">
        <v>341</v>
      </c>
      <c r="E186" s="247" t="s">
        <v>19</v>
      </c>
      <c r="F186" s="248" t="s">
        <v>7992</v>
      </c>
      <c r="G186" s="246"/>
      <c r="H186" s="249">
        <v>42.600000000000001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341</v>
      </c>
      <c r="AU186" s="255" t="s">
        <v>85</v>
      </c>
      <c r="AV186" s="14" t="s">
        <v>85</v>
      </c>
      <c r="AW186" s="14" t="s">
        <v>35</v>
      </c>
      <c r="AX186" s="14" t="s">
        <v>76</v>
      </c>
      <c r="AY186" s="255" t="s">
        <v>331</v>
      </c>
    </row>
    <row r="187" s="15" customFormat="1">
      <c r="A187" s="15"/>
      <c r="B187" s="256"/>
      <c r="C187" s="257"/>
      <c r="D187" s="236" t="s">
        <v>341</v>
      </c>
      <c r="E187" s="258" t="s">
        <v>19</v>
      </c>
      <c r="F187" s="259" t="s">
        <v>353</v>
      </c>
      <c r="G187" s="257"/>
      <c r="H187" s="260">
        <v>42.600000000000001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341</v>
      </c>
      <c r="AU187" s="266" t="s">
        <v>85</v>
      </c>
      <c r="AV187" s="15" t="s">
        <v>126</v>
      </c>
      <c r="AW187" s="15" t="s">
        <v>35</v>
      </c>
      <c r="AX187" s="15" t="s">
        <v>83</v>
      </c>
      <c r="AY187" s="266" t="s">
        <v>331</v>
      </c>
    </row>
    <row r="188" s="12" customFormat="1" ht="22.8" customHeight="1">
      <c r="A188" s="12"/>
      <c r="B188" s="200"/>
      <c r="C188" s="201"/>
      <c r="D188" s="202" t="s">
        <v>75</v>
      </c>
      <c r="E188" s="214" t="s">
        <v>3862</v>
      </c>
      <c r="F188" s="214" t="s">
        <v>3863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SUM(P189:P194)</f>
        <v>0</v>
      </c>
      <c r="Q188" s="208"/>
      <c r="R188" s="209">
        <f>SUM(R189:R194)</f>
        <v>0</v>
      </c>
      <c r="S188" s="208"/>
      <c r="T188" s="210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85</v>
      </c>
      <c r="AT188" s="212" t="s">
        <v>75</v>
      </c>
      <c r="AU188" s="212" t="s">
        <v>83</v>
      </c>
      <c r="AY188" s="211" t="s">
        <v>331</v>
      </c>
      <c r="BK188" s="213">
        <f>SUM(BK189:BK194)</f>
        <v>0</v>
      </c>
    </row>
    <row r="189" s="2" customFormat="1" ht="16.5" customHeight="1">
      <c r="A189" s="40"/>
      <c r="B189" s="41"/>
      <c r="C189" s="216" t="s">
        <v>599</v>
      </c>
      <c r="D189" s="216" t="s">
        <v>333</v>
      </c>
      <c r="E189" s="217" t="s">
        <v>7292</v>
      </c>
      <c r="F189" s="218" t="s">
        <v>7967</v>
      </c>
      <c r="G189" s="219" t="s">
        <v>376</v>
      </c>
      <c r="H189" s="220">
        <v>17.199999999999999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541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541</v>
      </c>
      <c r="BM189" s="227" t="s">
        <v>495</v>
      </c>
    </row>
    <row r="190" s="14" customFormat="1">
      <c r="A190" s="14"/>
      <c r="B190" s="245"/>
      <c r="C190" s="246"/>
      <c r="D190" s="236" t="s">
        <v>341</v>
      </c>
      <c r="E190" s="247" t="s">
        <v>19</v>
      </c>
      <c r="F190" s="248" t="s">
        <v>7968</v>
      </c>
      <c r="G190" s="246"/>
      <c r="H190" s="249">
        <v>17.199999999999999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341</v>
      </c>
      <c r="AU190" s="255" t="s">
        <v>85</v>
      </c>
      <c r="AV190" s="14" t="s">
        <v>85</v>
      </c>
      <c r="AW190" s="14" t="s">
        <v>35</v>
      </c>
      <c r="AX190" s="14" t="s">
        <v>76</v>
      </c>
      <c r="AY190" s="255" t="s">
        <v>331</v>
      </c>
    </row>
    <row r="191" s="15" customFormat="1">
      <c r="A191" s="15"/>
      <c r="B191" s="256"/>
      <c r="C191" s="257"/>
      <c r="D191" s="236" t="s">
        <v>341</v>
      </c>
      <c r="E191" s="258" t="s">
        <v>19</v>
      </c>
      <c r="F191" s="259" t="s">
        <v>353</v>
      </c>
      <c r="G191" s="257"/>
      <c r="H191" s="260">
        <v>17.199999999999999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341</v>
      </c>
      <c r="AU191" s="266" t="s">
        <v>85</v>
      </c>
      <c r="AV191" s="15" t="s">
        <v>126</v>
      </c>
      <c r="AW191" s="15" t="s">
        <v>35</v>
      </c>
      <c r="AX191" s="15" t="s">
        <v>83</v>
      </c>
      <c r="AY191" s="266" t="s">
        <v>331</v>
      </c>
    </row>
    <row r="192" s="2" customFormat="1" ht="16.5" customHeight="1">
      <c r="A192" s="40"/>
      <c r="B192" s="41"/>
      <c r="C192" s="216" t="s">
        <v>587</v>
      </c>
      <c r="D192" s="216" t="s">
        <v>333</v>
      </c>
      <c r="E192" s="217" t="s">
        <v>3867</v>
      </c>
      <c r="F192" s="218" t="s">
        <v>7902</v>
      </c>
      <c r="G192" s="219" t="s">
        <v>376</v>
      </c>
      <c r="H192" s="220">
        <v>42.600000000000001</v>
      </c>
      <c r="I192" s="221"/>
      <c r="J192" s="222">
        <f>ROUND(I192*H192,2)</f>
        <v>0</v>
      </c>
      <c r="K192" s="218" t="s">
        <v>3508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541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541</v>
      </c>
      <c r="BM192" s="227" t="s">
        <v>1132</v>
      </c>
    </row>
    <row r="193" s="14" customFormat="1">
      <c r="A193" s="14"/>
      <c r="B193" s="245"/>
      <c r="C193" s="246"/>
      <c r="D193" s="236" t="s">
        <v>341</v>
      </c>
      <c r="E193" s="247" t="s">
        <v>19</v>
      </c>
      <c r="F193" s="248" t="s">
        <v>7992</v>
      </c>
      <c r="G193" s="246"/>
      <c r="H193" s="249">
        <v>42.600000000000001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341</v>
      </c>
      <c r="AU193" s="255" t="s">
        <v>85</v>
      </c>
      <c r="AV193" s="14" t="s">
        <v>85</v>
      </c>
      <c r="AW193" s="14" t="s">
        <v>35</v>
      </c>
      <c r="AX193" s="14" t="s">
        <v>76</v>
      </c>
      <c r="AY193" s="255" t="s">
        <v>331</v>
      </c>
    </row>
    <row r="194" s="15" customFormat="1">
      <c r="A194" s="15"/>
      <c r="B194" s="256"/>
      <c r="C194" s="257"/>
      <c r="D194" s="236" t="s">
        <v>341</v>
      </c>
      <c r="E194" s="258" t="s">
        <v>19</v>
      </c>
      <c r="F194" s="259" t="s">
        <v>353</v>
      </c>
      <c r="G194" s="257"/>
      <c r="H194" s="260">
        <v>42.600000000000001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341</v>
      </c>
      <c r="AU194" s="266" t="s">
        <v>85</v>
      </c>
      <c r="AV194" s="15" t="s">
        <v>126</v>
      </c>
      <c r="AW194" s="15" t="s">
        <v>35</v>
      </c>
      <c r="AX194" s="15" t="s">
        <v>83</v>
      </c>
      <c r="AY194" s="266" t="s">
        <v>331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3870</v>
      </c>
      <c r="F195" s="214" t="s">
        <v>3871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SUM(P196:P222)</f>
        <v>0</v>
      </c>
      <c r="Q195" s="208"/>
      <c r="R195" s="209">
        <f>SUM(R196:R222)</f>
        <v>0</v>
      </c>
      <c r="S195" s="208"/>
      <c r="T195" s="210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83</v>
      </c>
      <c r="AY195" s="211" t="s">
        <v>331</v>
      </c>
      <c r="BK195" s="213">
        <f>SUM(BK196:BK222)</f>
        <v>0</v>
      </c>
    </row>
    <row r="196" s="2" customFormat="1" ht="16.5" customHeight="1">
      <c r="A196" s="40"/>
      <c r="B196" s="41"/>
      <c r="C196" s="216" t="s">
        <v>644</v>
      </c>
      <c r="D196" s="216" t="s">
        <v>333</v>
      </c>
      <c r="E196" s="217" t="s">
        <v>7969</v>
      </c>
      <c r="F196" s="218" t="s">
        <v>7993</v>
      </c>
      <c r="G196" s="219" t="s">
        <v>376</v>
      </c>
      <c r="H196" s="220">
        <v>44.5</v>
      </c>
      <c r="I196" s="221"/>
      <c r="J196" s="222">
        <f>ROUND(I196*H196,2)</f>
        <v>0</v>
      </c>
      <c r="K196" s="218" t="s">
        <v>3508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541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541</v>
      </c>
      <c r="BM196" s="227" t="s">
        <v>1144</v>
      </c>
    </row>
    <row r="197" s="14" customFormat="1">
      <c r="A197" s="14"/>
      <c r="B197" s="245"/>
      <c r="C197" s="246"/>
      <c r="D197" s="236" t="s">
        <v>341</v>
      </c>
      <c r="E197" s="247" t="s">
        <v>19</v>
      </c>
      <c r="F197" s="248" t="s">
        <v>7994</v>
      </c>
      <c r="G197" s="246"/>
      <c r="H197" s="249">
        <v>44.5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341</v>
      </c>
      <c r="AU197" s="255" t="s">
        <v>85</v>
      </c>
      <c r="AV197" s="14" t="s">
        <v>85</v>
      </c>
      <c r="AW197" s="14" t="s">
        <v>35</v>
      </c>
      <c r="AX197" s="14" t="s">
        <v>76</v>
      </c>
      <c r="AY197" s="255" t="s">
        <v>331</v>
      </c>
    </row>
    <row r="198" s="15" customFormat="1">
      <c r="A198" s="15"/>
      <c r="B198" s="256"/>
      <c r="C198" s="257"/>
      <c r="D198" s="236" t="s">
        <v>341</v>
      </c>
      <c r="E198" s="258" t="s">
        <v>19</v>
      </c>
      <c r="F198" s="259" t="s">
        <v>353</v>
      </c>
      <c r="G198" s="257"/>
      <c r="H198" s="260">
        <v>44.5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341</v>
      </c>
      <c r="AU198" s="266" t="s">
        <v>85</v>
      </c>
      <c r="AV198" s="15" t="s">
        <v>126</v>
      </c>
      <c r="AW198" s="15" t="s">
        <v>35</v>
      </c>
      <c r="AX198" s="15" t="s">
        <v>83</v>
      </c>
      <c r="AY198" s="266" t="s">
        <v>331</v>
      </c>
    </row>
    <row r="199" s="2" customFormat="1" ht="16.5" customHeight="1">
      <c r="A199" s="40"/>
      <c r="B199" s="41"/>
      <c r="C199" s="216" t="s">
        <v>650</v>
      </c>
      <c r="D199" s="216" t="s">
        <v>333</v>
      </c>
      <c r="E199" s="217" t="s">
        <v>7971</v>
      </c>
      <c r="F199" s="218" t="s">
        <v>7972</v>
      </c>
      <c r="G199" s="219" t="s">
        <v>425</v>
      </c>
      <c r="H199" s="220">
        <v>1</v>
      </c>
      <c r="I199" s="221"/>
      <c r="J199" s="222">
        <f>ROUND(I199*H199,2)</f>
        <v>0</v>
      </c>
      <c r="K199" s="218" t="s">
        <v>3508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541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541</v>
      </c>
      <c r="BM199" s="227" t="s">
        <v>1189</v>
      </c>
    </row>
    <row r="200" s="14" customFormat="1">
      <c r="A200" s="14"/>
      <c r="B200" s="245"/>
      <c r="C200" s="246"/>
      <c r="D200" s="236" t="s">
        <v>341</v>
      </c>
      <c r="E200" s="247" t="s">
        <v>19</v>
      </c>
      <c r="F200" s="248" t="s">
        <v>83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341</v>
      </c>
      <c r="AU200" s="255" t="s">
        <v>85</v>
      </c>
      <c r="AV200" s="14" t="s">
        <v>85</v>
      </c>
      <c r="AW200" s="14" t="s">
        <v>35</v>
      </c>
      <c r="AX200" s="14" t="s">
        <v>76</v>
      </c>
      <c r="AY200" s="255" t="s">
        <v>331</v>
      </c>
    </row>
    <row r="201" s="15" customFormat="1">
      <c r="A201" s="15"/>
      <c r="B201" s="256"/>
      <c r="C201" s="257"/>
      <c r="D201" s="236" t="s">
        <v>341</v>
      </c>
      <c r="E201" s="258" t="s">
        <v>19</v>
      </c>
      <c r="F201" s="259" t="s">
        <v>353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341</v>
      </c>
      <c r="AU201" s="266" t="s">
        <v>85</v>
      </c>
      <c r="AV201" s="15" t="s">
        <v>126</v>
      </c>
      <c r="AW201" s="15" t="s">
        <v>35</v>
      </c>
      <c r="AX201" s="15" t="s">
        <v>83</v>
      </c>
      <c r="AY201" s="266" t="s">
        <v>331</v>
      </c>
    </row>
    <row r="202" s="2" customFormat="1" ht="16.5" customHeight="1">
      <c r="A202" s="40"/>
      <c r="B202" s="41"/>
      <c r="C202" s="216" t="s">
        <v>656</v>
      </c>
      <c r="D202" s="216" t="s">
        <v>333</v>
      </c>
      <c r="E202" s="217" t="s">
        <v>7973</v>
      </c>
      <c r="F202" s="218" t="s">
        <v>7974</v>
      </c>
      <c r="G202" s="219" t="s">
        <v>425</v>
      </c>
      <c r="H202" s="220">
        <v>1</v>
      </c>
      <c r="I202" s="221"/>
      <c r="J202" s="222">
        <f>ROUND(I202*H202,2)</f>
        <v>0</v>
      </c>
      <c r="K202" s="218" t="s">
        <v>3508</v>
      </c>
      <c r="L202" s="46"/>
      <c r="M202" s="223" t="s">
        <v>19</v>
      </c>
      <c r="N202" s="224" t="s">
        <v>47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541</v>
      </c>
      <c r="AT202" s="227" t="s">
        <v>333</v>
      </c>
      <c r="AU202" s="227" t="s">
        <v>85</v>
      </c>
      <c r="AY202" s="19" t="s">
        <v>331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83</v>
      </c>
      <c r="BK202" s="228">
        <f>ROUND(I202*H202,2)</f>
        <v>0</v>
      </c>
      <c r="BL202" s="19" t="s">
        <v>541</v>
      </c>
      <c r="BM202" s="227" t="s">
        <v>1201</v>
      </c>
    </row>
    <row r="203" s="14" customFormat="1">
      <c r="A203" s="14"/>
      <c r="B203" s="245"/>
      <c r="C203" s="246"/>
      <c r="D203" s="236" t="s">
        <v>341</v>
      </c>
      <c r="E203" s="247" t="s">
        <v>19</v>
      </c>
      <c r="F203" s="248" t="s">
        <v>83</v>
      </c>
      <c r="G203" s="246"/>
      <c r="H203" s="249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341</v>
      </c>
      <c r="AU203" s="255" t="s">
        <v>85</v>
      </c>
      <c r="AV203" s="14" t="s">
        <v>85</v>
      </c>
      <c r="AW203" s="14" t="s">
        <v>35</v>
      </c>
      <c r="AX203" s="14" t="s">
        <v>76</v>
      </c>
      <c r="AY203" s="255" t="s">
        <v>331</v>
      </c>
    </row>
    <row r="204" s="15" customFormat="1">
      <c r="A204" s="15"/>
      <c r="B204" s="256"/>
      <c r="C204" s="257"/>
      <c r="D204" s="236" t="s">
        <v>341</v>
      </c>
      <c r="E204" s="258" t="s">
        <v>19</v>
      </c>
      <c r="F204" s="259" t="s">
        <v>353</v>
      </c>
      <c r="G204" s="257"/>
      <c r="H204" s="260">
        <v>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341</v>
      </c>
      <c r="AU204" s="266" t="s">
        <v>85</v>
      </c>
      <c r="AV204" s="15" t="s">
        <v>126</v>
      </c>
      <c r="AW204" s="15" t="s">
        <v>35</v>
      </c>
      <c r="AX204" s="15" t="s">
        <v>83</v>
      </c>
      <c r="AY204" s="266" t="s">
        <v>331</v>
      </c>
    </row>
    <row r="205" s="2" customFormat="1" ht="16.5" customHeight="1">
      <c r="A205" s="40"/>
      <c r="B205" s="41"/>
      <c r="C205" s="216" t="s">
        <v>631</v>
      </c>
      <c r="D205" s="216" t="s">
        <v>333</v>
      </c>
      <c r="E205" s="217" t="s">
        <v>7975</v>
      </c>
      <c r="F205" s="218" t="s">
        <v>7976</v>
      </c>
      <c r="G205" s="219" t="s">
        <v>425</v>
      </c>
      <c r="H205" s="220">
        <v>1</v>
      </c>
      <c r="I205" s="221"/>
      <c r="J205" s="222">
        <f>ROUND(I205*H205,2)</f>
        <v>0</v>
      </c>
      <c r="K205" s="218" t="s">
        <v>3508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541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541</v>
      </c>
      <c r="BM205" s="227" t="s">
        <v>1039</v>
      </c>
    </row>
    <row r="206" s="14" customFormat="1">
      <c r="A206" s="14"/>
      <c r="B206" s="245"/>
      <c r="C206" s="246"/>
      <c r="D206" s="236" t="s">
        <v>341</v>
      </c>
      <c r="E206" s="247" t="s">
        <v>19</v>
      </c>
      <c r="F206" s="248" t="s">
        <v>83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341</v>
      </c>
      <c r="AU206" s="255" t="s">
        <v>85</v>
      </c>
      <c r="AV206" s="14" t="s">
        <v>85</v>
      </c>
      <c r="AW206" s="14" t="s">
        <v>35</v>
      </c>
      <c r="AX206" s="14" t="s">
        <v>76</v>
      </c>
      <c r="AY206" s="255" t="s">
        <v>331</v>
      </c>
    </row>
    <row r="207" s="15" customFormat="1">
      <c r="A207" s="15"/>
      <c r="B207" s="256"/>
      <c r="C207" s="257"/>
      <c r="D207" s="236" t="s">
        <v>341</v>
      </c>
      <c r="E207" s="258" t="s">
        <v>19</v>
      </c>
      <c r="F207" s="259" t="s">
        <v>353</v>
      </c>
      <c r="G207" s="257"/>
      <c r="H207" s="260">
        <v>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341</v>
      </c>
      <c r="AU207" s="266" t="s">
        <v>85</v>
      </c>
      <c r="AV207" s="15" t="s">
        <v>126</v>
      </c>
      <c r="AW207" s="15" t="s">
        <v>35</v>
      </c>
      <c r="AX207" s="15" t="s">
        <v>83</v>
      </c>
      <c r="AY207" s="266" t="s">
        <v>331</v>
      </c>
    </row>
    <row r="208" s="2" customFormat="1" ht="16.5" customHeight="1">
      <c r="A208" s="40"/>
      <c r="B208" s="41"/>
      <c r="C208" s="216" t="s">
        <v>618</v>
      </c>
      <c r="D208" s="216" t="s">
        <v>333</v>
      </c>
      <c r="E208" s="217" t="s">
        <v>7977</v>
      </c>
      <c r="F208" s="218" t="s">
        <v>7978</v>
      </c>
      <c r="G208" s="219" t="s">
        <v>425</v>
      </c>
      <c r="H208" s="220">
        <v>2</v>
      </c>
      <c r="I208" s="221"/>
      <c r="J208" s="222">
        <f>ROUND(I208*H208,2)</f>
        <v>0</v>
      </c>
      <c r="K208" s="218" t="s">
        <v>3508</v>
      </c>
      <c r="L208" s="46"/>
      <c r="M208" s="223" t="s">
        <v>19</v>
      </c>
      <c r="N208" s="224" t="s">
        <v>47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541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541</v>
      </c>
      <c r="BM208" s="227" t="s">
        <v>1243</v>
      </c>
    </row>
    <row r="209" s="14" customFormat="1">
      <c r="A209" s="14"/>
      <c r="B209" s="245"/>
      <c r="C209" s="246"/>
      <c r="D209" s="236" t="s">
        <v>341</v>
      </c>
      <c r="E209" s="247" t="s">
        <v>19</v>
      </c>
      <c r="F209" s="248" t="s">
        <v>85</v>
      </c>
      <c r="G209" s="246"/>
      <c r="H209" s="249">
        <v>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341</v>
      </c>
      <c r="AU209" s="255" t="s">
        <v>85</v>
      </c>
      <c r="AV209" s="14" t="s">
        <v>85</v>
      </c>
      <c r="AW209" s="14" t="s">
        <v>35</v>
      </c>
      <c r="AX209" s="14" t="s">
        <v>76</v>
      </c>
      <c r="AY209" s="255" t="s">
        <v>331</v>
      </c>
    </row>
    <row r="210" s="15" customFormat="1">
      <c r="A210" s="15"/>
      <c r="B210" s="256"/>
      <c r="C210" s="257"/>
      <c r="D210" s="236" t="s">
        <v>341</v>
      </c>
      <c r="E210" s="258" t="s">
        <v>19</v>
      </c>
      <c r="F210" s="259" t="s">
        <v>353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341</v>
      </c>
      <c r="AU210" s="266" t="s">
        <v>85</v>
      </c>
      <c r="AV210" s="15" t="s">
        <v>126</v>
      </c>
      <c r="AW210" s="15" t="s">
        <v>35</v>
      </c>
      <c r="AX210" s="15" t="s">
        <v>83</v>
      </c>
      <c r="AY210" s="266" t="s">
        <v>331</v>
      </c>
    </row>
    <row r="211" s="2" customFormat="1" ht="16.5" customHeight="1">
      <c r="A211" s="40"/>
      <c r="B211" s="41"/>
      <c r="C211" s="216" t="s">
        <v>624</v>
      </c>
      <c r="D211" s="216" t="s">
        <v>333</v>
      </c>
      <c r="E211" s="217" t="s">
        <v>7680</v>
      </c>
      <c r="F211" s="218" t="s">
        <v>7979</v>
      </c>
      <c r="G211" s="219" t="s">
        <v>425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47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541</v>
      </c>
      <c r="AT211" s="227" t="s">
        <v>333</v>
      </c>
      <c r="AU211" s="227" t="s">
        <v>85</v>
      </c>
      <c r="AY211" s="19" t="s">
        <v>331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83</v>
      </c>
      <c r="BK211" s="228">
        <f>ROUND(I211*H211,2)</f>
        <v>0</v>
      </c>
      <c r="BL211" s="19" t="s">
        <v>541</v>
      </c>
      <c r="BM211" s="227" t="s">
        <v>1253</v>
      </c>
    </row>
    <row r="212" s="14" customFormat="1">
      <c r="A212" s="14"/>
      <c r="B212" s="245"/>
      <c r="C212" s="246"/>
      <c r="D212" s="236" t="s">
        <v>341</v>
      </c>
      <c r="E212" s="247" t="s">
        <v>19</v>
      </c>
      <c r="F212" s="248" t="s">
        <v>83</v>
      </c>
      <c r="G212" s="246"/>
      <c r="H212" s="249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341</v>
      </c>
      <c r="AU212" s="255" t="s">
        <v>85</v>
      </c>
      <c r="AV212" s="14" t="s">
        <v>85</v>
      </c>
      <c r="AW212" s="14" t="s">
        <v>35</v>
      </c>
      <c r="AX212" s="14" t="s">
        <v>76</v>
      </c>
      <c r="AY212" s="255" t="s">
        <v>331</v>
      </c>
    </row>
    <row r="213" s="15" customFormat="1">
      <c r="A213" s="15"/>
      <c r="B213" s="256"/>
      <c r="C213" s="257"/>
      <c r="D213" s="236" t="s">
        <v>341</v>
      </c>
      <c r="E213" s="258" t="s">
        <v>19</v>
      </c>
      <c r="F213" s="259" t="s">
        <v>353</v>
      </c>
      <c r="G213" s="257"/>
      <c r="H213" s="260">
        <v>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6" t="s">
        <v>341</v>
      </c>
      <c r="AU213" s="266" t="s">
        <v>85</v>
      </c>
      <c r="AV213" s="15" t="s">
        <v>126</v>
      </c>
      <c r="AW213" s="15" t="s">
        <v>35</v>
      </c>
      <c r="AX213" s="15" t="s">
        <v>83</v>
      </c>
      <c r="AY213" s="266" t="s">
        <v>331</v>
      </c>
    </row>
    <row r="214" s="2" customFormat="1" ht="16.5" customHeight="1">
      <c r="A214" s="40"/>
      <c r="B214" s="41"/>
      <c r="C214" s="216" t="s">
        <v>612</v>
      </c>
      <c r="D214" s="216" t="s">
        <v>333</v>
      </c>
      <c r="E214" s="217" t="s">
        <v>3872</v>
      </c>
      <c r="F214" s="218" t="s">
        <v>7922</v>
      </c>
      <c r="G214" s="219" t="s">
        <v>376</v>
      </c>
      <c r="H214" s="220">
        <v>42.600000000000001</v>
      </c>
      <c r="I214" s="221"/>
      <c r="J214" s="222">
        <f>ROUND(I214*H214,2)</f>
        <v>0</v>
      </c>
      <c r="K214" s="218" t="s">
        <v>3508</v>
      </c>
      <c r="L214" s="46"/>
      <c r="M214" s="223" t="s">
        <v>19</v>
      </c>
      <c r="N214" s="224" t="s">
        <v>47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541</v>
      </c>
      <c r="AT214" s="227" t="s">
        <v>333</v>
      </c>
      <c r="AU214" s="227" t="s">
        <v>85</v>
      </c>
      <c r="AY214" s="19" t="s">
        <v>331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83</v>
      </c>
      <c r="BK214" s="228">
        <f>ROUND(I214*H214,2)</f>
        <v>0</v>
      </c>
      <c r="BL214" s="19" t="s">
        <v>541</v>
      </c>
      <c r="BM214" s="227" t="s">
        <v>1266</v>
      </c>
    </row>
    <row r="215" s="14" customFormat="1">
      <c r="A215" s="14"/>
      <c r="B215" s="245"/>
      <c r="C215" s="246"/>
      <c r="D215" s="236" t="s">
        <v>341</v>
      </c>
      <c r="E215" s="247" t="s">
        <v>19</v>
      </c>
      <c r="F215" s="248" t="s">
        <v>7992</v>
      </c>
      <c r="G215" s="246"/>
      <c r="H215" s="249">
        <v>42.600000000000001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341</v>
      </c>
      <c r="AU215" s="255" t="s">
        <v>85</v>
      </c>
      <c r="AV215" s="14" t="s">
        <v>85</v>
      </c>
      <c r="AW215" s="14" t="s">
        <v>35</v>
      </c>
      <c r="AX215" s="14" t="s">
        <v>76</v>
      </c>
      <c r="AY215" s="255" t="s">
        <v>331</v>
      </c>
    </row>
    <row r="216" s="15" customFormat="1">
      <c r="A216" s="15"/>
      <c r="B216" s="256"/>
      <c r="C216" s="257"/>
      <c r="D216" s="236" t="s">
        <v>341</v>
      </c>
      <c r="E216" s="258" t="s">
        <v>19</v>
      </c>
      <c r="F216" s="259" t="s">
        <v>353</v>
      </c>
      <c r="G216" s="257"/>
      <c r="H216" s="260">
        <v>42.600000000000001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341</v>
      </c>
      <c r="AU216" s="266" t="s">
        <v>85</v>
      </c>
      <c r="AV216" s="15" t="s">
        <v>126</v>
      </c>
      <c r="AW216" s="15" t="s">
        <v>35</v>
      </c>
      <c r="AX216" s="15" t="s">
        <v>83</v>
      </c>
      <c r="AY216" s="266" t="s">
        <v>331</v>
      </c>
    </row>
    <row r="217" s="2" customFormat="1" ht="16.5" customHeight="1">
      <c r="A217" s="40"/>
      <c r="B217" s="41"/>
      <c r="C217" s="216" t="s">
        <v>638</v>
      </c>
      <c r="D217" s="216" t="s">
        <v>333</v>
      </c>
      <c r="E217" s="217" t="s">
        <v>6988</v>
      </c>
      <c r="F217" s="218" t="s">
        <v>6989</v>
      </c>
      <c r="G217" s="219" t="s">
        <v>384</v>
      </c>
      <c r="H217" s="220">
        <v>26.719999999999999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47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541</v>
      </c>
      <c r="AT217" s="227" t="s">
        <v>333</v>
      </c>
      <c r="AU217" s="227" t="s">
        <v>85</v>
      </c>
      <c r="AY217" s="19" t="s">
        <v>331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83</v>
      </c>
      <c r="BK217" s="228">
        <f>ROUND(I217*H217,2)</f>
        <v>0</v>
      </c>
      <c r="BL217" s="19" t="s">
        <v>541</v>
      </c>
      <c r="BM217" s="227" t="s">
        <v>1284</v>
      </c>
    </row>
    <row r="218" s="14" customFormat="1">
      <c r="A218" s="14"/>
      <c r="B218" s="245"/>
      <c r="C218" s="246"/>
      <c r="D218" s="236" t="s">
        <v>341</v>
      </c>
      <c r="E218" s="247" t="s">
        <v>19</v>
      </c>
      <c r="F218" s="248" t="s">
        <v>7995</v>
      </c>
      <c r="G218" s="246"/>
      <c r="H218" s="249">
        <v>26.719999999999999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341</v>
      </c>
      <c r="AU218" s="255" t="s">
        <v>85</v>
      </c>
      <c r="AV218" s="14" t="s">
        <v>85</v>
      </c>
      <c r="AW218" s="14" t="s">
        <v>35</v>
      </c>
      <c r="AX218" s="14" t="s">
        <v>76</v>
      </c>
      <c r="AY218" s="255" t="s">
        <v>331</v>
      </c>
    </row>
    <row r="219" s="15" customFormat="1">
      <c r="A219" s="15"/>
      <c r="B219" s="256"/>
      <c r="C219" s="257"/>
      <c r="D219" s="236" t="s">
        <v>341</v>
      </c>
      <c r="E219" s="258" t="s">
        <v>19</v>
      </c>
      <c r="F219" s="259" t="s">
        <v>353</v>
      </c>
      <c r="G219" s="257"/>
      <c r="H219" s="260">
        <v>26.719999999999999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341</v>
      </c>
      <c r="AU219" s="266" t="s">
        <v>85</v>
      </c>
      <c r="AV219" s="15" t="s">
        <v>126</v>
      </c>
      <c r="AW219" s="15" t="s">
        <v>35</v>
      </c>
      <c r="AX219" s="15" t="s">
        <v>83</v>
      </c>
      <c r="AY219" s="266" t="s">
        <v>331</v>
      </c>
    </row>
    <row r="220" s="2" customFormat="1" ht="16.5" customHeight="1">
      <c r="A220" s="40"/>
      <c r="B220" s="41"/>
      <c r="C220" s="216" t="s">
        <v>605</v>
      </c>
      <c r="D220" s="216" t="s">
        <v>333</v>
      </c>
      <c r="E220" s="217" t="s">
        <v>6990</v>
      </c>
      <c r="F220" s="218" t="s">
        <v>6991</v>
      </c>
      <c r="G220" s="219" t="s">
        <v>384</v>
      </c>
      <c r="H220" s="220">
        <v>45.256999999999998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47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541</v>
      </c>
      <c r="AT220" s="227" t="s">
        <v>333</v>
      </c>
      <c r="AU220" s="227" t="s">
        <v>85</v>
      </c>
      <c r="AY220" s="19" t="s">
        <v>331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83</v>
      </c>
      <c r="BK220" s="228">
        <f>ROUND(I220*H220,2)</f>
        <v>0</v>
      </c>
      <c r="BL220" s="19" t="s">
        <v>541</v>
      </c>
      <c r="BM220" s="227" t="s">
        <v>1310</v>
      </c>
    </row>
    <row r="221" s="14" customFormat="1">
      <c r="A221" s="14"/>
      <c r="B221" s="245"/>
      <c r="C221" s="246"/>
      <c r="D221" s="236" t="s">
        <v>341</v>
      </c>
      <c r="E221" s="247" t="s">
        <v>19</v>
      </c>
      <c r="F221" s="248" t="s">
        <v>7996</v>
      </c>
      <c r="G221" s="246"/>
      <c r="H221" s="249">
        <v>45.256999999999998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341</v>
      </c>
      <c r="AU221" s="255" t="s">
        <v>85</v>
      </c>
      <c r="AV221" s="14" t="s">
        <v>85</v>
      </c>
      <c r="AW221" s="14" t="s">
        <v>35</v>
      </c>
      <c r="AX221" s="14" t="s">
        <v>76</v>
      </c>
      <c r="AY221" s="255" t="s">
        <v>331</v>
      </c>
    </row>
    <row r="222" s="15" customFormat="1">
      <c r="A222" s="15"/>
      <c r="B222" s="256"/>
      <c r="C222" s="257"/>
      <c r="D222" s="236" t="s">
        <v>341</v>
      </c>
      <c r="E222" s="258" t="s">
        <v>19</v>
      </c>
      <c r="F222" s="259" t="s">
        <v>353</v>
      </c>
      <c r="G222" s="257"/>
      <c r="H222" s="260">
        <v>45.256999999999998</v>
      </c>
      <c r="I222" s="261"/>
      <c r="J222" s="257"/>
      <c r="K222" s="257"/>
      <c r="L222" s="262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341</v>
      </c>
      <c r="AU222" s="266" t="s">
        <v>85</v>
      </c>
      <c r="AV222" s="15" t="s">
        <v>126</v>
      </c>
      <c r="AW222" s="15" t="s">
        <v>35</v>
      </c>
      <c r="AX222" s="15" t="s">
        <v>83</v>
      </c>
      <c r="AY222" s="266" t="s">
        <v>331</v>
      </c>
    </row>
    <row r="223" s="2" customFormat="1" ht="6.96" customHeight="1">
      <c r="A223" s="40"/>
      <c r="B223" s="61"/>
      <c r="C223" s="62"/>
      <c r="D223" s="62"/>
      <c r="E223" s="62"/>
      <c r="F223" s="62"/>
      <c r="G223" s="62"/>
      <c r="H223" s="62"/>
      <c r="I223" s="62"/>
      <c r="J223" s="62"/>
      <c r="K223" s="62"/>
      <c r="L223" s="46"/>
      <c r="M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</sheetData>
  <sheetProtection sheet="1" autoFilter="0" formatColumns="0" formatRows="0" objects="1" scenarios="1" spinCount="100000" saltValue="MvJiw59tkS3dmaeEGMDcGoSl9mABeWVQDzbVwebNvqlYmDW98dd0ZS/gkf6GvzaXSvXCb9TaEDPc1NNy1bV7pg==" hashValue="otWbHgNYpA2XvGR3b34IODwZamBYJ3DHgzSsNas5G46et/GJxPe/C29egZOfcQ6JkrA1ckSEksbAh3EG8InptQ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7997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104.10 - IO.04.10 - Distribuční rozvody EGD (NN a VN trasy)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7998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104.10 - IO.04.10 - Distribuční rozvody EGD (NN a VN trasy) (část)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7999</v>
      </c>
      <c r="F89" s="214" t="s">
        <v>4913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8000</v>
      </c>
      <c r="F90" s="218" t="s">
        <v>8001</v>
      </c>
      <c r="G90" s="219" t="s">
        <v>3644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8002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RIIvoQeJmWFqVTDjsUW7AgZLWRwZ8bhHwUx9tX5sdJgrh6YkYpoHtZuqWFULaSKIu7DVMS7f/9Z4eMSG7KAdDw==" hashValue="3MLFAsjugOVY0Hxsw3zatrqGlhlrQOuixTaouuCXF+4t3H+NETLgoaAp8flQWRevSpktOFw+jReGegSKYcsFQ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8003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104.11 - IO.04.11 - Distribuční rozvody EGD VN 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5823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7998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316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Anthropos Sportovní a rekreační areál (I.etapa)-revize 5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302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303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304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 xml:space="preserve">104.11 - IO.04.11 - Distribuční rozvody EGD VN 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14. 6. 2022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Statutární město Brno</v>
      </c>
      <c r="G83" s="42"/>
      <c r="H83" s="42"/>
      <c r="I83" s="34" t="s">
        <v>31</v>
      </c>
      <c r="J83" s="38" t="str">
        <f>E23</f>
        <v>Arch.Design, s.r.o.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36</v>
      </c>
      <c r="J84" s="38" t="str">
        <f>E26</f>
        <v>CKN Invest, spol. s r.o.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317</v>
      </c>
      <c r="D86" s="192" t="s">
        <v>61</v>
      </c>
      <c r="E86" s="192" t="s">
        <v>57</v>
      </c>
      <c r="F86" s="192" t="s">
        <v>58</v>
      </c>
      <c r="G86" s="192" t="s">
        <v>318</v>
      </c>
      <c r="H86" s="192" t="s">
        <v>319</v>
      </c>
      <c r="I86" s="192" t="s">
        <v>320</v>
      </c>
      <c r="J86" s="192" t="s">
        <v>311</v>
      </c>
      <c r="K86" s="193" t="s">
        <v>321</v>
      </c>
      <c r="L86" s="194"/>
      <c r="M86" s="94" t="s">
        <v>19</v>
      </c>
      <c r="N86" s="95" t="s">
        <v>46</v>
      </c>
      <c r="O86" s="95" t="s">
        <v>322</v>
      </c>
      <c r="P86" s="95" t="s">
        <v>323</v>
      </c>
      <c r="Q86" s="95" t="s">
        <v>324</v>
      </c>
      <c r="R86" s="95" t="s">
        <v>325</v>
      </c>
      <c r="S86" s="95" t="s">
        <v>326</v>
      </c>
      <c r="T86" s="96" t="s">
        <v>327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328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312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968</v>
      </c>
      <c r="F88" s="203" t="s">
        <v>6060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92</v>
      </c>
      <c r="AT88" s="212" t="s">
        <v>75</v>
      </c>
      <c r="AU88" s="212" t="s">
        <v>76</v>
      </c>
      <c r="AY88" s="211" t="s">
        <v>331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7999</v>
      </c>
      <c r="F89" s="214" t="s">
        <v>4913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92</v>
      </c>
      <c r="AT89" s="212" t="s">
        <v>75</v>
      </c>
      <c r="AU89" s="212" t="s">
        <v>83</v>
      </c>
      <c r="AY89" s="211" t="s">
        <v>331</v>
      </c>
      <c r="BK89" s="213">
        <f>BK90</f>
        <v>0</v>
      </c>
    </row>
    <row r="90" s="2" customFormat="1" ht="16.5" customHeight="1">
      <c r="A90" s="40"/>
      <c r="B90" s="41"/>
      <c r="C90" s="216" t="s">
        <v>83</v>
      </c>
      <c r="D90" s="216" t="s">
        <v>333</v>
      </c>
      <c r="E90" s="217" t="s">
        <v>8000</v>
      </c>
      <c r="F90" s="218" t="s">
        <v>8004</v>
      </c>
      <c r="G90" s="219" t="s">
        <v>3644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96" t="s">
        <v>19</v>
      </c>
      <c r="N90" s="297" t="s">
        <v>47</v>
      </c>
      <c r="O90" s="298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1253</v>
      </c>
      <c r="AT90" s="227" t="s">
        <v>333</v>
      </c>
      <c r="AU90" s="227" t="s">
        <v>85</v>
      </c>
      <c r="AY90" s="19" t="s">
        <v>331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83</v>
      </c>
      <c r="BK90" s="228">
        <f>ROUND(I90*H90,2)</f>
        <v>0</v>
      </c>
      <c r="BL90" s="19" t="s">
        <v>1253</v>
      </c>
      <c r="BM90" s="227" t="s">
        <v>8002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rM0a8fB6UzUnymQ9bA+iFSGLWzI4KTf6Ep20D+Mxh4tBwcK+PaQi7wSLZRMoESmW3lbr+LksoocwAZ0GUzwiBg==" hashValue="LAWnZLpyK4y3jEWwdMRt07pVGNXHAYgI4sHMTzhek2/FL09k6aSV6LLUlUy6sotomnIwBKLPnAicJopOhbr9fw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8005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ROUND((SUM(BE91:BE133)),  2)</f>
        <v>0</v>
      </c>
      <c r="G35" s="40"/>
      <c r="H35" s="40"/>
      <c r="I35" s="160">
        <v>0.20999999999999999</v>
      </c>
      <c r="J35" s="159">
        <f>ROUND(((SUM(BE91:BE133))*I35),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ROUND((SUM(BF91:BF133)),  2)</f>
        <v>0</v>
      </c>
      <c r="G36" s="40"/>
      <c r="H36" s="40"/>
      <c r="I36" s="160">
        <v>0.14999999999999999</v>
      </c>
      <c r="J36" s="159">
        <f>ROUND(((SUM(BF91:BF133))*I36),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ROUND((SUM(BG91:BG133)),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ROUND((SUM(BH91:BH133)),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ROUND((SUM(BI91:BI133)),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104.20 - IO.04.20 - Přípojky a rozvody silnoproudu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8006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8007</v>
      </c>
      <c r="E65" s="181"/>
      <c r="F65" s="181"/>
      <c r="G65" s="181"/>
      <c r="H65" s="181"/>
      <c r="I65" s="181"/>
      <c r="J65" s="182">
        <f>J100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8008</v>
      </c>
      <c r="E66" s="181"/>
      <c r="F66" s="181"/>
      <c r="G66" s="181"/>
      <c r="H66" s="181"/>
      <c r="I66" s="181"/>
      <c r="J66" s="182">
        <f>J118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8009</v>
      </c>
      <c r="E67" s="181"/>
      <c r="F67" s="181"/>
      <c r="G67" s="181"/>
      <c r="H67" s="181"/>
      <c r="I67" s="181"/>
      <c r="J67" s="182">
        <f>J122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8010</v>
      </c>
      <c r="E68" s="181"/>
      <c r="F68" s="181"/>
      <c r="G68" s="181"/>
      <c r="H68" s="181"/>
      <c r="I68" s="181"/>
      <c r="J68" s="182">
        <f>J126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8011</v>
      </c>
      <c r="E69" s="181"/>
      <c r="F69" s="181"/>
      <c r="G69" s="181"/>
      <c r="H69" s="181"/>
      <c r="I69" s="181"/>
      <c r="J69" s="182">
        <f>J129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Anthropos Sportovní a rekreační areál (I.etapa)-revize 5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302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303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304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104.20 - IO.04.20 - Přípojky a rozvody silnoproudu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14. 6. 2022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31</v>
      </c>
      <c r="J87" s="38" t="str">
        <f>E23</f>
        <v>Arch.Design, s.r.o.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CKN Invest, spol. s 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317</v>
      </c>
      <c r="D90" s="192" t="s">
        <v>61</v>
      </c>
      <c r="E90" s="192" t="s">
        <v>57</v>
      </c>
      <c r="F90" s="192" t="s">
        <v>58</v>
      </c>
      <c r="G90" s="192" t="s">
        <v>318</v>
      </c>
      <c r="H90" s="192" t="s">
        <v>319</v>
      </c>
      <c r="I90" s="192" t="s">
        <v>320</v>
      </c>
      <c r="J90" s="192" t="s">
        <v>311</v>
      </c>
      <c r="K90" s="193" t="s">
        <v>321</v>
      </c>
      <c r="L90" s="194"/>
      <c r="M90" s="94" t="s">
        <v>19</v>
      </c>
      <c r="N90" s="95" t="s">
        <v>46</v>
      </c>
      <c r="O90" s="95" t="s">
        <v>322</v>
      </c>
      <c r="P90" s="95" t="s">
        <v>323</v>
      </c>
      <c r="Q90" s="95" t="s">
        <v>324</v>
      </c>
      <c r="R90" s="95" t="s">
        <v>325</v>
      </c>
      <c r="S90" s="95" t="s">
        <v>326</v>
      </c>
      <c r="T90" s="96" t="s">
        <v>327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328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P92+P100+P118+P122+P126+P129</f>
        <v>0</v>
      </c>
      <c r="Q91" s="98"/>
      <c r="R91" s="197">
        <f>R92+R100+R118+R122+R126+R129</f>
        <v>0</v>
      </c>
      <c r="S91" s="98"/>
      <c r="T91" s="198">
        <f>T92+T100+T118+T122+T126+T129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75</v>
      </c>
      <c r="AU91" s="19" t="s">
        <v>312</v>
      </c>
      <c r="BK91" s="199">
        <f>BK92+BK100+BK118+BK122+BK126+BK129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83</v>
      </c>
      <c r="F92" s="203" t="s">
        <v>4691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SUM(P93:P99)</f>
        <v>0</v>
      </c>
      <c r="Q92" s="208"/>
      <c r="R92" s="209">
        <f>SUM(R93:R99)</f>
        <v>0</v>
      </c>
      <c r="S92" s="208"/>
      <c r="T92" s="21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331</v>
      </c>
      <c r="BK92" s="213">
        <f>SUM(BK93:BK99)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1518</v>
      </c>
      <c r="F93" s="218" t="s">
        <v>8012</v>
      </c>
      <c r="G93" s="219" t="s">
        <v>376</v>
      </c>
      <c r="H93" s="220">
        <v>1512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83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85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1523</v>
      </c>
      <c r="F94" s="218" t="s">
        <v>8013</v>
      </c>
      <c r="G94" s="219" t="s">
        <v>376</v>
      </c>
      <c r="H94" s="220">
        <v>1375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83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126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1531</v>
      </c>
      <c r="F95" s="218" t="s">
        <v>8014</v>
      </c>
      <c r="G95" s="219" t="s">
        <v>376</v>
      </c>
      <c r="H95" s="220">
        <v>137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83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366</v>
      </c>
    </row>
    <row r="96" s="2" customFormat="1" ht="16.5" customHeight="1">
      <c r="A96" s="40"/>
      <c r="B96" s="41"/>
      <c r="C96" s="216" t="s">
        <v>126</v>
      </c>
      <c r="D96" s="216" t="s">
        <v>333</v>
      </c>
      <c r="E96" s="217" t="s">
        <v>1538</v>
      </c>
      <c r="F96" s="218" t="s">
        <v>4695</v>
      </c>
      <c r="G96" s="219" t="s">
        <v>429</v>
      </c>
      <c r="H96" s="220">
        <v>110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381</v>
      </c>
    </row>
    <row r="97" s="2" customFormat="1" ht="16.5" customHeight="1">
      <c r="A97" s="40"/>
      <c r="B97" s="41"/>
      <c r="C97" s="216" t="s">
        <v>361</v>
      </c>
      <c r="D97" s="216" t="s">
        <v>333</v>
      </c>
      <c r="E97" s="217" t="s">
        <v>1544</v>
      </c>
      <c r="F97" s="218" t="s">
        <v>8015</v>
      </c>
      <c r="G97" s="219" t="s">
        <v>429</v>
      </c>
      <c r="H97" s="220">
        <v>20.600000000000001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393</v>
      </c>
    </row>
    <row r="98" s="2" customFormat="1" ht="16.5" customHeight="1">
      <c r="A98" s="40"/>
      <c r="B98" s="41"/>
      <c r="C98" s="216" t="s">
        <v>366</v>
      </c>
      <c r="D98" s="216" t="s">
        <v>333</v>
      </c>
      <c r="E98" s="217" t="s">
        <v>1550</v>
      </c>
      <c r="F98" s="218" t="s">
        <v>8016</v>
      </c>
      <c r="G98" s="219" t="s">
        <v>429</v>
      </c>
      <c r="H98" s="220">
        <v>3.5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185</v>
      </c>
    </row>
    <row r="99" s="2" customFormat="1" ht="16.5" customHeight="1">
      <c r="A99" s="40"/>
      <c r="B99" s="41"/>
      <c r="C99" s="216" t="s">
        <v>373</v>
      </c>
      <c r="D99" s="216" t="s">
        <v>333</v>
      </c>
      <c r="E99" s="217" t="s">
        <v>1554</v>
      </c>
      <c r="F99" s="218" t="s">
        <v>4695</v>
      </c>
      <c r="G99" s="219" t="s">
        <v>429</v>
      </c>
      <c r="H99" s="220">
        <v>3.5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529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85</v>
      </c>
      <c r="F100" s="203" t="s">
        <v>4470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SUM(P101:P117)</f>
        <v>0</v>
      </c>
      <c r="Q100" s="208"/>
      <c r="R100" s="209">
        <f>SUM(R101:R117)</f>
        <v>0</v>
      </c>
      <c r="S100" s="208"/>
      <c r="T100" s="210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SUM(BK101:BK117)</f>
        <v>0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2115</v>
      </c>
      <c r="F101" s="218" t="s">
        <v>8017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541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2122</v>
      </c>
      <c r="F102" s="218" t="s">
        <v>8018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475</v>
      </c>
    </row>
    <row r="103" s="2" customFormat="1" ht="16.5" customHeight="1">
      <c r="A103" s="40"/>
      <c r="B103" s="41"/>
      <c r="C103" s="216" t="s">
        <v>393</v>
      </c>
      <c r="D103" s="216" t="s">
        <v>333</v>
      </c>
      <c r="E103" s="217" t="s">
        <v>2138</v>
      </c>
      <c r="F103" s="218" t="s">
        <v>8019</v>
      </c>
      <c r="G103" s="219" t="s">
        <v>1051</v>
      </c>
      <c r="H103" s="220">
        <v>3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558</v>
      </c>
    </row>
    <row r="104" s="2" customFormat="1" ht="21.75" customHeight="1">
      <c r="A104" s="40"/>
      <c r="B104" s="41"/>
      <c r="C104" s="216" t="s">
        <v>182</v>
      </c>
      <c r="D104" s="216" t="s">
        <v>333</v>
      </c>
      <c r="E104" s="217" t="s">
        <v>2166</v>
      </c>
      <c r="F104" s="218" t="s">
        <v>8020</v>
      </c>
      <c r="G104" s="219" t="s">
        <v>1051</v>
      </c>
      <c r="H104" s="220">
        <v>6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190</v>
      </c>
    </row>
    <row r="105" s="2" customFormat="1" ht="21.75" customHeight="1">
      <c r="A105" s="40"/>
      <c r="B105" s="41"/>
      <c r="C105" s="216" t="s">
        <v>185</v>
      </c>
      <c r="D105" s="216" t="s">
        <v>333</v>
      </c>
      <c r="E105" s="217" t="s">
        <v>2171</v>
      </c>
      <c r="F105" s="218" t="s">
        <v>8021</v>
      </c>
      <c r="G105" s="219" t="s">
        <v>1051</v>
      </c>
      <c r="H105" s="220">
        <v>6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199</v>
      </c>
    </row>
    <row r="106" s="2" customFormat="1" ht="24.15" customHeight="1">
      <c r="A106" s="40"/>
      <c r="B106" s="41"/>
      <c r="C106" s="216" t="s">
        <v>524</v>
      </c>
      <c r="D106" s="216" t="s">
        <v>333</v>
      </c>
      <c r="E106" s="217" t="s">
        <v>2181</v>
      </c>
      <c r="F106" s="218" t="s">
        <v>8022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587</v>
      </c>
    </row>
    <row r="107" s="2" customFormat="1" ht="21.75" customHeight="1">
      <c r="A107" s="40"/>
      <c r="B107" s="41"/>
      <c r="C107" s="216" t="s">
        <v>529</v>
      </c>
      <c r="D107" s="216" t="s">
        <v>333</v>
      </c>
      <c r="E107" s="217" t="s">
        <v>2187</v>
      </c>
      <c r="F107" s="218" t="s">
        <v>8023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650</v>
      </c>
    </row>
    <row r="108" s="2" customFormat="1" ht="21.75" customHeight="1">
      <c r="A108" s="40"/>
      <c r="B108" s="41"/>
      <c r="C108" s="216" t="s">
        <v>8</v>
      </c>
      <c r="D108" s="216" t="s">
        <v>333</v>
      </c>
      <c r="E108" s="217" t="s">
        <v>2197</v>
      </c>
      <c r="F108" s="218" t="s">
        <v>8024</v>
      </c>
      <c r="G108" s="219" t="s">
        <v>1051</v>
      </c>
      <c r="H108" s="220">
        <v>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631</v>
      </c>
    </row>
    <row r="109" s="2" customFormat="1" ht="21.75" customHeight="1">
      <c r="A109" s="40"/>
      <c r="B109" s="41"/>
      <c r="C109" s="216" t="s">
        <v>541</v>
      </c>
      <c r="D109" s="216" t="s">
        <v>333</v>
      </c>
      <c r="E109" s="217" t="s">
        <v>2202</v>
      </c>
      <c r="F109" s="218" t="s">
        <v>8025</v>
      </c>
      <c r="G109" s="219" t="s">
        <v>1051</v>
      </c>
      <c r="H109" s="220">
        <v>7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624</v>
      </c>
    </row>
    <row r="110" s="2" customFormat="1" ht="16.5" customHeight="1">
      <c r="A110" s="40"/>
      <c r="B110" s="41"/>
      <c r="C110" s="216" t="s">
        <v>469</v>
      </c>
      <c r="D110" s="216" t="s">
        <v>333</v>
      </c>
      <c r="E110" s="217" t="s">
        <v>2212</v>
      </c>
      <c r="F110" s="218" t="s">
        <v>8026</v>
      </c>
      <c r="G110" s="219" t="s">
        <v>376</v>
      </c>
      <c r="H110" s="220">
        <v>1581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638</v>
      </c>
    </row>
    <row r="111" s="2" customFormat="1" ht="16.5" customHeight="1">
      <c r="A111" s="40"/>
      <c r="B111" s="41"/>
      <c r="C111" s="216" t="s">
        <v>475</v>
      </c>
      <c r="D111" s="216" t="s">
        <v>333</v>
      </c>
      <c r="E111" s="217" t="s">
        <v>2217</v>
      </c>
      <c r="F111" s="218" t="s">
        <v>8027</v>
      </c>
      <c r="G111" s="219" t="s">
        <v>376</v>
      </c>
      <c r="H111" s="220">
        <v>1335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666</v>
      </c>
    </row>
    <row r="112" s="2" customFormat="1" ht="16.5" customHeight="1">
      <c r="A112" s="40"/>
      <c r="B112" s="41"/>
      <c r="C112" s="216" t="s">
        <v>549</v>
      </c>
      <c r="D112" s="216" t="s">
        <v>333</v>
      </c>
      <c r="E112" s="217" t="s">
        <v>2224</v>
      </c>
      <c r="F112" s="218" t="s">
        <v>8028</v>
      </c>
      <c r="G112" s="219" t="s">
        <v>376</v>
      </c>
      <c r="H112" s="220">
        <v>1410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683</v>
      </c>
    </row>
    <row r="113" s="2" customFormat="1" ht="16.5" customHeight="1">
      <c r="A113" s="40"/>
      <c r="B113" s="41"/>
      <c r="C113" s="216" t="s">
        <v>558</v>
      </c>
      <c r="D113" s="216" t="s">
        <v>333</v>
      </c>
      <c r="E113" s="217" t="s">
        <v>2230</v>
      </c>
      <c r="F113" s="218" t="s">
        <v>8029</v>
      </c>
      <c r="G113" s="219" t="s">
        <v>376</v>
      </c>
      <c r="H113" s="220">
        <v>65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1048</v>
      </c>
    </row>
    <row r="114" s="2" customFormat="1" ht="16.5" customHeight="1">
      <c r="A114" s="40"/>
      <c r="B114" s="41"/>
      <c r="C114" s="216" t="s">
        <v>7</v>
      </c>
      <c r="D114" s="216" t="s">
        <v>333</v>
      </c>
      <c r="E114" s="217" t="s">
        <v>2235</v>
      </c>
      <c r="F114" s="218" t="s">
        <v>8030</v>
      </c>
      <c r="G114" s="219" t="s">
        <v>376</v>
      </c>
      <c r="H114" s="220">
        <v>91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1058</v>
      </c>
    </row>
    <row r="115" s="2" customFormat="1" ht="16.5" customHeight="1">
      <c r="A115" s="40"/>
      <c r="B115" s="41"/>
      <c r="C115" s="216" t="s">
        <v>190</v>
      </c>
      <c r="D115" s="216" t="s">
        <v>333</v>
      </c>
      <c r="E115" s="217" t="s">
        <v>2253</v>
      </c>
      <c r="F115" s="218" t="s">
        <v>8031</v>
      </c>
      <c r="G115" s="219" t="s">
        <v>1051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1070</v>
      </c>
    </row>
    <row r="116" s="2" customFormat="1" ht="16.5" customHeight="1">
      <c r="A116" s="40"/>
      <c r="B116" s="41"/>
      <c r="C116" s="216" t="s">
        <v>193</v>
      </c>
      <c r="D116" s="216" t="s">
        <v>333</v>
      </c>
      <c r="E116" s="217" t="s">
        <v>2258</v>
      </c>
      <c r="F116" s="218" t="s">
        <v>8032</v>
      </c>
      <c r="G116" s="219" t="s">
        <v>376</v>
      </c>
      <c r="H116" s="220">
        <v>4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1078</v>
      </c>
    </row>
    <row r="117" s="2" customFormat="1" ht="16.5" customHeight="1">
      <c r="A117" s="40"/>
      <c r="B117" s="41"/>
      <c r="C117" s="216" t="s">
        <v>199</v>
      </c>
      <c r="D117" s="216" t="s">
        <v>333</v>
      </c>
      <c r="E117" s="217" t="s">
        <v>2263</v>
      </c>
      <c r="F117" s="218" t="s">
        <v>4699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1106</v>
      </c>
    </row>
    <row r="118" s="12" customFormat="1" ht="25.92" customHeight="1">
      <c r="A118" s="12"/>
      <c r="B118" s="200"/>
      <c r="C118" s="201"/>
      <c r="D118" s="202" t="s">
        <v>75</v>
      </c>
      <c r="E118" s="203" t="s">
        <v>92</v>
      </c>
      <c r="F118" s="203" t="s">
        <v>4700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SUM(P119:P121)</f>
        <v>0</v>
      </c>
      <c r="Q118" s="208"/>
      <c r="R118" s="209">
        <f>SUM(R119:R121)</f>
        <v>0</v>
      </c>
      <c r="S118" s="208"/>
      <c r="T118" s="21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83</v>
      </c>
      <c r="AT118" s="212" t="s">
        <v>75</v>
      </c>
      <c r="AU118" s="212" t="s">
        <v>76</v>
      </c>
      <c r="AY118" s="211" t="s">
        <v>331</v>
      </c>
      <c r="BK118" s="213">
        <f>SUM(BK119:BK121)</f>
        <v>0</v>
      </c>
    </row>
    <row r="119" s="2" customFormat="1" ht="16.5" customHeight="1">
      <c r="A119" s="40"/>
      <c r="B119" s="41"/>
      <c r="C119" s="216" t="s">
        <v>599</v>
      </c>
      <c r="D119" s="216" t="s">
        <v>333</v>
      </c>
      <c r="E119" s="217" t="s">
        <v>2734</v>
      </c>
      <c r="F119" s="218" t="s">
        <v>4702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2" customFormat="1" ht="16.5" customHeight="1">
      <c r="A120" s="40"/>
      <c r="B120" s="41"/>
      <c r="C120" s="216" t="s">
        <v>587</v>
      </c>
      <c r="D120" s="216" t="s">
        <v>333</v>
      </c>
      <c r="E120" s="217" t="s">
        <v>2738</v>
      </c>
      <c r="F120" s="218" t="s">
        <v>4704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1132</v>
      </c>
    </row>
    <row r="121" s="2" customFormat="1" ht="16.5" customHeight="1">
      <c r="A121" s="40"/>
      <c r="B121" s="41"/>
      <c r="C121" s="216" t="s">
        <v>644</v>
      </c>
      <c r="D121" s="216" t="s">
        <v>333</v>
      </c>
      <c r="E121" s="217" t="s">
        <v>2743</v>
      </c>
      <c r="F121" s="218" t="s">
        <v>4706</v>
      </c>
      <c r="G121" s="219" t="s">
        <v>1051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1144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126</v>
      </c>
      <c r="F122" s="203" t="s">
        <v>4707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SUM(P123:P125)</f>
        <v>0</v>
      </c>
      <c r="Q122" s="208"/>
      <c r="R122" s="209">
        <f>SUM(R123:R125)</f>
        <v>0</v>
      </c>
      <c r="S122" s="208"/>
      <c r="T122" s="210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83</v>
      </c>
      <c r="AT122" s="212" t="s">
        <v>75</v>
      </c>
      <c r="AU122" s="212" t="s">
        <v>76</v>
      </c>
      <c r="AY122" s="211" t="s">
        <v>331</v>
      </c>
      <c r="BK122" s="213">
        <f>SUM(BK123:BK125)</f>
        <v>0</v>
      </c>
    </row>
    <row r="123" s="2" customFormat="1" ht="16.5" customHeight="1">
      <c r="A123" s="40"/>
      <c r="B123" s="41"/>
      <c r="C123" s="216" t="s">
        <v>650</v>
      </c>
      <c r="D123" s="216" t="s">
        <v>333</v>
      </c>
      <c r="E123" s="217" t="s">
        <v>3198</v>
      </c>
      <c r="F123" s="218" t="s">
        <v>4709</v>
      </c>
      <c r="G123" s="219" t="s">
        <v>1076</v>
      </c>
      <c r="H123" s="220">
        <v>10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656</v>
      </c>
      <c r="D124" s="216" t="s">
        <v>333</v>
      </c>
      <c r="E124" s="217" t="s">
        <v>3202</v>
      </c>
      <c r="F124" s="218" t="s">
        <v>4711</v>
      </c>
      <c r="G124" s="219" t="s">
        <v>1076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631</v>
      </c>
      <c r="D125" s="216" t="s">
        <v>333</v>
      </c>
      <c r="E125" s="217" t="s">
        <v>3206</v>
      </c>
      <c r="F125" s="218" t="s">
        <v>4713</v>
      </c>
      <c r="G125" s="219" t="s">
        <v>1076</v>
      </c>
      <c r="H125" s="220">
        <v>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12" customFormat="1" ht="25.92" customHeight="1">
      <c r="A126" s="12"/>
      <c r="B126" s="200"/>
      <c r="C126" s="201"/>
      <c r="D126" s="202" t="s">
        <v>75</v>
      </c>
      <c r="E126" s="203" t="s">
        <v>361</v>
      </c>
      <c r="F126" s="203" t="s">
        <v>4714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SUM(P127:P128)</f>
        <v>0</v>
      </c>
      <c r="Q126" s="208"/>
      <c r="R126" s="209">
        <f>SUM(R127:R128)</f>
        <v>0</v>
      </c>
      <c r="S126" s="208"/>
      <c r="T126" s="210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83</v>
      </c>
      <c r="AT126" s="212" t="s">
        <v>75</v>
      </c>
      <c r="AU126" s="212" t="s">
        <v>76</v>
      </c>
      <c r="AY126" s="211" t="s">
        <v>331</v>
      </c>
      <c r="BK126" s="213">
        <f>SUM(BK127:BK128)</f>
        <v>0</v>
      </c>
    </row>
    <row r="127" s="2" customFormat="1" ht="16.5" customHeight="1">
      <c r="A127" s="40"/>
      <c r="B127" s="41"/>
      <c r="C127" s="216" t="s">
        <v>618</v>
      </c>
      <c r="D127" s="216" t="s">
        <v>333</v>
      </c>
      <c r="E127" s="217" t="s">
        <v>8033</v>
      </c>
      <c r="F127" s="218" t="s">
        <v>4726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1243</v>
      </c>
    </row>
    <row r="128" s="2" customFormat="1" ht="16.5" customHeight="1">
      <c r="A128" s="40"/>
      <c r="B128" s="41"/>
      <c r="C128" s="216" t="s">
        <v>624</v>
      </c>
      <c r="D128" s="216" t="s">
        <v>333</v>
      </c>
      <c r="E128" s="217" t="s">
        <v>8034</v>
      </c>
      <c r="F128" s="218" t="s">
        <v>8035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1253</v>
      </c>
    </row>
    <row r="129" s="12" customFormat="1" ht="25.92" customHeight="1">
      <c r="A129" s="12"/>
      <c r="B129" s="200"/>
      <c r="C129" s="201"/>
      <c r="D129" s="202" t="s">
        <v>75</v>
      </c>
      <c r="E129" s="203" t="s">
        <v>366</v>
      </c>
      <c r="F129" s="203" t="s">
        <v>4729</v>
      </c>
      <c r="G129" s="201"/>
      <c r="H129" s="201"/>
      <c r="I129" s="204"/>
      <c r="J129" s="20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76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8036</v>
      </c>
      <c r="F130" s="218" t="s">
        <v>4733</v>
      </c>
      <c r="G130" s="219" t="s">
        <v>1076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1266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8037</v>
      </c>
      <c r="F131" s="218" t="s">
        <v>4737</v>
      </c>
      <c r="G131" s="219" t="s">
        <v>1076</v>
      </c>
      <c r="H131" s="220">
        <v>15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1284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8038</v>
      </c>
      <c r="F132" s="218" t="s">
        <v>4739</v>
      </c>
      <c r="G132" s="219" t="s">
        <v>1076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1310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8039</v>
      </c>
      <c r="F133" s="218" t="s">
        <v>4741</v>
      </c>
      <c r="G133" s="219" t="s">
        <v>1076</v>
      </c>
      <c r="H133" s="220">
        <v>3</v>
      </c>
      <c r="I133" s="221"/>
      <c r="J133" s="222">
        <f>ROUND(I133*H133,2)</f>
        <v>0</v>
      </c>
      <c r="K133" s="218" t="s">
        <v>19</v>
      </c>
      <c r="L133" s="46"/>
      <c r="M133" s="296" t="s">
        <v>19</v>
      </c>
      <c r="N133" s="297" t="s">
        <v>47</v>
      </c>
      <c r="O133" s="298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1333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h4/Qvq2anIaLg/G9tV6dP61kFGiOziaTgOULDqX4kpgQh15TUch6w2Lg6b7DhiGrNGM0dO80ArIh6z0IEY7kgw==" hashValue="zlh1rEYIYhy/5Aipo2qAxMuqtmzLaP0LF6D7u8z/jJCLTF6KYuguwgBDpmR7wpQ7LvDuIBrJ0gUrzcNAC7Ly9g==" algorithmName="SHA-512" password="CC35"/>
  <autoFilter ref="C90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8040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ROUND((SUM(BE92:BE120)),  2)</f>
        <v>0</v>
      </c>
      <c r="G35" s="40"/>
      <c r="H35" s="40"/>
      <c r="I35" s="160">
        <v>0.20999999999999999</v>
      </c>
      <c r="J35" s="159">
        <f>ROUND(((SUM(BE92:BE120))*I35),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ROUND((SUM(BF92:BF120)),  2)</f>
        <v>0</v>
      </c>
      <c r="G36" s="40"/>
      <c r="H36" s="40"/>
      <c r="I36" s="160">
        <v>0.14999999999999999</v>
      </c>
      <c r="J36" s="159">
        <f>ROUND(((SUM(BF92:BF120))*I36),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ROUND((SUM(BG92:BG120)),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ROUND((SUM(BH92:BH120)),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ROUND((SUM(BI92:BI120)),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104.21 - IO.04.21 - Provizorní rozvodna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313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314</v>
      </c>
      <c r="E65" s="186"/>
      <c r="F65" s="186"/>
      <c r="G65" s="186"/>
      <c r="H65" s="186"/>
      <c r="I65" s="186"/>
      <c r="J65" s="187">
        <f>J94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754</v>
      </c>
      <c r="E66" s="186"/>
      <c r="F66" s="186"/>
      <c r="G66" s="186"/>
      <c r="H66" s="186"/>
      <c r="I66" s="186"/>
      <c r="J66" s="187">
        <f>J109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763</v>
      </c>
      <c r="E67" s="186"/>
      <c r="F67" s="186"/>
      <c r="G67" s="186"/>
      <c r="H67" s="186"/>
      <c r="I67" s="186"/>
      <c r="J67" s="187">
        <f>J113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5823</v>
      </c>
      <c r="E68" s="181"/>
      <c r="F68" s="181"/>
      <c r="G68" s="181"/>
      <c r="H68" s="181"/>
      <c r="I68" s="181"/>
      <c r="J68" s="182">
        <f>J116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7998</v>
      </c>
      <c r="E69" s="186"/>
      <c r="F69" s="186"/>
      <c r="G69" s="186"/>
      <c r="H69" s="186"/>
      <c r="I69" s="186"/>
      <c r="J69" s="187">
        <f>J117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8041</v>
      </c>
      <c r="E70" s="186"/>
      <c r="F70" s="186"/>
      <c r="G70" s="186"/>
      <c r="H70" s="186"/>
      <c r="I70" s="186"/>
      <c r="J70" s="187">
        <f>J119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5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303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304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104.21 - IO.04.21 - Provizorní rozvodna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14. 6. 2022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Statutární město Brno</v>
      </c>
      <c r="G88" s="42"/>
      <c r="H88" s="42"/>
      <c r="I88" s="34" t="s">
        <v>31</v>
      </c>
      <c r="J88" s="38" t="str">
        <f>E23</f>
        <v>Arch.Design, s.r.o.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CKN Invest, spol. s 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317</v>
      </c>
      <c r="D91" s="192" t="s">
        <v>61</v>
      </c>
      <c r="E91" s="192" t="s">
        <v>57</v>
      </c>
      <c r="F91" s="192" t="s">
        <v>58</v>
      </c>
      <c r="G91" s="192" t="s">
        <v>318</v>
      </c>
      <c r="H91" s="192" t="s">
        <v>319</v>
      </c>
      <c r="I91" s="192" t="s">
        <v>320</v>
      </c>
      <c r="J91" s="192" t="s">
        <v>311</v>
      </c>
      <c r="K91" s="193" t="s">
        <v>321</v>
      </c>
      <c r="L91" s="194"/>
      <c r="M91" s="94" t="s">
        <v>19</v>
      </c>
      <c r="N91" s="95" t="s">
        <v>46</v>
      </c>
      <c r="O91" s="95" t="s">
        <v>322</v>
      </c>
      <c r="P91" s="95" t="s">
        <v>323</v>
      </c>
      <c r="Q91" s="95" t="s">
        <v>324</v>
      </c>
      <c r="R91" s="95" t="s">
        <v>325</v>
      </c>
      <c r="S91" s="95" t="s">
        <v>326</v>
      </c>
      <c r="T91" s="96" t="s">
        <v>327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328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P93+P116</f>
        <v>0</v>
      </c>
      <c r="Q92" s="98"/>
      <c r="R92" s="197">
        <f>R93+R116</f>
        <v>16.470000000000002</v>
      </c>
      <c r="S92" s="98"/>
      <c r="T92" s="198">
        <f>T93+T116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75</v>
      </c>
      <c r="AU92" s="19" t="s">
        <v>312</v>
      </c>
      <c r="BK92" s="199">
        <f>BK93+BK116</f>
        <v>0</v>
      </c>
    </row>
    <row r="93" s="12" customFormat="1" ht="25.92" customHeight="1">
      <c r="A93" s="12"/>
      <c r="B93" s="200"/>
      <c r="C93" s="201"/>
      <c r="D93" s="202" t="s">
        <v>75</v>
      </c>
      <c r="E93" s="203" t="s">
        <v>329</v>
      </c>
      <c r="F93" s="203" t="s">
        <v>330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P94+P109+P113</f>
        <v>0</v>
      </c>
      <c r="Q93" s="208"/>
      <c r="R93" s="209">
        <f>R94+R109+R113</f>
        <v>16.470000000000002</v>
      </c>
      <c r="S93" s="208"/>
      <c r="T93" s="210">
        <f>T94+T109+T113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76</v>
      </c>
      <c r="AY93" s="211" t="s">
        <v>331</v>
      </c>
      <c r="BK93" s="213">
        <f>BK94+BK109+BK113</f>
        <v>0</v>
      </c>
    </row>
    <row r="94" s="12" customFormat="1" ht="22.8" customHeight="1">
      <c r="A94" s="12"/>
      <c r="B94" s="200"/>
      <c r="C94" s="201"/>
      <c r="D94" s="202" t="s">
        <v>75</v>
      </c>
      <c r="E94" s="214" t="s">
        <v>83</v>
      </c>
      <c r="F94" s="214" t="s">
        <v>332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SUM(P95:P108)</f>
        <v>0</v>
      </c>
      <c r="Q94" s="208"/>
      <c r="R94" s="209">
        <f>SUM(R95:R108)</f>
        <v>0</v>
      </c>
      <c r="S94" s="208"/>
      <c r="T94" s="210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83</v>
      </c>
      <c r="AY94" s="211" t="s">
        <v>331</v>
      </c>
      <c r="BK94" s="213">
        <f>SUM(BK95:BK108)</f>
        <v>0</v>
      </c>
    </row>
    <row r="95" s="2" customFormat="1" ht="16.5" customHeight="1">
      <c r="A95" s="40"/>
      <c r="B95" s="41"/>
      <c r="C95" s="216" t="s">
        <v>83</v>
      </c>
      <c r="D95" s="216" t="s">
        <v>333</v>
      </c>
      <c r="E95" s="217" t="s">
        <v>5478</v>
      </c>
      <c r="F95" s="218" t="s">
        <v>5479</v>
      </c>
      <c r="G95" s="219" t="s">
        <v>429</v>
      </c>
      <c r="H95" s="220">
        <v>7.625</v>
      </c>
      <c r="I95" s="221"/>
      <c r="J95" s="222">
        <f>ROUND(I95*H95,2)</f>
        <v>0</v>
      </c>
      <c r="K95" s="218" t="s">
        <v>337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8042</v>
      </c>
    </row>
    <row r="96" s="2" customFormat="1">
      <c r="A96" s="40"/>
      <c r="B96" s="41"/>
      <c r="C96" s="42"/>
      <c r="D96" s="229" t="s">
        <v>339</v>
      </c>
      <c r="E96" s="42"/>
      <c r="F96" s="230" t="s">
        <v>5481</v>
      </c>
      <c r="G96" s="42"/>
      <c r="H96" s="42"/>
      <c r="I96" s="231"/>
      <c r="J96" s="42"/>
      <c r="K96" s="42"/>
      <c r="L96" s="46"/>
      <c r="M96" s="232"/>
      <c r="N96" s="23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339</v>
      </c>
      <c r="AU96" s="19" t="s">
        <v>85</v>
      </c>
    </row>
    <row r="97" s="14" customFormat="1">
      <c r="A97" s="14"/>
      <c r="B97" s="245"/>
      <c r="C97" s="246"/>
      <c r="D97" s="236" t="s">
        <v>341</v>
      </c>
      <c r="E97" s="247" t="s">
        <v>19</v>
      </c>
      <c r="F97" s="248" t="s">
        <v>8043</v>
      </c>
      <c r="G97" s="246"/>
      <c r="H97" s="249">
        <v>7.625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341</v>
      </c>
      <c r="AU97" s="255" t="s">
        <v>85</v>
      </c>
      <c r="AV97" s="14" t="s">
        <v>85</v>
      </c>
      <c r="AW97" s="14" t="s">
        <v>35</v>
      </c>
      <c r="AX97" s="14" t="s">
        <v>83</v>
      </c>
      <c r="AY97" s="255" t="s">
        <v>331</v>
      </c>
    </row>
    <row r="98" s="2" customFormat="1" ht="37.8" customHeight="1">
      <c r="A98" s="40"/>
      <c r="B98" s="41"/>
      <c r="C98" s="216" t="s">
        <v>85</v>
      </c>
      <c r="D98" s="216" t="s">
        <v>333</v>
      </c>
      <c r="E98" s="217" t="s">
        <v>720</v>
      </c>
      <c r="F98" s="218" t="s">
        <v>721</v>
      </c>
      <c r="G98" s="219" t="s">
        <v>429</v>
      </c>
      <c r="H98" s="220">
        <v>7.625</v>
      </c>
      <c r="I98" s="221"/>
      <c r="J98" s="222">
        <f>ROUND(I98*H98,2)</f>
        <v>0</v>
      </c>
      <c r="K98" s="218" t="s">
        <v>337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8044</v>
      </c>
    </row>
    <row r="99" s="2" customFormat="1">
      <c r="A99" s="40"/>
      <c r="B99" s="41"/>
      <c r="C99" s="42"/>
      <c r="D99" s="229" t="s">
        <v>339</v>
      </c>
      <c r="E99" s="42"/>
      <c r="F99" s="230" t="s">
        <v>723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339</v>
      </c>
      <c r="AU99" s="19" t="s">
        <v>85</v>
      </c>
    </row>
    <row r="100" s="2" customFormat="1" ht="37.8" customHeight="1">
      <c r="A100" s="40"/>
      <c r="B100" s="41"/>
      <c r="C100" s="216" t="s">
        <v>92</v>
      </c>
      <c r="D100" s="216" t="s">
        <v>333</v>
      </c>
      <c r="E100" s="217" t="s">
        <v>728</v>
      </c>
      <c r="F100" s="218" t="s">
        <v>729</v>
      </c>
      <c r="G100" s="219" t="s">
        <v>429</v>
      </c>
      <c r="H100" s="220">
        <v>38.125</v>
      </c>
      <c r="I100" s="221"/>
      <c r="J100" s="222">
        <f>ROUND(I100*H100,2)</f>
        <v>0</v>
      </c>
      <c r="K100" s="218" t="s">
        <v>337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8045</v>
      </c>
    </row>
    <row r="101" s="2" customFormat="1">
      <c r="A101" s="40"/>
      <c r="B101" s="41"/>
      <c r="C101" s="42"/>
      <c r="D101" s="229" t="s">
        <v>339</v>
      </c>
      <c r="E101" s="42"/>
      <c r="F101" s="230" t="s">
        <v>731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339</v>
      </c>
      <c r="AU101" s="19" t="s">
        <v>85</v>
      </c>
    </row>
    <row r="102" s="14" customFormat="1">
      <c r="A102" s="14"/>
      <c r="B102" s="245"/>
      <c r="C102" s="246"/>
      <c r="D102" s="236" t="s">
        <v>341</v>
      </c>
      <c r="E102" s="247" t="s">
        <v>19</v>
      </c>
      <c r="F102" s="248" t="s">
        <v>8046</v>
      </c>
      <c r="G102" s="246"/>
      <c r="H102" s="249">
        <v>38.125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341</v>
      </c>
      <c r="AU102" s="255" t="s">
        <v>85</v>
      </c>
      <c r="AV102" s="14" t="s">
        <v>85</v>
      </c>
      <c r="AW102" s="14" t="s">
        <v>35</v>
      </c>
      <c r="AX102" s="14" t="s">
        <v>83</v>
      </c>
      <c r="AY102" s="255" t="s">
        <v>331</v>
      </c>
    </row>
    <row r="103" s="2" customFormat="1" ht="24.15" customHeight="1">
      <c r="A103" s="40"/>
      <c r="B103" s="41"/>
      <c r="C103" s="216" t="s">
        <v>126</v>
      </c>
      <c r="D103" s="216" t="s">
        <v>333</v>
      </c>
      <c r="E103" s="217" t="s">
        <v>743</v>
      </c>
      <c r="F103" s="218" t="s">
        <v>411</v>
      </c>
      <c r="G103" s="219" t="s">
        <v>384</v>
      </c>
      <c r="H103" s="220">
        <v>13.725</v>
      </c>
      <c r="I103" s="221"/>
      <c r="J103" s="222">
        <f>ROUND(I103*H103,2)</f>
        <v>0</v>
      </c>
      <c r="K103" s="218" t="s">
        <v>337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8047</v>
      </c>
    </row>
    <row r="104" s="2" customFormat="1">
      <c r="A104" s="40"/>
      <c r="B104" s="41"/>
      <c r="C104" s="42"/>
      <c r="D104" s="229" t="s">
        <v>339</v>
      </c>
      <c r="E104" s="42"/>
      <c r="F104" s="230" t="s">
        <v>745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339</v>
      </c>
      <c r="AU104" s="19" t="s">
        <v>85</v>
      </c>
    </row>
    <row r="105" s="14" customFormat="1">
      <c r="A105" s="14"/>
      <c r="B105" s="245"/>
      <c r="C105" s="246"/>
      <c r="D105" s="236" t="s">
        <v>341</v>
      </c>
      <c r="E105" s="247" t="s">
        <v>19</v>
      </c>
      <c r="F105" s="248" t="s">
        <v>8048</v>
      </c>
      <c r="G105" s="246"/>
      <c r="H105" s="249">
        <v>13.725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341</v>
      </c>
      <c r="AU105" s="255" t="s">
        <v>85</v>
      </c>
      <c r="AV105" s="14" t="s">
        <v>85</v>
      </c>
      <c r="AW105" s="14" t="s">
        <v>35</v>
      </c>
      <c r="AX105" s="14" t="s">
        <v>83</v>
      </c>
      <c r="AY105" s="255" t="s">
        <v>331</v>
      </c>
    </row>
    <row r="106" s="2" customFormat="1" ht="21.75" customHeight="1">
      <c r="A106" s="40"/>
      <c r="B106" s="41"/>
      <c r="C106" s="216" t="s">
        <v>361</v>
      </c>
      <c r="D106" s="216" t="s">
        <v>333</v>
      </c>
      <c r="E106" s="217" t="s">
        <v>5355</v>
      </c>
      <c r="F106" s="218" t="s">
        <v>5356</v>
      </c>
      <c r="G106" s="219" t="s">
        <v>336</v>
      </c>
      <c r="H106" s="220">
        <v>15.25</v>
      </c>
      <c r="I106" s="221"/>
      <c r="J106" s="222">
        <f>ROUND(I106*H106,2)</f>
        <v>0</v>
      </c>
      <c r="K106" s="218" t="s">
        <v>337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8049</v>
      </c>
    </row>
    <row r="107" s="2" customFormat="1">
      <c r="A107" s="40"/>
      <c r="B107" s="41"/>
      <c r="C107" s="42"/>
      <c r="D107" s="229" t="s">
        <v>339</v>
      </c>
      <c r="E107" s="42"/>
      <c r="F107" s="230" t="s">
        <v>5358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339</v>
      </c>
      <c r="AU107" s="19" t="s">
        <v>85</v>
      </c>
    </row>
    <row r="108" s="14" customFormat="1">
      <c r="A108" s="14"/>
      <c r="B108" s="245"/>
      <c r="C108" s="246"/>
      <c r="D108" s="236" t="s">
        <v>341</v>
      </c>
      <c r="E108" s="247" t="s">
        <v>19</v>
      </c>
      <c r="F108" s="248" t="s">
        <v>8050</v>
      </c>
      <c r="G108" s="246"/>
      <c r="H108" s="249">
        <v>15.25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341</v>
      </c>
      <c r="AU108" s="255" t="s">
        <v>85</v>
      </c>
      <c r="AV108" s="14" t="s">
        <v>85</v>
      </c>
      <c r="AW108" s="14" t="s">
        <v>35</v>
      </c>
      <c r="AX108" s="14" t="s">
        <v>83</v>
      </c>
      <c r="AY108" s="255" t="s">
        <v>331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85</v>
      </c>
      <c r="F109" s="214" t="s">
        <v>858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16.470000000000002</v>
      </c>
      <c r="S109" s="208"/>
      <c r="T109" s="210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83</v>
      </c>
      <c r="AT109" s="212" t="s">
        <v>75</v>
      </c>
      <c r="AU109" s="212" t="s">
        <v>83</v>
      </c>
      <c r="AY109" s="211" t="s">
        <v>331</v>
      </c>
      <c r="BK109" s="213">
        <f>SUM(BK110:BK112)</f>
        <v>0</v>
      </c>
    </row>
    <row r="110" s="2" customFormat="1" ht="21.75" customHeight="1">
      <c r="A110" s="40"/>
      <c r="B110" s="41"/>
      <c r="C110" s="216" t="s">
        <v>366</v>
      </c>
      <c r="D110" s="216" t="s">
        <v>333</v>
      </c>
      <c r="E110" s="217" t="s">
        <v>8051</v>
      </c>
      <c r="F110" s="218" t="s">
        <v>8052</v>
      </c>
      <c r="G110" s="219" t="s">
        <v>429</v>
      </c>
      <c r="H110" s="220">
        <v>7.625</v>
      </c>
      <c r="I110" s="221"/>
      <c r="J110" s="222">
        <f>ROUND(I110*H110,2)</f>
        <v>0</v>
      </c>
      <c r="K110" s="218" t="s">
        <v>337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2.1600000000000001</v>
      </c>
      <c r="R110" s="225">
        <f>Q110*H110</f>
        <v>16.470000000000002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8053</v>
      </c>
    </row>
    <row r="111" s="2" customFormat="1">
      <c r="A111" s="40"/>
      <c r="B111" s="41"/>
      <c r="C111" s="42"/>
      <c r="D111" s="229" t="s">
        <v>339</v>
      </c>
      <c r="E111" s="42"/>
      <c r="F111" s="230" t="s">
        <v>8054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339</v>
      </c>
      <c r="AU111" s="19" t="s">
        <v>85</v>
      </c>
    </row>
    <row r="112" s="14" customFormat="1">
      <c r="A112" s="14"/>
      <c r="B112" s="245"/>
      <c r="C112" s="246"/>
      <c r="D112" s="236" t="s">
        <v>341</v>
      </c>
      <c r="E112" s="247" t="s">
        <v>19</v>
      </c>
      <c r="F112" s="248" t="s">
        <v>8043</v>
      </c>
      <c r="G112" s="246"/>
      <c r="H112" s="249">
        <v>7.625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341</v>
      </c>
      <c r="AU112" s="255" t="s">
        <v>85</v>
      </c>
      <c r="AV112" s="14" t="s">
        <v>85</v>
      </c>
      <c r="AW112" s="14" t="s">
        <v>35</v>
      </c>
      <c r="AX112" s="14" t="s">
        <v>83</v>
      </c>
      <c r="AY112" s="255" t="s">
        <v>331</v>
      </c>
    </row>
    <row r="113" s="12" customFormat="1" ht="22.8" customHeight="1">
      <c r="A113" s="12"/>
      <c r="B113" s="200"/>
      <c r="C113" s="201"/>
      <c r="D113" s="202" t="s">
        <v>75</v>
      </c>
      <c r="E113" s="214" t="s">
        <v>1825</v>
      </c>
      <c r="F113" s="214" t="s">
        <v>1826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SUM(P114:P115)</f>
        <v>0</v>
      </c>
      <c r="Q113" s="208"/>
      <c r="R113" s="209">
        <f>SUM(R114:R115)</f>
        <v>0</v>
      </c>
      <c r="S113" s="208"/>
      <c r="T113" s="210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83</v>
      </c>
      <c r="AY113" s="211" t="s">
        <v>331</v>
      </c>
      <c r="BK113" s="213">
        <f>SUM(BK114:BK115)</f>
        <v>0</v>
      </c>
    </row>
    <row r="114" s="2" customFormat="1" ht="44.25" customHeight="1">
      <c r="A114" s="40"/>
      <c r="B114" s="41"/>
      <c r="C114" s="216" t="s">
        <v>373</v>
      </c>
      <c r="D114" s="216" t="s">
        <v>333</v>
      </c>
      <c r="E114" s="217" t="s">
        <v>5517</v>
      </c>
      <c r="F114" s="218" t="s">
        <v>5518</v>
      </c>
      <c r="G114" s="219" t="s">
        <v>384</v>
      </c>
      <c r="H114" s="220">
        <v>16.469999999999999</v>
      </c>
      <c r="I114" s="221"/>
      <c r="J114" s="222">
        <f>ROUND(I114*H114,2)</f>
        <v>0</v>
      </c>
      <c r="K114" s="218" t="s">
        <v>337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8055</v>
      </c>
    </row>
    <row r="115" s="2" customFormat="1">
      <c r="A115" s="40"/>
      <c r="B115" s="41"/>
      <c r="C115" s="42"/>
      <c r="D115" s="229" t="s">
        <v>339</v>
      </c>
      <c r="E115" s="42"/>
      <c r="F115" s="230" t="s">
        <v>5520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339</v>
      </c>
      <c r="AU115" s="19" t="s">
        <v>85</v>
      </c>
    </row>
    <row r="116" s="12" customFormat="1" ht="25.92" customHeight="1">
      <c r="A116" s="12"/>
      <c r="B116" s="200"/>
      <c r="C116" s="201"/>
      <c r="D116" s="202" t="s">
        <v>75</v>
      </c>
      <c r="E116" s="203" t="s">
        <v>968</v>
      </c>
      <c r="F116" s="203" t="s">
        <v>6060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P117+P119</f>
        <v>0</v>
      </c>
      <c r="Q116" s="208"/>
      <c r="R116" s="209">
        <f>R117+R119</f>
        <v>0</v>
      </c>
      <c r="S116" s="208"/>
      <c r="T116" s="210">
        <f>T117+T119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92</v>
      </c>
      <c r="AT116" s="212" t="s">
        <v>75</v>
      </c>
      <c r="AU116" s="212" t="s">
        <v>76</v>
      </c>
      <c r="AY116" s="211" t="s">
        <v>331</v>
      </c>
      <c r="BK116" s="213">
        <f>BK117+BK119</f>
        <v>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7999</v>
      </c>
      <c r="F117" s="214" t="s">
        <v>4913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92</v>
      </c>
      <c r="AT117" s="212" t="s">
        <v>75</v>
      </c>
      <c r="AU117" s="212" t="s">
        <v>83</v>
      </c>
      <c r="AY117" s="211" t="s">
        <v>331</v>
      </c>
      <c r="BK117" s="213">
        <f>BK118</f>
        <v>0</v>
      </c>
    </row>
    <row r="118" s="2" customFormat="1" ht="37.8" customHeight="1">
      <c r="A118" s="40"/>
      <c r="B118" s="41"/>
      <c r="C118" s="216" t="s">
        <v>381</v>
      </c>
      <c r="D118" s="216" t="s">
        <v>333</v>
      </c>
      <c r="E118" s="217" t="s">
        <v>8056</v>
      </c>
      <c r="F118" s="218" t="s">
        <v>8057</v>
      </c>
      <c r="G118" s="219" t="s">
        <v>425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1253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1253</v>
      </c>
      <c r="BM118" s="227" t="s">
        <v>8058</v>
      </c>
    </row>
    <row r="119" s="12" customFormat="1" ht="22.8" customHeight="1">
      <c r="A119" s="12"/>
      <c r="B119" s="200"/>
      <c r="C119" s="201"/>
      <c r="D119" s="202" t="s">
        <v>75</v>
      </c>
      <c r="E119" s="214" t="s">
        <v>8059</v>
      </c>
      <c r="F119" s="214" t="s">
        <v>8060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92</v>
      </c>
      <c r="AT119" s="212" t="s">
        <v>75</v>
      </c>
      <c r="AU119" s="212" t="s">
        <v>83</v>
      </c>
      <c r="AY119" s="211" t="s">
        <v>331</v>
      </c>
      <c r="BK119" s="213">
        <f>BK120</f>
        <v>0</v>
      </c>
    </row>
    <row r="120" s="2" customFormat="1" ht="16.5" customHeight="1">
      <c r="A120" s="40"/>
      <c r="B120" s="41"/>
      <c r="C120" s="216" t="s">
        <v>387</v>
      </c>
      <c r="D120" s="216" t="s">
        <v>333</v>
      </c>
      <c r="E120" s="217" t="s">
        <v>8061</v>
      </c>
      <c r="F120" s="218" t="s">
        <v>8062</v>
      </c>
      <c r="G120" s="219" t="s">
        <v>425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96" t="s">
        <v>19</v>
      </c>
      <c r="N120" s="297" t="s">
        <v>47</v>
      </c>
      <c r="O120" s="298"/>
      <c r="P120" s="299">
        <f>O120*H120</f>
        <v>0</v>
      </c>
      <c r="Q120" s="299">
        <v>0</v>
      </c>
      <c r="R120" s="299">
        <f>Q120*H120</f>
        <v>0</v>
      </c>
      <c r="S120" s="299">
        <v>0</v>
      </c>
      <c r="T120" s="30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1253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1253</v>
      </c>
      <c r="BM120" s="227" t="s">
        <v>8063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SVRwYTfAIEHftfTWrUHeTekVxAWbbXkEP1Lds8yi8F7A4bslLELdpkepHVmI4OcJ9fkOKJ25REyfiRcXVPLIRA==" hashValue="8lg/ATlNbJRADSAzSZwRXJBxX0NttE0CBixPDeFbX85zgmtdfvOoAQv4Q4OL8C8NJkwqVs8KKbB0O3cwxllZOQ==" algorithmName="SHA-512" password="CC35"/>
  <autoFilter ref="C91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2/122251101"/>
    <hyperlink ref="F99" r:id="rId2" display="https://podminky.urs.cz/item/CS_URS_2022_02/162751117"/>
    <hyperlink ref="F101" r:id="rId3" display="https://podminky.urs.cz/item/CS_URS_2022_02/162751119"/>
    <hyperlink ref="F104" r:id="rId4" display="https://podminky.urs.cz/item/CS_URS_2022_02/171201231"/>
    <hyperlink ref="F107" r:id="rId5" display="https://podminky.urs.cz/item/CS_URS_2022_02/181951112"/>
    <hyperlink ref="F111" r:id="rId6" display="https://podminky.urs.cz/item/CS_URS_2022_02/271532212"/>
    <hyperlink ref="F115" r:id="rId7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8064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ROUND((SUM(BE93:BE208)),  2)</f>
        <v>0</v>
      </c>
      <c r="G35" s="40"/>
      <c r="H35" s="40"/>
      <c r="I35" s="160">
        <v>0.20999999999999999</v>
      </c>
      <c r="J35" s="159">
        <f>ROUND(((SUM(BE93:BE208))*I35),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ROUND((SUM(BF93:BF208)),  2)</f>
        <v>0</v>
      </c>
      <c r="G36" s="40"/>
      <c r="H36" s="40"/>
      <c r="I36" s="160">
        <v>0.14999999999999999</v>
      </c>
      <c r="J36" s="159">
        <f>ROUND(((SUM(BF93:BF208))*I36),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ROUND((SUM(BG93:BG208)),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ROUND((SUM(BH93:BH208)),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ROUND((SUM(BI93:BI208)),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104.30 - IO.04.30 - Venkovní areálové osvětlení (část)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8065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8066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8067</v>
      </c>
      <c r="E66" s="186"/>
      <c r="F66" s="186"/>
      <c r="G66" s="186"/>
      <c r="H66" s="186"/>
      <c r="I66" s="186"/>
      <c r="J66" s="187">
        <f>J117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8068</v>
      </c>
      <c r="E67" s="186"/>
      <c r="F67" s="186"/>
      <c r="G67" s="186"/>
      <c r="H67" s="186"/>
      <c r="I67" s="186"/>
      <c r="J67" s="187">
        <f>J120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8069</v>
      </c>
      <c r="E68" s="186"/>
      <c r="F68" s="186"/>
      <c r="G68" s="186"/>
      <c r="H68" s="186"/>
      <c r="I68" s="186"/>
      <c r="J68" s="187">
        <f>J175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8070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8071</v>
      </c>
      <c r="E70" s="186"/>
      <c r="F70" s="186"/>
      <c r="G70" s="186"/>
      <c r="H70" s="186"/>
      <c r="I70" s="186"/>
      <c r="J70" s="187">
        <f>J183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8072</v>
      </c>
      <c r="E71" s="186"/>
      <c r="F71" s="186"/>
      <c r="G71" s="186"/>
      <c r="H71" s="186"/>
      <c r="I71" s="186"/>
      <c r="J71" s="187">
        <f>J202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303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304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104.30 - IO.04.30 - Venkovní areálové osvětlení (část)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14. 6. 2022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Statutární město Brno</v>
      </c>
      <c r="G89" s="42"/>
      <c r="H89" s="42"/>
      <c r="I89" s="34" t="s">
        <v>31</v>
      </c>
      <c r="J89" s="38" t="str">
        <f>E23</f>
        <v>Arch.Design, s.r.o.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CKN Invest, spol. s 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317</v>
      </c>
      <c r="D92" s="192" t="s">
        <v>61</v>
      </c>
      <c r="E92" s="192" t="s">
        <v>57</v>
      </c>
      <c r="F92" s="192" t="s">
        <v>58</v>
      </c>
      <c r="G92" s="192" t="s">
        <v>318</v>
      </c>
      <c r="H92" s="192" t="s">
        <v>319</v>
      </c>
      <c r="I92" s="192" t="s">
        <v>320</v>
      </c>
      <c r="J92" s="192" t="s">
        <v>311</v>
      </c>
      <c r="K92" s="193" t="s">
        <v>321</v>
      </c>
      <c r="L92" s="194"/>
      <c r="M92" s="94" t="s">
        <v>19</v>
      </c>
      <c r="N92" s="95" t="s">
        <v>46</v>
      </c>
      <c r="O92" s="95" t="s">
        <v>322</v>
      </c>
      <c r="P92" s="95" t="s">
        <v>323</v>
      </c>
      <c r="Q92" s="95" t="s">
        <v>324</v>
      </c>
      <c r="R92" s="95" t="s">
        <v>325</v>
      </c>
      <c r="S92" s="95" t="s">
        <v>326</v>
      </c>
      <c r="T92" s="96" t="s">
        <v>327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328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0</v>
      </c>
      <c r="S93" s="98"/>
      <c r="T93" s="198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75</v>
      </c>
      <c r="AU93" s="19" t="s">
        <v>312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75</v>
      </c>
      <c r="E94" s="203" t="s">
        <v>4912</v>
      </c>
      <c r="F94" s="203" t="s">
        <v>8073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P95+P117+P120+P175+P179+P183+P202</f>
        <v>0</v>
      </c>
      <c r="Q94" s="208"/>
      <c r="R94" s="209">
        <f>R95+R117+R120+R175+R179+R183+R202</f>
        <v>0</v>
      </c>
      <c r="S94" s="208"/>
      <c r="T94" s="210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83</v>
      </c>
      <c r="AT94" s="212" t="s">
        <v>75</v>
      </c>
      <c r="AU94" s="212" t="s">
        <v>76</v>
      </c>
      <c r="AY94" s="211" t="s">
        <v>331</v>
      </c>
      <c r="BK94" s="213">
        <f>BK95+BK117+BK120+BK175+BK179+BK183+BK202</f>
        <v>0</v>
      </c>
    </row>
    <row r="95" s="12" customFormat="1" ht="22.8" customHeight="1">
      <c r="A95" s="12"/>
      <c r="B95" s="200"/>
      <c r="C95" s="201"/>
      <c r="D95" s="202" t="s">
        <v>75</v>
      </c>
      <c r="E95" s="214" t="s">
        <v>83</v>
      </c>
      <c r="F95" s="214" t="s">
        <v>4691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SUM(P96:P116)</f>
        <v>0</v>
      </c>
      <c r="Q95" s="208"/>
      <c r="R95" s="209">
        <f>SUM(R96:R116)</f>
        <v>0</v>
      </c>
      <c r="S95" s="208"/>
      <c r="T95" s="210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83</v>
      </c>
      <c r="AY95" s="211" t="s">
        <v>331</v>
      </c>
      <c r="BK95" s="213">
        <f>SUM(BK96:BK116)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1523</v>
      </c>
      <c r="F96" s="218" t="s">
        <v>8074</v>
      </c>
      <c r="G96" s="219" t="s">
        <v>376</v>
      </c>
      <c r="H96" s="220">
        <v>652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85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1531</v>
      </c>
      <c r="F97" s="218" t="s">
        <v>8075</v>
      </c>
      <c r="G97" s="219" t="s">
        <v>376</v>
      </c>
      <c r="H97" s="220">
        <v>33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1538</v>
      </c>
      <c r="F98" s="218" t="s">
        <v>8076</v>
      </c>
      <c r="G98" s="219" t="s">
        <v>1051</v>
      </c>
      <c r="H98" s="220">
        <v>33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1544</v>
      </c>
      <c r="F99" s="218" t="s">
        <v>8077</v>
      </c>
      <c r="G99" s="219" t="s">
        <v>1051</v>
      </c>
      <c r="H99" s="220">
        <v>13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1550</v>
      </c>
      <c r="F100" s="218" t="s">
        <v>4695</v>
      </c>
      <c r="G100" s="219" t="s">
        <v>429</v>
      </c>
      <c r="H100" s="220">
        <v>64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1554</v>
      </c>
      <c r="F101" s="218" t="s">
        <v>8078</v>
      </c>
      <c r="G101" s="219" t="s">
        <v>384</v>
      </c>
      <c r="H101" s="220">
        <v>123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1558</v>
      </c>
      <c r="F102" s="218" t="s">
        <v>8079</v>
      </c>
      <c r="G102" s="219" t="s">
        <v>384</v>
      </c>
      <c r="H102" s="220">
        <v>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1563</v>
      </c>
      <c r="F103" s="218" t="s">
        <v>8080</v>
      </c>
      <c r="G103" s="219" t="s">
        <v>336</v>
      </c>
      <c r="H103" s="220">
        <v>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1572</v>
      </c>
      <c r="F104" s="218" t="s">
        <v>8081</v>
      </c>
      <c r="G104" s="219" t="s">
        <v>376</v>
      </c>
      <c r="H104" s="220">
        <v>300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1587</v>
      </c>
      <c r="F105" s="218" t="s">
        <v>8082</v>
      </c>
      <c r="G105" s="219" t="s">
        <v>376</v>
      </c>
      <c r="H105" s="220">
        <v>63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1600</v>
      </c>
      <c r="F106" s="218" t="s">
        <v>8074</v>
      </c>
      <c r="G106" s="219" t="s">
        <v>376</v>
      </c>
      <c r="H106" s="220">
        <v>1489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199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1607</v>
      </c>
      <c r="F107" s="218" t="s">
        <v>8075</v>
      </c>
      <c r="G107" s="219" t="s">
        <v>376</v>
      </c>
      <c r="H107" s="220">
        <v>127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587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1613</v>
      </c>
      <c r="F108" s="218" t="s">
        <v>8076</v>
      </c>
      <c r="G108" s="219" t="s">
        <v>1051</v>
      </c>
      <c r="H108" s="220">
        <v>127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650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1619</v>
      </c>
      <c r="F109" s="218" t="s">
        <v>8083</v>
      </c>
      <c r="G109" s="219" t="s">
        <v>1051</v>
      </c>
      <c r="H109" s="220">
        <v>29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631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1626</v>
      </c>
      <c r="F110" s="218" t="s">
        <v>8084</v>
      </c>
      <c r="G110" s="219" t="s">
        <v>1051</v>
      </c>
      <c r="H110" s="220">
        <v>12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624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1647</v>
      </c>
      <c r="F111" s="218" t="s">
        <v>8085</v>
      </c>
      <c r="G111" s="219" t="s">
        <v>1051</v>
      </c>
      <c r="H111" s="220">
        <v>10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1653</v>
      </c>
      <c r="F112" s="218" t="s">
        <v>4695</v>
      </c>
      <c r="G112" s="219" t="s">
        <v>429</v>
      </c>
      <c r="H112" s="220">
        <v>168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666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534</v>
      </c>
      <c r="F113" s="218" t="s">
        <v>8078</v>
      </c>
      <c r="G113" s="219" t="s">
        <v>384</v>
      </c>
      <c r="H113" s="220">
        <v>316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683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1667</v>
      </c>
      <c r="F114" s="218" t="s">
        <v>8079</v>
      </c>
      <c r="G114" s="219" t="s">
        <v>384</v>
      </c>
      <c r="H114" s="220">
        <v>20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1048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1672</v>
      </c>
      <c r="F115" s="218" t="s">
        <v>8080</v>
      </c>
      <c r="G115" s="219" t="s">
        <v>336</v>
      </c>
      <c r="H115" s="220">
        <v>208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1058</v>
      </c>
    </row>
    <row r="116" s="2" customFormat="1" ht="16.5" customHeight="1">
      <c r="A116" s="40"/>
      <c r="B116" s="41"/>
      <c r="C116" s="216" t="s">
        <v>7</v>
      </c>
      <c r="D116" s="216" t="s">
        <v>333</v>
      </c>
      <c r="E116" s="217" t="s">
        <v>1679</v>
      </c>
      <c r="F116" s="218" t="s">
        <v>8081</v>
      </c>
      <c r="G116" s="219" t="s">
        <v>376</v>
      </c>
      <c r="H116" s="220">
        <v>600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1070</v>
      </c>
    </row>
    <row r="117" s="12" customFormat="1" ht="22.8" customHeight="1">
      <c r="A117" s="12"/>
      <c r="B117" s="200"/>
      <c r="C117" s="201"/>
      <c r="D117" s="202" t="s">
        <v>75</v>
      </c>
      <c r="E117" s="214" t="s">
        <v>85</v>
      </c>
      <c r="F117" s="214" t="s">
        <v>8086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SUM(P118:P119)</f>
        <v>0</v>
      </c>
      <c r="Q117" s="208"/>
      <c r="R117" s="209">
        <f>SUM(R118:R119)</f>
        <v>0</v>
      </c>
      <c r="S117" s="208"/>
      <c r="T117" s="210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83</v>
      </c>
      <c r="AY117" s="211" t="s">
        <v>331</v>
      </c>
      <c r="BK117" s="213">
        <f>SUM(BK118:BK119)</f>
        <v>0</v>
      </c>
    </row>
    <row r="118" s="2" customFormat="1" ht="16.5" customHeight="1">
      <c r="A118" s="40"/>
      <c r="B118" s="41"/>
      <c r="C118" s="216" t="s">
        <v>190</v>
      </c>
      <c r="D118" s="216" t="s">
        <v>333</v>
      </c>
      <c r="E118" s="217" t="s">
        <v>2122</v>
      </c>
      <c r="F118" s="218" t="s">
        <v>8087</v>
      </c>
      <c r="G118" s="219" t="s">
        <v>1076</v>
      </c>
      <c r="H118" s="220">
        <v>29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1078</v>
      </c>
    </row>
    <row r="119" s="2" customFormat="1" ht="16.5" customHeight="1">
      <c r="A119" s="40"/>
      <c r="B119" s="41"/>
      <c r="C119" s="216" t="s">
        <v>193</v>
      </c>
      <c r="D119" s="216" t="s">
        <v>333</v>
      </c>
      <c r="E119" s="217" t="s">
        <v>2144</v>
      </c>
      <c r="F119" s="218" t="s">
        <v>8087</v>
      </c>
      <c r="G119" s="219" t="s">
        <v>1076</v>
      </c>
      <c r="H119" s="220">
        <v>36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495</v>
      </c>
    </row>
    <row r="120" s="12" customFormat="1" ht="22.8" customHeight="1">
      <c r="A120" s="12"/>
      <c r="B120" s="200"/>
      <c r="C120" s="201"/>
      <c r="D120" s="202" t="s">
        <v>75</v>
      </c>
      <c r="E120" s="214" t="s">
        <v>92</v>
      </c>
      <c r="F120" s="214" t="s">
        <v>4470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SUM(P121:P174)</f>
        <v>0</v>
      </c>
      <c r="Q120" s="208"/>
      <c r="R120" s="209">
        <f>SUM(R121:R174)</f>
        <v>0</v>
      </c>
      <c r="S120" s="208"/>
      <c r="T120" s="210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83</v>
      </c>
      <c r="AY120" s="211" t="s">
        <v>331</v>
      </c>
      <c r="BK120" s="213">
        <f>SUM(BK121:BK174)</f>
        <v>0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2738</v>
      </c>
      <c r="F121" s="218" t="s">
        <v>8088</v>
      </c>
      <c r="G121" s="219" t="s">
        <v>376</v>
      </c>
      <c r="H121" s="220">
        <v>685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1132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2743</v>
      </c>
      <c r="F122" s="218" t="s">
        <v>8089</v>
      </c>
      <c r="G122" s="219" t="s">
        <v>376</v>
      </c>
      <c r="H122" s="220">
        <v>52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1144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2749</v>
      </c>
      <c r="F123" s="218" t="s">
        <v>4445</v>
      </c>
      <c r="G123" s="219" t="s">
        <v>1051</v>
      </c>
      <c r="H123" s="220">
        <v>26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1189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2754</v>
      </c>
      <c r="F124" s="218" t="s">
        <v>4447</v>
      </c>
      <c r="G124" s="219" t="s">
        <v>1051</v>
      </c>
      <c r="H124" s="220">
        <v>28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1201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2760</v>
      </c>
      <c r="F125" s="218" t="s">
        <v>8090</v>
      </c>
      <c r="G125" s="219" t="s">
        <v>1051</v>
      </c>
      <c r="H125" s="220">
        <v>13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1039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2765</v>
      </c>
      <c r="F126" s="218" t="s">
        <v>8091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1243</v>
      </c>
    </row>
    <row r="127" s="2" customFormat="1" ht="16.5" customHeight="1">
      <c r="A127" s="40"/>
      <c r="B127" s="41"/>
      <c r="C127" s="216" t="s">
        <v>631</v>
      </c>
      <c r="D127" s="216" t="s">
        <v>333</v>
      </c>
      <c r="E127" s="217" t="s">
        <v>2772</v>
      </c>
      <c r="F127" s="218" t="s">
        <v>8027</v>
      </c>
      <c r="G127" s="219" t="s">
        <v>376</v>
      </c>
      <c r="H127" s="220">
        <v>895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1253</v>
      </c>
    </row>
    <row r="128" s="2" customFormat="1" ht="16.5" customHeight="1">
      <c r="A128" s="40"/>
      <c r="B128" s="41"/>
      <c r="C128" s="216" t="s">
        <v>618</v>
      </c>
      <c r="D128" s="216" t="s">
        <v>333</v>
      </c>
      <c r="E128" s="217" t="s">
        <v>2778</v>
      </c>
      <c r="F128" s="218" t="s">
        <v>4496</v>
      </c>
      <c r="G128" s="219" t="s">
        <v>376</v>
      </c>
      <c r="H128" s="220">
        <v>157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1266</v>
      </c>
    </row>
    <row r="129" s="2" customFormat="1" ht="16.5" customHeight="1">
      <c r="A129" s="40"/>
      <c r="B129" s="41"/>
      <c r="C129" s="216" t="s">
        <v>624</v>
      </c>
      <c r="D129" s="216" t="s">
        <v>333</v>
      </c>
      <c r="E129" s="217" t="s">
        <v>2783</v>
      </c>
      <c r="F129" s="218" t="s">
        <v>8092</v>
      </c>
      <c r="G129" s="219" t="s">
        <v>1051</v>
      </c>
      <c r="H129" s="220">
        <v>28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1284</v>
      </c>
    </row>
    <row r="130" s="2" customFormat="1" ht="16.5" customHeight="1">
      <c r="A130" s="40"/>
      <c r="B130" s="41"/>
      <c r="C130" s="216" t="s">
        <v>612</v>
      </c>
      <c r="D130" s="216" t="s">
        <v>333</v>
      </c>
      <c r="E130" s="217" t="s">
        <v>2789</v>
      </c>
      <c r="F130" s="218" t="s">
        <v>4520</v>
      </c>
      <c r="G130" s="219" t="s">
        <v>1051</v>
      </c>
      <c r="H130" s="220">
        <v>90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1310</v>
      </c>
    </row>
    <row r="131" s="2" customFormat="1" ht="16.5" customHeight="1">
      <c r="A131" s="40"/>
      <c r="B131" s="41"/>
      <c r="C131" s="216" t="s">
        <v>638</v>
      </c>
      <c r="D131" s="216" t="s">
        <v>333</v>
      </c>
      <c r="E131" s="217" t="s">
        <v>2794</v>
      </c>
      <c r="F131" s="218" t="s">
        <v>8093</v>
      </c>
      <c r="G131" s="219" t="s">
        <v>1051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1333</v>
      </c>
    </row>
    <row r="132" s="2" customFormat="1" ht="16.5" customHeight="1">
      <c r="A132" s="40"/>
      <c r="B132" s="41"/>
      <c r="C132" s="216" t="s">
        <v>605</v>
      </c>
      <c r="D132" s="216" t="s">
        <v>333</v>
      </c>
      <c r="E132" s="217" t="s">
        <v>2799</v>
      </c>
      <c r="F132" s="218" t="s">
        <v>8094</v>
      </c>
      <c r="G132" s="219" t="s">
        <v>1051</v>
      </c>
      <c r="H132" s="220">
        <v>13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1348</v>
      </c>
    </row>
    <row r="133" s="2" customFormat="1" ht="16.5" customHeight="1">
      <c r="A133" s="40"/>
      <c r="B133" s="41"/>
      <c r="C133" s="216" t="s">
        <v>666</v>
      </c>
      <c r="D133" s="216" t="s">
        <v>333</v>
      </c>
      <c r="E133" s="217" t="s">
        <v>2807</v>
      </c>
      <c r="F133" s="218" t="s">
        <v>8095</v>
      </c>
      <c r="G133" s="219" t="s">
        <v>1051</v>
      </c>
      <c r="H133" s="220">
        <v>15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1366</v>
      </c>
    </row>
    <row r="134" s="2" customFormat="1" ht="16.5" customHeight="1">
      <c r="A134" s="40"/>
      <c r="B134" s="41"/>
      <c r="C134" s="216" t="s">
        <v>675</v>
      </c>
      <c r="D134" s="216" t="s">
        <v>333</v>
      </c>
      <c r="E134" s="217" t="s">
        <v>2812</v>
      </c>
      <c r="F134" s="218" t="s">
        <v>8096</v>
      </c>
      <c r="G134" s="219" t="s">
        <v>1051</v>
      </c>
      <c r="H134" s="220">
        <v>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1380</v>
      </c>
    </row>
    <row r="135" s="2" customFormat="1" ht="16.5" customHeight="1">
      <c r="A135" s="40"/>
      <c r="B135" s="41"/>
      <c r="C135" s="216" t="s">
        <v>683</v>
      </c>
      <c r="D135" s="216" t="s">
        <v>333</v>
      </c>
      <c r="E135" s="217" t="s">
        <v>2821</v>
      </c>
      <c r="F135" s="218" t="s">
        <v>8097</v>
      </c>
      <c r="G135" s="219" t="s">
        <v>1051</v>
      </c>
      <c r="H135" s="220">
        <v>15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1391</v>
      </c>
    </row>
    <row r="136" s="2" customFormat="1" ht="16.5" customHeight="1">
      <c r="A136" s="40"/>
      <c r="B136" s="41"/>
      <c r="C136" s="216" t="s">
        <v>1044</v>
      </c>
      <c r="D136" s="216" t="s">
        <v>333</v>
      </c>
      <c r="E136" s="217" t="s">
        <v>2831</v>
      </c>
      <c r="F136" s="218" t="s">
        <v>8088</v>
      </c>
      <c r="G136" s="219" t="s">
        <v>376</v>
      </c>
      <c r="H136" s="220">
        <v>1590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1415</v>
      </c>
    </row>
    <row r="137" s="2" customFormat="1" ht="16.5" customHeight="1">
      <c r="A137" s="40"/>
      <c r="B137" s="41"/>
      <c r="C137" s="216" t="s">
        <v>1048</v>
      </c>
      <c r="D137" s="216" t="s">
        <v>333</v>
      </c>
      <c r="E137" s="217" t="s">
        <v>2837</v>
      </c>
      <c r="F137" s="218" t="s">
        <v>8089</v>
      </c>
      <c r="G137" s="219" t="s">
        <v>376</v>
      </c>
      <c r="H137" s="220">
        <v>154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1424</v>
      </c>
    </row>
    <row r="138" s="2" customFormat="1" ht="16.5" customHeight="1">
      <c r="A138" s="40"/>
      <c r="B138" s="41"/>
      <c r="C138" s="216" t="s">
        <v>1053</v>
      </c>
      <c r="D138" s="216" t="s">
        <v>333</v>
      </c>
      <c r="E138" s="217" t="s">
        <v>2842</v>
      </c>
      <c r="F138" s="218" t="s">
        <v>4445</v>
      </c>
      <c r="G138" s="219" t="s">
        <v>1051</v>
      </c>
      <c r="H138" s="220">
        <v>80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1435</v>
      </c>
    </row>
    <row r="139" s="2" customFormat="1" ht="16.5" customHeight="1">
      <c r="A139" s="40"/>
      <c r="B139" s="41"/>
      <c r="C139" s="216" t="s">
        <v>1058</v>
      </c>
      <c r="D139" s="216" t="s">
        <v>333</v>
      </c>
      <c r="E139" s="217" t="s">
        <v>2851</v>
      </c>
      <c r="F139" s="218" t="s">
        <v>4447</v>
      </c>
      <c r="G139" s="219" t="s">
        <v>1051</v>
      </c>
      <c r="H139" s="220">
        <v>56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1450</v>
      </c>
    </row>
    <row r="140" s="2" customFormat="1" ht="16.5" customHeight="1">
      <c r="A140" s="40"/>
      <c r="B140" s="41"/>
      <c r="C140" s="216" t="s">
        <v>1066</v>
      </c>
      <c r="D140" s="216" t="s">
        <v>333</v>
      </c>
      <c r="E140" s="217" t="s">
        <v>2858</v>
      </c>
      <c r="F140" s="218" t="s">
        <v>8090</v>
      </c>
      <c r="G140" s="219" t="s">
        <v>1051</v>
      </c>
      <c r="H140" s="220">
        <v>48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85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1463</v>
      </c>
    </row>
    <row r="141" s="2" customFormat="1" ht="16.5" customHeight="1">
      <c r="A141" s="40"/>
      <c r="B141" s="41"/>
      <c r="C141" s="216" t="s">
        <v>1070</v>
      </c>
      <c r="D141" s="216" t="s">
        <v>333</v>
      </c>
      <c r="E141" s="217" t="s">
        <v>2865</v>
      </c>
      <c r="F141" s="218" t="s">
        <v>8091</v>
      </c>
      <c r="G141" s="219" t="s">
        <v>1051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1472</v>
      </c>
    </row>
    <row r="142" s="2" customFormat="1" ht="16.5" customHeight="1">
      <c r="A142" s="40"/>
      <c r="B142" s="41"/>
      <c r="C142" s="216" t="s">
        <v>546</v>
      </c>
      <c r="D142" s="216" t="s">
        <v>333</v>
      </c>
      <c r="E142" s="217" t="s">
        <v>2870</v>
      </c>
      <c r="F142" s="218" t="s">
        <v>4496</v>
      </c>
      <c r="G142" s="219" t="s">
        <v>376</v>
      </c>
      <c r="H142" s="220">
        <v>735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467</v>
      </c>
    </row>
    <row r="143" s="2" customFormat="1" ht="16.5" customHeight="1">
      <c r="A143" s="40"/>
      <c r="B143" s="41"/>
      <c r="C143" s="216" t="s">
        <v>1078</v>
      </c>
      <c r="D143" s="216" t="s">
        <v>333</v>
      </c>
      <c r="E143" s="217" t="s">
        <v>2875</v>
      </c>
      <c r="F143" s="218" t="s">
        <v>8098</v>
      </c>
      <c r="G143" s="219" t="s">
        <v>376</v>
      </c>
      <c r="H143" s="220">
        <v>1096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547</v>
      </c>
    </row>
    <row r="144" s="2" customFormat="1" ht="16.5" customHeight="1">
      <c r="A144" s="40"/>
      <c r="B144" s="41"/>
      <c r="C144" s="216" t="s">
        <v>1083</v>
      </c>
      <c r="D144" s="216" t="s">
        <v>333</v>
      </c>
      <c r="E144" s="217" t="s">
        <v>2882</v>
      </c>
      <c r="F144" s="218" t="s">
        <v>8099</v>
      </c>
      <c r="G144" s="219" t="s">
        <v>376</v>
      </c>
      <c r="H144" s="220">
        <v>1985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1512</v>
      </c>
    </row>
    <row r="145" s="2" customFormat="1" ht="16.5" customHeight="1">
      <c r="A145" s="40"/>
      <c r="B145" s="41"/>
      <c r="C145" s="216" t="s">
        <v>1106</v>
      </c>
      <c r="D145" s="216" t="s">
        <v>333</v>
      </c>
      <c r="E145" s="217" t="s">
        <v>2886</v>
      </c>
      <c r="F145" s="218" t="s">
        <v>4508</v>
      </c>
      <c r="G145" s="219" t="s">
        <v>376</v>
      </c>
      <c r="H145" s="220">
        <v>987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47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126</v>
      </c>
      <c r="AT145" s="227" t="s">
        <v>333</v>
      </c>
      <c r="AU145" s="227" t="s">
        <v>85</v>
      </c>
      <c r="AY145" s="19" t="s">
        <v>331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83</v>
      </c>
      <c r="BK145" s="228">
        <f>ROUND(I145*H145,2)</f>
        <v>0</v>
      </c>
      <c r="BL145" s="19" t="s">
        <v>126</v>
      </c>
      <c r="BM145" s="227" t="s">
        <v>1523</v>
      </c>
    </row>
    <row r="146" s="2" customFormat="1" ht="16.5" customHeight="1">
      <c r="A146" s="40"/>
      <c r="B146" s="41"/>
      <c r="C146" s="216" t="s">
        <v>1111</v>
      </c>
      <c r="D146" s="216" t="s">
        <v>333</v>
      </c>
      <c r="E146" s="217" t="s">
        <v>2890</v>
      </c>
      <c r="F146" s="218" t="s">
        <v>4510</v>
      </c>
      <c r="G146" s="219" t="s">
        <v>376</v>
      </c>
      <c r="H146" s="220">
        <v>472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1538</v>
      </c>
    </row>
    <row r="147" s="2" customFormat="1" ht="16.5" customHeight="1">
      <c r="A147" s="40"/>
      <c r="B147" s="41"/>
      <c r="C147" s="216" t="s">
        <v>495</v>
      </c>
      <c r="D147" s="216" t="s">
        <v>333</v>
      </c>
      <c r="E147" s="217" t="s">
        <v>2894</v>
      </c>
      <c r="F147" s="218" t="s">
        <v>8027</v>
      </c>
      <c r="G147" s="219" t="s">
        <v>376</v>
      </c>
      <c r="H147" s="220">
        <v>1548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1550</v>
      </c>
    </row>
    <row r="148" s="2" customFormat="1" ht="16.5" customHeight="1">
      <c r="A148" s="40"/>
      <c r="B148" s="41"/>
      <c r="C148" s="216" t="s">
        <v>1127</v>
      </c>
      <c r="D148" s="216" t="s">
        <v>333</v>
      </c>
      <c r="E148" s="217" t="s">
        <v>2898</v>
      </c>
      <c r="F148" s="218" t="s">
        <v>4520</v>
      </c>
      <c r="G148" s="219" t="s">
        <v>1051</v>
      </c>
      <c r="H148" s="220">
        <v>950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1558</v>
      </c>
    </row>
    <row r="149" s="2" customFormat="1" ht="16.5" customHeight="1">
      <c r="A149" s="40"/>
      <c r="B149" s="41"/>
      <c r="C149" s="216" t="s">
        <v>1132</v>
      </c>
      <c r="D149" s="216" t="s">
        <v>333</v>
      </c>
      <c r="E149" s="217" t="s">
        <v>2902</v>
      </c>
      <c r="F149" s="218" t="s">
        <v>4522</v>
      </c>
      <c r="G149" s="219" t="s">
        <v>1051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47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126</v>
      </c>
      <c r="AT149" s="227" t="s">
        <v>333</v>
      </c>
      <c r="AU149" s="227" t="s">
        <v>85</v>
      </c>
      <c r="AY149" s="19" t="s">
        <v>331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83</v>
      </c>
      <c r="BK149" s="228">
        <f>ROUND(I149*H149,2)</f>
        <v>0</v>
      </c>
      <c r="BL149" s="19" t="s">
        <v>126</v>
      </c>
      <c r="BM149" s="227" t="s">
        <v>1572</v>
      </c>
    </row>
    <row r="150" s="2" customFormat="1" ht="16.5" customHeight="1">
      <c r="A150" s="40"/>
      <c r="B150" s="41"/>
      <c r="C150" s="216" t="s">
        <v>1139</v>
      </c>
      <c r="D150" s="216" t="s">
        <v>333</v>
      </c>
      <c r="E150" s="217" t="s">
        <v>2906</v>
      </c>
      <c r="F150" s="218" t="s">
        <v>4484</v>
      </c>
      <c r="G150" s="219" t="s">
        <v>1051</v>
      </c>
      <c r="H150" s="220">
        <v>100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1592</v>
      </c>
    </row>
    <row r="151" s="2" customFormat="1" ht="16.5" customHeight="1">
      <c r="A151" s="40"/>
      <c r="B151" s="41"/>
      <c r="C151" s="216" t="s">
        <v>1144</v>
      </c>
      <c r="D151" s="216" t="s">
        <v>333</v>
      </c>
      <c r="E151" s="217" t="s">
        <v>2910</v>
      </c>
      <c r="F151" s="218" t="s">
        <v>8100</v>
      </c>
      <c r="G151" s="219" t="s">
        <v>1051</v>
      </c>
      <c r="H151" s="220">
        <v>6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1607</v>
      </c>
    </row>
    <row r="152" s="2" customFormat="1" ht="16.5" customHeight="1">
      <c r="A152" s="40"/>
      <c r="B152" s="41"/>
      <c r="C152" s="216" t="s">
        <v>1154</v>
      </c>
      <c r="D152" s="216" t="s">
        <v>333</v>
      </c>
      <c r="E152" s="217" t="s">
        <v>2914</v>
      </c>
      <c r="F152" s="218" t="s">
        <v>8092</v>
      </c>
      <c r="G152" s="219" t="s">
        <v>1051</v>
      </c>
      <c r="H152" s="220">
        <v>29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1619</v>
      </c>
    </row>
    <row r="153" s="2" customFormat="1" ht="16.5" customHeight="1">
      <c r="A153" s="40"/>
      <c r="B153" s="41"/>
      <c r="C153" s="216" t="s">
        <v>1189</v>
      </c>
      <c r="D153" s="216" t="s">
        <v>333</v>
      </c>
      <c r="E153" s="217" t="s">
        <v>2918</v>
      </c>
      <c r="F153" s="218" t="s">
        <v>8101</v>
      </c>
      <c r="G153" s="219" t="s">
        <v>1051</v>
      </c>
      <c r="H153" s="220">
        <v>29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47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126</v>
      </c>
      <c r="AT153" s="227" t="s">
        <v>333</v>
      </c>
      <c r="AU153" s="227" t="s">
        <v>85</v>
      </c>
      <c r="AY153" s="19" t="s">
        <v>331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83</v>
      </c>
      <c r="BK153" s="228">
        <f>ROUND(I153*H153,2)</f>
        <v>0</v>
      </c>
      <c r="BL153" s="19" t="s">
        <v>126</v>
      </c>
      <c r="BM153" s="227" t="s">
        <v>1647</v>
      </c>
    </row>
    <row r="154" s="2" customFormat="1" ht="16.5" customHeight="1">
      <c r="A154" s="40"/>
      <c r="B154" s="41"/>
      <c r="C154" s="216" t="s">
        <v>1196</v>
      </c>
      <c r="D154" s="216" t="s">
        <v>333</v>
      </c>
      <c r="E154" s="217" t="s">
        <v>2922</v>
      </c>
      <c r="F154" s="218" t="s">
        <v>8095</v>
      </c>
      <c r="G154" s="219" t="s">
        <v>1051</v>
      </c>
      <c r="H154" s="220">
        <v>24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534</v>
      </c>
    </row>
    <row r="155" s="2" customFormat="1" ht="16.5" customHeight="1">
      <c r="A155" s="40"/>
      <c r="B155" s="41"/>
      <c r="C155" s="216" t="s">
        <v>1201</v>
      </c>
      <c r="D155" s="216" t="s">
        <v>333</v>
      </c>
      <c r="E155" s="217" t="s">
        <v>2926</v>
      </c>
      <c r="F155" s="218" t="s">
        <v>8102</v>
      </c>
      <c r="G155" s="219" t="s">
        <v>1051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1672</v>
      </c>
    </row>
    <row r="156" s="2" customFormat="1" ht="16.5" customHeight="1">
      <c r="A156" s="40"/>
      <c r="B156" s="41"/>
      <c r="C156" s="216" t="s">
        <v>1207</v>
      </c>
      <c r="D156" s="216" t="s">
        <v>333</v>
      </c>
      <c r="E156" s="217" t="s">
        <v>2930</v>
      </c>
      <c r="F156" s="218" t="s">
        <v>8103</v>
      </c>
      <c r="G156" s="219" t="s">
        <v>1051</v>
      </c>
      <c r="H156" s="220">
        <v>4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1688</v>
      </c>
    </row>
    <row r="157" s="2" customFormat="1" ht="16.5" customHeight="1">
      <c r="A157" s="40"/>
      <c r="B157" s="41"/>
      <c r="C157" s="216" t="s">
        <v>1039</v>
      </c>
      <c r="D157" s="216" t="s">
        <v>333</v>
      </c>
      <c r="E157" s="217" t="s">
        <v>2934</v>
      </c>
      <c r="F157" s="218" t="s">
        <v>8104</v>
      </c>
      <c r="G157" s="219" t="s">
        <v>1051</v>
      </c>
      <c r="H157" s="220">
        <v>24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1698</v>
      </c>
    </row>
    <row r="158" s="2" customFormat="1" ht="16.5" customHeight="1">
      <c r="A158" s="40"/>
      <c r="B158" s="41"/>
      <c r="C158" s="216" t="s">
        <v>1152</v>
      </c>
      <c r="D158" s="216" t="s">
        <v>333</v>
      </c>
      <c r="E158" s="217" t="s">
        <v>372</v>
      </c>
      <c r="F158" s="218" t="s">
        <v>8105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1705</v>
      </c>
    </row>
    <row r="159" s="2" customFormat="1" ht="16.5" customHeight="1">
      <c r="A159" s="40"/>
      <c r="B159" s="41"/>
      <c r="C159" s="216" t="s">
        <v>1243</v>
      </c>
      <c r="D159" s="216" t="s">
        <v>333</v>
      </c>
      <c r="E159" s="217" t="s">
        <v>2941</v>
      </c>
      <c r="F159" s="218" t="s">
        <v>8106</v>
      </c>
      <c r="G159" s="219" t="s">
        <v>1051</v>
      </c>
      <c r="H159" s="220">
        <v>4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1713</v>
      </c>
    </row>
    <row r="160" s="2" customFormat="1" ht="16.5" customHeight="1">
      <c r="A160" s="40"/>
      <c r="B160" s="41"/>
      <c r="C160" s="216" t="s">
        <v>1249</v>
      </c>
      <c r="D160" s="216" t="s">
        <v>333</v>
      </c>
      <c r="E160" s="217" t="s">
        <v>2945</v>
      </c>
      <c r="F160" s="218" t="s">
        <v>8107</v>
      </c>
      <c r="G160" s="219" t="s">
        <v>1051</v>
      </c>
      <c r="H160" s="220">
        <v>6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1721</v>
      </c>
    </row>
    <row r="161" s="2" customFormat="1" ht="16.5" customHeight="1">
      <c r="A161" s="40"/>
      <c r="B161" s="41"/>
      <c r="C161" s="216" t="s">
        <v>1253</v>
      </c>
      <c r="D161" s="216" t="s">
        <v>333</v>
      </c>
      <c r="E161" s="217" t="s">
        <v>2949</v>
      </c>
      <c r="F161" s="218" t="s">
        <v>8102</v>
      </c>
      <c r="G161" s="219" t="s">
        <v>1051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1729</v>
      </c>
    </row>
    <row r="162" s="2" customFormat="1" ht="16.5" customHeight="1">
      <c r="A162" s="40"/>
      <c r="B162" s="41"/>
      <c r="C162" s="216" t="s">
        <v>1006</v>
      </c>
      <c r="D162" s="216" t="s">
        <v>333</v>
      </c>
      <c r="E162" s="217" t="s">
        <v>2953</v>
      </c>
      <c r="F162" s="218" t="s">
        <v>8103</v>
      </c>
      <c r="G162" s="219" t="s">
        <v>1051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1737</v>
      </c>
    </row>
    <row r="163" s="2" customFormat="1" ht="16.5" customHeight="1">
      <c r="A163" s="40"/>
      <c r="B163" s="41"/>
      <c r="C163" s="216" t="s">
        <v>1266</v>
      </c>
      <c r="D163" s="216" t="s">
        <v>333</v>
      </c>
      <c r="E163" s="217" t="s">
        <v>2957</v>
      </c>
      <c r="F163" s="218" t="s">
        <v>8108</v>
      </c>
      <c r="G163" s="219" t="s">
        <v>1051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1745</v>
      </c>
    </row>
    <row r="164" s="2" customFormat="1" ht="16.5" customHeight="1">
      <c r="A164" s="40"/>
      <c r="B164" s="41"/>
      <c r="C164" s="216" t="s">
        <v>1271</v>
      </c>
      <c r="D164" s="216" t="s">
        <v>333</v>
      </c>
      <c r="E164" s="217" t="s">
        <v>2961</v>
      </c>
      <c r="F164" s="218" t="s">
        <v>8109</v>
      </c>
      <c r="G164" s="219" t="s">
        <v>1051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343</v>
      </c>
    </row>
    <row r="165" s="2" customFormat="1" ht="16.5" customHeight="1">
      <c r="A165" s="40"/>
      <c r="B165" s="41"/>
      <c r="C165" s="216" t="s">
        <v>1284</v>
      </c>
      <c r="D165" s="216" t="s">
        <v>333</v>
      </c>
      <c r="E165" s="217" t="s">
        <v>2965</v>
      </c>
      <c r="F165" s="218" t="s">
        <v>8110</v>
      </c>
      <c r="G165" s="219" t="s">
        <v>1051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1760</v>
      </c>
    </row>
    <row r="166" s="2" customFormat="1" ht="16.5" customHeight="1">
      <c r="A166" s="40"/>
      <c r="B166" s="41"/>
      <c r="C166" s="216" t="s">
        <v>1305</v>
      </c>
      <c r="D166" s="216" t="s">
        <v>333</v>
      </c>
      <c r="E166" s="217" t="s">
        <v>2969</v>
      </c>
      <c r="F166" s="218" t="s">
        <v>8102</v>
      </c>
      <c r="G166" s="219" t="s">
        <v>1051</v>
      </c>
      <c r="H166" s="220">
        <v>8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1768</v>
      </c>
    </row>
    <row r="167" s="2" customFormat="1" ht="16.5" customHeight="1">
      <c r="A167" s="40"/>
      <c r="B167" s="41"/>
      <c r="C167" s="216" t="s">
        <v>1310</v>
      </c>
      <c r="D167" s="216" t="s">
        <v>333</v>
      </c>
      <c r="E167" s="217" t="s">
        <v>2973</v>
      </c>
      <c r="F167" s="218" t="s">
        <v>8103</v>
      </c>
      <c r="G167" s="219" t="s">
        <v>1051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1776</v>
      </c>
    </row>
    <row r="168" s="2" customFormat="1" ht="16.5" customHeight="1">
      <c r="A168" s="40"/>
      <c r="B168" s="41"/>
      <c r="C168" s="216" t="s">
        <v>1316</v>
      </c>
      <c r="D168" s="216" t="s">
        <v>333</v>
      </c>
      <c r="E168" s="217" t="s">
        <v>2977</v>
      </c>
      <c r="F168" s="218" t="s">
        <v>8111</v>
      </c>
      <c r="G168" s="219" t="s">
        <v>1051</v>
      </c>
      <c r="H168" s="220">
        <v>8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1784</v>
      </c>
    </row>
    <row r="169" s="2" customFormat="1" ht="16.5" customHeight="1">
      <c r="A169" s="40"/>
      <c r="B169" s="41"/>
      <c r="C169" s="216" t="s">
        <v>1333</v>
      </c>
      <c r="D169" s="216" t="s">
        <v>333</v>
      </c>
      <c r="E169" s="217" t="s">
        <v>2981</v>
      </c>
      <c r="F169" s="218" t="s">
        <v>8112</v>
      </c>
      <c r="G169" s="219" t="s">
        <v>1051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1792</v>
      </c>
    </row>
    <row r="170" s="2" customFormat="1" ht="16.5" customHeight="1">
      <c r="A170" s="40"/>
      <c r="B170" s="41"/>
      <c r="C170" s="216" t="s">
        <v>1343</v>
      </c>
      <c r="D170" s="216" t="s">
        <v>333</v>
      </c>
      <c r="E170" s="217" t="s">
        <v>2985</v>
      </c>
      <c r="F170" s="218" t="s">
        <v>8113</v>
      </c>
      <c r="G170" s="219" t="s">
        <v>1051</v>
      </c>
      <c r="H170" s="220">
        <v>24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1800</v>
      </c>
    </row>
    <row r="171" s="2" customFormat="1" ht="16.5" customHeight="1">
      <c r="A171" s="40"/>
      <c r="B171" s="41"/>
      <c r="C171" s="216" t="s">
        <v>1348</v>
      </c>
      <c r="D171" s="216" t="s">
        <v>333</v>
      </c>
      <c r="E171" s="217" t="s">
        <v>2989</v>
      </c>
      <c r="F171" s="218" t="s">
        <v>8114</v>
      </c>
      <c r="G171" s="219" t="s">
        <v>1051</v>
      </c>
      <c r="H171" s="220">
        <v>10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1809</v>
      </c>
    </row>
    <row r="172" s="2" customFormat="1" ht="16.5" customHeight="1">
      <c r="A172" s="40"/>
      <c r="B172" s="41"/>
      <c r="C172" s="216" t="s">
        <v>1359</v>
      </c>
      <c r="D172" s="216" t="s">
        <v>333</v>
      </c>
      <c r="E172" s="217" t="s">
        <v>2993</v>
      </c>
      <c r="F172" s="218" t="s">
        <v>8115</v>
      </c>
      <c r="G172" s="219" t="s">
        <v>1051</v>
      </c>
      <c r="H172" s="220">
        <v>29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47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126</v>
      </c>
      <c r="AT172" s="227" t="s">
        <v>333</v>
      </c>
      <c r="AU172" s="227" t="s">
        <v>85</v>
      </c>
      <c r="AY172" s="19" t="s">
        <v>331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83</v>
      </c>
      <c r="BK172" s="228">
        <f>ROUND(I172*H172,2)</f>
        <v>0</v>
      </c>
      <c r="BL172" s="19" t="s">
        <v>126</v>
      </c>
      <c r="BM172" s="227" t="s">
        <v>1820</v>
      </c>
    </row>
    <row r="173" s="2" customFormat="1" ht="16.5" customHeight="1">
      <c r="A173" s="40"/>
      <c r="B173" s="41"/>
      <c r="C173" s="216" t="s">
        <v>1366</v>
      </c>
      <c r="D173" s="216" t="s">
        <v>333</v>
      </c>
      <c r="E173" s="217" t="s">
        <v>2997</v>
      </c>
      <c r="F173" s="218" t="s">
        <v>8116</v>
      </c>
      <c r="G173" s="219" t="s">
        <v>1051</v>
      </c>
      <c r="H173" s="220">
        <v>17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1834</v>
      </c>
    </row>
    <row r="174" s="2" customFormat="1" ht="16.5" customHeight="1">
      <c r="A174" s="40"/>
      <c r="B174" s="41"/>
      <c r="C174" s="216" t="s">
        <v>1373</v>
      </c>
      <c r="D174" s="216" t="s">
        <v>333</v>
      </c>
      <c r="E174" s="217" t="s">
        <v>3001</v>
      </c>
      <c r="F174" s="218" t="s">
        <v>8117</v>
      </c>
      <c r="G174" s="219" t="s">
        <v>1051</v>
      </c>
      <c r="H174" s="220">
        <v>45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1850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126</v>
      </c>
      <c r="F175" s="214" t="s">
        <v>4700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SUM(P176:P178)</f>
        <v>0</v>
      </c>
      <c r="Q175" s="208"/>
      <c r="R175" s="209">
        <f>SUM(R176:R178)</f>
        <v>0</v>
      </c>
      <c r="S175" s="208"/>
      <c r="T175" s="21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331</v>
      </c>
      <c r="BK175" s="213">
        <f>SUM(BK176:BK178)</f>
        <v>0</v>
      </c>
    </row>
    <row r="176" s="2" customFormat="1" ht="16.5" customHeight="1">
      <c r="A176" s="40"/>
      <c r="B176" s="41"/>
      <c r="C176" s="216" t="s">
        <v>1380</v>
      </c>
      <c r="D176" s="216" t="s">
        <v>333</v>
      </c>
      <c r="E176" s="217" t="s">
        <v>3198</v>
      </c>
      <c r="F176" s="218" t="s">
        <v>8118</v>
      </c>
      <c r="G176" s="219" t="s">
        <v>1051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1863</v>
      </c>
    </row>
    <row r="177" s="2" customFormat="1" ht="16.5" customHeight="1">
      <c r="A177" s="40"/>
      <c r="B177" s="41"/>
      <c r="C177" s="216" t="s">
        <v>1386</v>
      </c>
      <c r="D177" s="216" t="s">
        <v>333</v>
      </c>
      <c r="E177" s="217" t="s">
        <v>3202</v>
      </c>
      <c r="F177" s="218" t="s">
        <v>4704</v>
      </c>
      <c r="G177" s="219" t="s">
        <v>1051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1874</v>
      </c>
    </row>
    <row r="178" s="2" customFormat="1" ht="16.5" customHeight="1">
      <c r="A178" s="40"/>
      <c r="B178" s="41"/>
      <c r="C178" s="216" t="s">
        <v>1391</v>
      </c>
      <c r="D178" s="216" t="s">
        <v>333</v>
      </c>
      <c r="E178" s="217" t="s">
        <v>3206</v>
      </c>
      <c r="F178" s="218" t="s">
        <v>4706</v>
      </c>
      <c r="G178" s="219" t="s">
        <v>1051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47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1885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361</v>
      </c>
      <c r="F179" s="214" t="s">
        <v>4707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SUM(P180:P182)</f>
        <v>0</v>
      </c>
      <c r="Q179" s="208"/>
      <c r="R179" s="209">
        <f>SUM(R180:R182)</f>
        <v>0</v>
      </c>
      <c r="S179" s="208"/>
      <c r="T179" s="21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83</v>
      </c>
      <c r="AT179" s="212" t="s">
        <v>75</v>
      </c>
      <c r="AU179" s="212" t="s">
        <v>83</v>
      </c>
      <c r="AY179" s="211" t="s">
        <v>331</v>
      </c>
      <c r="BK179" s="213">
        <f>SUM(BK180:BK182)</f>
        <v>0</v>
      </c>
    </row>
    <row r="180" s="2" customFormat="1" ht="16.5" customHeight="1">
      <c r="A180" s="40"/>
      <c r="B180" s="41"/>
      <c r="C180" s="216" t="s">
        <v>1396</v>
      </c>
      <c r="D180" s="216" t="s">
        <v>333</v>
      </c>
      <c r="E180" s="217" t="s">
        <v>8033</v>
      </c>
      <c r="F180" s="218" t="s">
        <v>4709</v>
      </c>
      <c r="G180" s="219" t="s">
        <v>1076</v>
      </c>
      <c r="H180" s="220">
        <v>12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47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126</v>
      </c>
      <c r="AT180" s="227" t="s">
        <v>333</v>
      </c>
      <c r="AU180" s="227" t="s">
        <v>85</v>
      </c>
      <c r="AY180" s="19" t="s">
        <v>331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83</v>
      </c>
      <c r="BK180" s="228">
        <f>ROUND(I180*H180,2)</f>
        <v>0</v>
      </c>
      <c r="BL180" s="19" t="s">
        <v>126</v>
      </c>
      <c r="BM180" s="227" t="s">
        <v>1896</v>
      </c>
    </row>
    <row r="181" s="2" customFormat="1" ht="16.5" customHeight="1">
      <c r="A181" s="40"/>
      <c r="B181" s="41"/>
      <c r="C181" s="216" t="s">
        <v>1401</v>
      </c>
      <c r="D181" s="216" t="s">
        <v>333</v>
      </c>
      <c r="E181" s="217" t="s">
        <v>8034</v>
      </c>
      <c r="F181" s="218" t="s">
        <v>4711</v>
      </c>
      <c r="G181" s="219" t="s">
        <v>1076</v>
      </c>
      <c r="H181" s="220">
        <v>12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47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126</v>
      </c>
      <c r="AT181" s="227" t="s">
        <v>333</v>
      </c>
      <c r="AU181" s="227" t="s">
        <v>85</v>
      </c>
      <c r="AY181" s="19" t="s">
        <v>331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83</v>
      </c>
      <c r="BK181" s="228">
        <f>ROUND(I181*H181,2)</f>
        <v>0</v>
      </c>
      <c r="BL181" s="19" t="s">
        <v>126</v>
      </c>
      <c r="BM181" s="227" t="s">
        <v>1937</v>
      </c>
    </row>
    <row r="182" s="2" customFormat="1" ht="16.5" customHeight="1">
      <c r="A182" s="40"/>
      <c r="B182" s="41"/>
      <c r="C182" s="216" t="s">
        <v>1406</v>
      </c>
      <c r="D182" s="216" t="s">
        <v>333</v>
      </c>
      <c r="E182" s="217" t="s">
        <v>8119</v>
      </c>
      <c r="F182" s="218" t="s">
        <v>4713</v>
      </c>
      <c r="G182" s="219" t="s">
        <v>1076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47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126</v>
      </c>
      <c r="AT182" s="227" t="s">
        <v>333</v>
      </c>
      <c r="AU182" s="227" t="s">
        <v>85</v>
      </c>
      <c r="AY182" s="19" t="s">
        <v>331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83</v>
      </c>
      <c r="BK182" s="228">
        <f>ROUND(I182*H182,2)</f>
        <v>0</v>
      </c>
      <c r="BL182" s="19" t="s">
        <v>126</v>
      </c>
      <c r="BM182" s="227" t="s">
        <v>1957</v>
      </c>
    </row>
    <row r="183" s="12" customFormat="1" ht="22.8" customHeight="1">
      <c r="A183" s="12"/>
      <c r="B183" s="200"/>
      <c r="C183" s="201"/>
      <c r="D183" s="202" t="s">
        <v>75</v>
      </c>
      <c r="E183" s="214" t="s">
        <v>366</v>
      </c>
      <c r="F183" s="214" t="s">
        <v>4714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SUM(P184:P201)</f>
        <v>0</v>
      </c>
      <c r="Q183" s="208"/>
      <c r="R183" s="209">
        <f>SUM(R184:R201)</f>
        <v>0</v>
      </c>
      <c r="S183" s="208"/>
      <c r="T183" s="210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83</v>
      </c>
      <c r="AT183" s="212" t="s">
        <v>75</v>
      </c>
      <c r="AU183" s="212" t="s">
        <v>83</v>
      </c>
      <c r="AY183" s="211" t="s">
        <v>331</v>
      </c>
      <c r="BK183" s="213">
        <f>SUM(BK184:BK201)</f>
        <v>0</v>
      </c>
    </row>
    <row r="184" s="2" customFormat="1" ht="16.5" customHeight="1">
      <c r="A184" s="40"/>
      <c r="B184" s="41"/>
      <c r="C184" s="216" t="s">
        <v>1415</v>
      </c>
      <c r="D184" s="216" t="s">
        <v>333</v>
      </c>
      <c r="E184" s="217" t="s">
        <v>8036</v>
      </c>
      <c r="F184" s="218" t="s">
        <v>8120</v>
      </c>
      <c r="G184" s="219" t="s">
        <v>376</v>
      </c>
      <c r="H184" s="220">
        <v>2301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47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126</v>
      </c>
      <c r="AT184" s="227" t="s">
        <v>333</v>
      </c>
      <c r="AU184" s="227" t="s">
        <v>85</v>
      </c>
      <c r="AY184" s="19" t="s">
        <v>331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83</v>
      </c>
      <c r="BK184" s="228">
        <f>ROUND(I184*H184,2)</f>
        <v>0</v>
      </c>
      <c r="BL184" s="19" t="s">
        <v>126</v>
      </c>
      <c r="BM184" s="227" t="s">
        <v>1969</v>
      </c>
    </row>
    <row r="185" s="2" customFormat="1" ht="16.5" customHeight="1">
      <c r="A185" s="40"/>
      <c r="B185" s="41"/>
      <c r="C185" s="216" t="s">
        <v>1420</v>
      </c>
      <c r="D185" s="216" t="s">
        <v>333</v>
      </c>
      <c r="E185" s="217" t="s">
        <v>8037</v>
      </c>
      <c r="F185" s="218" t="s">
        <v>8121</v>
      </c>
      <c r="G185" s="219" t="s">
        <v>376</v>
      </c>
      <c r="H185" s="220">
        <v>2301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47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126</v>
      </c>
      <c r="AT185" s="227" t="s">
        <v>333</v>
      </c>
      <c r="AU185" s="227" t="s">
        <v>85</v>
      </c>
      <c r="AY185" s="19" t="s">
        <v>331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83</v>
      </c>
      <c r="BK185" s="228">
        <f>ROUND(I185*H185,2)</f>
        <v>0</v>
      </c>
      <c r="BL185" s="19" t="s">
        <v>126</v>
      </c>
      <c r="BM185" s="227" t="s">
        <v>1978</v>
      </c>
    </row>
    <row r="186" s="2" customFormat="1" ht="16.5" customHeight="1">
      <c r="A186" s="40"/>
      <c r="B186" s="41"/>
      <c r="C186" s="216" t="s">
        <v>1424</v>
      </c>
      <c r="D186" s="216" t="s">
        <v>333</v>
      </c>
      <c r="E186" s="217" t="s">
        <v>8038</v>
      </c>
      <c r="F186" s="218" t="s">
        <v>8122</v>
      </c>
      <c r="G186" s="219" t="s">
        <v>8123</v>
      </c>
      <c r="H186" s="220">
        <v>18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47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126</v>
      </c>
      <c r="AT186" s="227" t="s">
        <v>333</v>
      </c>
      <c r="AU186" s="227" t="s">
        <v>85</v>
      </c>
      <c r="AY186" s="19" t="s">
        <v>331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83</v>
      </c>
      <c r="BK186" s="228">
        <f>ROUND(I186*H186,2)</f>
        <v>0</v>
      </c>
      <c r="BL186" s="19" t="s">
        <v>126</v>
      </c>
      <c r="BM186" s="227" t="s">
        <v>1988</v>
      </c>
    </row>
    <row r="187" s="2" customFormat="1" ht="16.5" customHeight="1">
      <c r="A187" s="40"/>
      <c r="B187" s="41"/>
      <c r="C187" s="216" t="s">
        <v>1428</v>
      </c>
      <c r="D187" s="216" t="s">
        <v>333</v>
      </c>
      <c r="E187" s="217" t="s">
        <v>8039</v>
      </c>
      <c r="F187" s="218" t="s">
        <v>8124</v>
      </c>
      <c r="G187" s="219" t="s">
        <v>1076</v>
      </c>
      <c r="H187" s="220">
        <v>86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47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126</v>
      </c>
      <c r="AT187" s="227" t="s">
        <v>333</v>
      </c>
      <c r="AU187" s="227" t="s">
        <v>85</v>
      </c>
      <c r="AY187" s="19" t="s">
        <v>331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83</v>
      </c>
      <c r="BK187" s="228">
        <f>ROUND(I187*H187,2)</f>
        <v>0</v>
      </c>
      <c r="BL187" s="19" t="s">
        <v>126</v>
      </c>
      <c r="BM187" s="227" t="s">
        <v>1998</v>
      </c>
    </row>
    <row r="188" s="2" customFormat="1" ht="16.5" customHeight="1">
      <c r="A188" s="40"/>
      <c r="B188" s="41"/>
      <c r="C188" s="216" t="s">
        <v>1435</v>
      </c>
      <c r="D188" s="216" t="s">
        <v>333</v>
      </c>
      <c r="E188" s="217" t="s">
        <v>8125</v>
      </c>
      <c r="F188" s="218" t="s">
        <v>8126</v>
      </c>
      <c r="G188" s="219" t="s">
        <v>1051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47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126</v>
      </c>
      <c r="AT188" s="227" t="s">
        <v>333</v>
      </c>
      <c r="AU188" s="227" t="s">
        <v>85</v>
      </c>
      <c r="AY188" s="19" t="s">
        <v>331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83</v>
      </c>
      <c r="BK188" s="228">
        <f>ROUND(I188*H188,2)</f>
        <v>0</v>
      </c>
      <c r="BL188" s="19" t="s">
        <v>126</v>
      </c>
      <c r="BM188" s="227" t="s">
        <v>2007</v>
      </c>
    </row>
    <row r="189" s="2" customFormat="1" ht="16.5" customHeight="1">
      <c r="A189" s="40"/>
      <c r="B189" s="41"/>
      <c r="C189" s="216" t="s">
        <v>1443</v>
      </c>
      <c r="D189" s="216" t="s">
        <v>333</v>
      </c>
      <c r="E189" s="217" t="s">
        <v>8127</v>
      </c>
      <c r="F189" s="218" t="s">
        <v>4726</v>
      </c>
      <c r="G189" s="219" t="s">
        <v>1051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47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126</v>
      </c>
      <c r="AT189" s="227" t="s">
        <v>333</v>
      </c>
      <c r="AU189" s="227" t="s">
        <v>85</v>
      </c>
      <c r="AY189" s="19" t="s">
        <v>331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83</v>
      </c>
      <c r="BK189" s="228">
        <f>ROUND(I189*H189,2)</f>
        <v>0</v>
      </c>
      <c r="BL189" s="19" t="s">
        <v>126</v>
      </c>
      <c r="BM189" s="227" t="s">
        <v>2017</v>
      </c>
    </row>
    <row r="190" s="2" customFormat="1" ht="16.5" customHeight="1">
      <c r="A190" s="40"/>
      <c r="B190" s="41"/>
      <c r="C190" s="216" t="s">
        <v>1450</v>
      </c>
      <c r="D190" s="216" t="s">
        <v>333</v>
      </c>
      <c r="E190" s="217" t="s">
        <v>8128</v>
      </c>
      <c r="F190" s="218" t="s">
        <v>8129</v>
      </c>
      <c r="G190" s="219" t="s">
        <v>1051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47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126</v>
      </c>
      <c r="AT190" s="227" t="s">
        <v>333</v>
      </c>
      <c r="AU190" s="227" t="s">
        <v>85</v>
      </c>
      <c r="AY190" s="19" t="s">
        <v>331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83</v>
      </c>
      <c r="BK190" s="228">
        <f>ROUND(I190*H190,2)</f>
        <v>0</v>
      </c>
      <c r="BL190" s="19" t="s">
        <v>126</v>
      </c>
      <c r="BM190" s="227" t="s">
        <v>2028</v>
      </c>
    </row>
    <row r="191" s="2" customFormat="1" ht="16.5" customHeight="1">
      <c r="A191" s="40"/>
      <c r="B191" s="41"/>
      <c r="C191" s="216" t="s">
        <v>1460</v>
      </c>
      <c r="D191" s="216" t="s">
        <v>333</v>
      </c>
      <c r="E191" s="217" t="s">
        <v>8130</v>
      </c>
      <c r="F191" s="218" t="s">
        <v>8131</v>
      </c>
      <c r="G191" s="219" t="s">
        <v>1051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47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126</v>
      </c>
      <c r="AT191" s="227" t="s">
        <v>333</v>
      </c>
      <c r="AU191" s="227" t="s">
        <v>85</v>
      </c>
      <c r="AY191" s="19" t="s">
        <v>331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83</v>
      </c>
      <c r="BK191" s="228">
        <f>ROUND(I191*H191,2)</f>
        <v>0</v>
      </c>
      <c r="BL191" s="19" t="s">
        <v>126</v>
      </c>
      <c r="BM191" s="227" t="s">
        <v>2038</v>
      </c>
    </row>
    <row r="192" s="2" customFormat="1" ht="16.5" customHeight="1">
      <c r="A192" s="40"/>
      <c r="B192" s="41"/>
      <c r="C192" s="216" t="s">
        <v>1463</v>
      </c>
      <c r="D192" s="216" t="s">
        <v>333</v>
      </c>
      <c r="E192" s="217" t="s">
        <v>8132</v>
      </c>
      <c r="F192" s="218" t="s">
        <v>8133</v>
      </c>
      <c r="G192" s="219" t="s">
        <v>1051</v>
      </c>
      <c r="H192" s="220">
        <v>1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47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126</v>
      </c>
      <c r="AT192" s="227" t="s">
        <v>333</v>
      </c>
      <c r="AU192" s="227" t="s">
        <v>85</v>
      </c>
      <c r="AY192" s="19" t="s">
        <v>331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83</v>
      </c>
      <c r="BK192" s="228">
        <f>ROUND(I192*H192,2)</f>
        <v>0</v>
      </c>
      <c r="BL192" s="19" t="s">
        <v>126</v>
      </c>
      <c r="BM192" s="227" t="s">
        <v>2049</v>
      </c>
    </row>
    <row r="193" s="2" customFormat="1" ht="16.5" customHeight="1">
      <c r="A193" s="40"/>
      <c r="B193" s="41"/>
      <c r="C193" s="216" t="s">
        <v>1469</v>
      </c>
      <c r="D193" s="216" t="s">
        <v>333</v>
      </c>
      <c r="E193" s="217" t="s">
        <v>8134</v>
      </c>
      <c r="F193" s="218" t="s">
        <v>8135</v>
      </c>
      <c r="G193" s="219" t="s">
        <v>1051</v>
      </c>
      <c r="H193" s="220">
        <v>1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47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126</v>
      </c>
      <c r="AT193" s="227" t="s">
        <v>333</v>
      </c>
      <c r="AU193" s="227" t="s">
        <v>85</v>
      </c>
      <c r="AY193" s="19" t="s">
        <v>331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83</v>
      </c>
      <c r="BK193" s="228">
        <f>ROUND(I193*H193,2)</f>
        <v>0</v>
      </c>
      <c r="BL193" s="19" t="s">
        <v>126</v>
      </c>
      <c r="BM193" s="227" t="s">
        <v>2063</v>
      </c>
    </row>
    <row r="194" s="2" customFormat="1" ht="16.5" customHeight="1">
      <c r="A194" s="40"/>
      <c r="B194" s="41"/>
      <c r="C194" s="216" t="s">
        <v>1472</v>
      </c>
      <c r="D194" s="216" t="s">
        <v>333</v>
      </c>
      <c r="E194" s="217" t="s">
        <v>8136</v>
      </c>
      <c r="F194" s="218" t="s">
        <v>8137</v>
      </c>
      <c r="G194" s="219" t="s">
        <v>1051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47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126</v>
      </c>
      <c r="AT194" s="227" t="s">
        <v>333</v>
      </c>
      <c r="AU194" s="227" t="s">
        <v>85</v>
      </c>
      <c r="AY194" s="19" t="s">
        <v>331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83</v>
      </c>
      <c r="BK194" s="228">
        <f>ROUND(I194*H194,2)</f>
        <v>0</v>
      </c>
      <c r="BL194" s="19" t="s">
        <v>126</v>
      </c>
      <c r="BM194" s="227" t="s">
        <v>2077</v>
      </c>
    </row>
    <row r="195" s="2" customFormat="1" ht="16.5" customHeight="1">
      <c r="A195" s="40"/>
      <c r="B195" s="41"/>
      <c r="C195" s="216" t="s">
        <v>1485</v>
      </c>
      <c r="D195" s="216" t="s">
        <v>333</v>
      </c>
      <c r="E195" s="217" t="s">
        <v>7423</v>
      </c>
      <c r="F195" s="218" t="s">
        <v>8138</v>
      </c>
      <c r="G195" s="219" t="s">
        <v>1051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47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126</v>
      </c>
      <c r="AT195" s="227" t="s">
        <v>333</v>
      </c>
      <c r="AU195" s="227" t="s">
        <v>85</v>
      </c>
      <c r="AY195" s="19" t="s">
        <v>331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83</v>
      </c>
      <c r="BK195" s="228">
        <f>ROUND(I195*H195,2)</f>
        <v>0</v>
      </c>
      <c r="BL195" s="19" t="s">
        <v>126</v>
      </c>
      <c r="BM195" s="227" t="s">
        <v>2087</v>
      </c>
    </row>
    <row r="196" s="2" customFormat="1" ht="16.5" customHeight="1">
      <c r="A196" s="40"/>
      <c r="B196" s="41"/>
      <c r="C196" s="216" t="s">
        <v>467</v>
      </c>
      <c r="D196" s="216" t="s">
        <v>333</v>
      </c>
      <c r="E196" s="217" t="s">
        <v>8139</v>
      </c>
      <c r="F196" s="218" t="s">
        <v>8140</v>
      </c>
      <c r="G196" s="219" t="s">
        <v>1051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47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126</v>
      </c>
      <c r="AT196" s="227" t="s">
        <v>333</v>
      </c>
      <c r="AU196" s="227" t="s">
        <v>85</v>
      </c>
      <c r="AY196" s="19" t="s">
        <v>331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83</v>
      </c>
      <c r="BK196" s="228">
        <f>ROUND(I196*H196,2)</f>
        <v>0</v>
      </c>
      <c r="BL196" s="19" t="s">
        <v>126</v>
      </c>
      <c r="BM196" s="227" t="s">
        <v>2096</v>
      </c>
    </row>
    <row r="197" s="2" customFormat="1" ht="16.5" customHeight="1">
      <c r="A197" s="40"/>
      <c r="B197" s="41"/>
      <c r="C197" s="216" t="s">
        <v>1496</v>
      </c>
      <c r="D197" s="216" t="s">
        <v>333</v>
      </c>
      <c r="E197" s="217" t="s">
        <v>8141</v>
      </c>
      <c r="F197" s="218" t="s">
        <v>8142</v>
      </c>
      <c r="G197" s="219" t="s">
        <v>1051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47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126</v>
      </c>
      <c r="AT197" s="227" t="s">
        <v>333</v>
      </c>
      <c r="AU197" s="227" t="s">
        <v>85</v>
      </c>
      <c r="AY197" s="19" t="s">
        <v>331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83</v>
      </c>
      <c r="BK197" s="228">
        <f>ROUND(I197*H197,2)</f>
        <v>0</v>
      </c>
      <c r="BL197" s="19" t="s">
        <v>126</v>
      </c>
      <c r="BM197" s="227" t="s">
        <v>2108</v>
      </c>
    </row>
    <row r="198" s="2" customFormat="1" ht="16.5" customHeight="1">
      <c r="A198" s="40"/>
      <c r="B198" s="41"/>
      <c r="C198" s="216" t="s">
        <v>547</v>
      </c>
      <c r="D198" s="216" t="s">
        <v>333</v>
      </c>
      <c r="E198" s="217" t="s">
        <v>8143</v>
      </c>
      <c r="F198" s="218" t="s">
        <v>8144</v>
      </c>
      <c r="G198" s="219" t="s">
        <v>1051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47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126</v>
      </c>
      <c r="AT198" s="227" t="s">
        <v>333</v>
      </c>
      <c r="AU198" s="227" t="s">
        <v>85</v>
      </c>
      <c r="AY198" s="19" t="s">
        <v>331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83</v>
      </c>
      <c r="BK198" s="228">
        <f>ROUND(I198*H198,2)</f>
        <v>0</v>
      </c>
      <c r="BL198" s="19" t="s">
        <v>126</v>
      </c>
      <c r="BM198" s="227" t="s">
        <v>2122</v>
      </c>
    </row>
    <row r="199" s="2" customFormat="1" ht="16.5" customHeight="1">
      <c r="A199" s="40"/>
      <c r="B199" s="41"/>
      <c r="C199" s="216" t="s">
        <v>1507</v>
      </c>
      <c r="D199" s="216" t="s">
        <v>333</v>
      </c>
      <c r="E199" s="217" t="s">
        <v>555</v>
      </c>
      <c r="F199" s="218" t="s">
        <v>8145</v>
      </c>
      <c r="G199" s="219" t="s">
        <v>1051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47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126</v>
      </c>
      <c r="AT199" s="227" t="s">
        <v>333</v>
      </c>
      <c r="AU199" s="227" t="s">
        <v>85</v>
      </c>
      <c r="AY199" s="19" t="s">
        <v>331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83</v>
      </c>
      <c r="BK199" s="228">
        <f>ROUND(I199*H199,2)</f>
        <v>0</v>
      </c>
      <c r="BL199" s="19" t="s">
        <v>126</v>
      </c>
      <c r="BM199" s="227" t="s">
        <v>2144</v>
      </c>
    </row>
    <row r="200" s="2" customFormat="1" ht="16.5" customHeight="1">
      <c r="A200" s="40"/>
      <c r="B200" s="41"/>
      <c r="C200" s="216" t="s">
        <v>1512</v>
      </c>
      <c r="D200" s="216" t="s">
        <v>333</v>
      </c>
      <c r="E200" s="217" t="s">
        <v>8146</v>
      </c>
      <c r="F200" s="218" t="s">
        <v>8147</v>
      </c>
      <c r="G200" s="219" t="s">
        <v>1051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47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126</v>
      </c>
      <c r="AT200" s="227" t="s">
        <v>333</v>
      </c>
      <c r="AU200" s="227" t="s">
        <v>85</v>
      </c>
      <c r="AY200" s="19" t="s">
        <v>331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83</v>
      </c>
      <c r="BK200" s="228">
        <f>ROUND(I200*H200,2)</f>
        <v>0</v>
      </c>
      <c r="BL200" s="19" t="s">
        <v>126</v>
      </c>
      <c r="BM200" s="227" t="s">
        <v>2155</v>
      </c>
    </row>
    <row r="201" s="2" customFormat="1" ht="16.5" customHeight="1">
      <c r="A201" s="40"/>
      <c r="B201" s="41"/>
      <c r="C201" s="216" t="s">
        <v>1518</v>
      </c>
      <c r="D201" s="216" t="s">
        <v>333</v>
      </c>
      <c r="E201" s="217" t="s">
        <v>8148</v>
      </c>
      <c r="F201" s="218" t="s">
        <v>8149</v>
      </c>
      <c r="G201" s="219" t="s">
        <v>1051</v>
      </c>
      <c r="H201" s="220">
        <v>4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47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126</v>
      </c>
      <c r="AT201" s="227" t="s">
        <v>333</v>
      </c>
      <c r="AU201" s="227" t="s">
        <v>85</v>
      </c>
      <c r="AY201" s="19" t="s">
        <v>331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83</v>
      </c>
      <c r="BK201" s="228">
        <f>ROUND(I201*H201,2)</f>
        <v>0</v>
      </c>
      <c r="BL201" s="19" t="s">
        <v>126</v>
      </c>
      <c r="BM201" s="227" t="s">
        <v>2166</v>
      </c>
    </row>
    <row r="202" s="12" customFormat="1" ht="22.8" customHeight="1">
      <c r="A202" s="12"/>
      <c r="B202" s="200"/>
      <c r="C202" s="201"/>
      <c r="D202" s="202" t="s">
        <v>75</v>
      </c>
      <c r="E202" s="214" t="s">
        <v>373</v>
      </c>
      <c r="F202" s="214" t="s">
        <v>4729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SUM(P203:P208)</f>
        <v>0</v>
      </c>
      <c r="Q202" s="208"/>
      <c r="R202" s="209">
        <f>SUM(R203:R208)</f>
        <v>0</v>
      </c>
      <c r="S202" s="208"/>
      <c r="T202" s="210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83</v>
      </c>
      <c r="AT202" s="212" t="s">
        <v>75</v>
      </c>
      <c r="AU202" s="212" t="s">
        <v>83</v>
      </c>
      <c r="AY202" s="211" t="s">
        <v>331</v>
      </c>
      <c r="BK202" s="213">
        <f>SUM(BK203:BK208)</f>
        <v>0</v>
      </c>
    </row>
    <row r="203" s="2" customFormat="1" ht="16.5" customHeight="1">
      <c r="A203" s="40"/>
      <c r="B203" s="41"/>
      <c r="C203" s="216" t="s">
        <v>1523</v>
      </c>
      <c r="D203" s="216" t="s">
        <v>333</v>
      </c>
      <c r="E203" s="217" t="s">
        <v>8150</v>
      </c>
      <c r="F203" s="218" t="s">
        <v>4741</v>
      </c>
      <c r="G203" s="219" t="s">
        <v>1076</v>
      </c>
      <c r="H203" s="220">
        <v>16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47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126</v>
      </c>
      <c r="AT203" s="227" t="s">
        <v>333</v>
      </c>
      <c r="AU203" s="227" t="s">
        <v>85</v>
      </c>
      <c r="AY203" s="19" t="s">
        <v>331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83</v>
      </c>
      <c r="BK203" s="228">
        <f>ROUND(I203*H203,2)</f>
        <v>0</v>
      </c>
      <c r="BL203" s="19" t="s">
        <v>126</v>
      </c>
      <c r="BM203" s="227" t="s">
        <v>2175</v>
      </c>
    </row>
    <row r="204" s="2" customFormat="1" ht="16.5" customHeight="1">
      <c r="A204" s="40"/>
      <c r="B204" s="41"/>
      <c r="C204" s="216" t="s">
        <v>1531</v>
      </c>
      <c r="D204" s="216" t="s">
        <v>333</v>
      </c>
      <c r="E204" s="217" t="s">
        <v>8151</v>
      </c>
      <c r="F204" s="218" t="s">
        <v>4737</v>
      </c>
      <c r="G204" s="219" t="s">
        <v>1076</v>
      </c>
      <c r="H204" s="220">
        <v>42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47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126</v>
      </c>
      <c r="AT204" s="227" t="s">
        <v>333</v>
      </c>
      <c r="AU204" s="227" t="s">
        <v>85</v>
      </c>
      <c r="AY204" s="19" t="s">
        <v>331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83</v>
      </c>
      <c r="BK204" s="228">
        <f>ROUND(I204*H204,2)</f>
        <v>0</v>
      </c>
      <c r="BL204" s="19" t="s">
        <v>126</v>
      </c>
      <c r="BM204" s="227" t="s">
        <v>2187</v>
      </c>
    </row>
    <row r="205" s="2" customFormat="1" ht="16.5" customHeight="1">
      <c r="A205" s="40"/>
      <c r="B205" s="41"/>
      <c r="C205" s="216" t="s">
        <v>1538</v>
      </c>
      <c r="D205" s="216" t="s">
        <v>333</v>
      </c>
      <c r="E205" s="217" t="s">
        <v>8152</v>
      </c>
      <c r="F205" s="218" t="s">
        <v>8153</v>
      </c>
      <c r="G205" s="219" t="s">
        <v>1076</v>
      </c>
      <c r="H205" s="220">
        <v>10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47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126</v>
      </c>
      <c r="AT205" s="227" t="s">
        <v>333</v>
      </c>
      <c r="AU205" s="227" t="s">
        <v>85</v>
      </c>
      <c r="AY205" s="19" t="s">
        <v>331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83</v>
      </c>
      <c r="BK205" s="228">
        <f>ROUND(I205*H205,2)</f>
        <v>0</v>
      </c>
      <c r="BL205" s="19" t="s">
        <v>126</v>
      </c>
      <c r="BM205" s="227" t="s">
        <v>2197</v>
      </c>
    </row>
    <row r="206" s="2" customFormat="1" ht="16.5" customHeight="1">
      <c r="A206" s="40"/>
      <c r="B206" s="41"/>
      <c r="C206" s="216" t="s">
        <v>1544</v>
      </c>
      <c r="D206" s="216" t="s">
        <v>333</v>
      </c>
      <c r="E206" s="217" t="s">
        <v>8154</v>
      </c>
      <c r="F206" s="218" t="s">
        <v>8155</v>
      </c>
      <c r="G206" s="219" t="s">
        <v>1076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47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126</v>
      </c>
      <c r="AT206" s="227" t="s">
        <v>333</v>
      </c>
      <c r="AU206" s="227" t="s">
        <v>85</v>
      </c>
      <c r="AY206" s="19" t="s">
        <v>331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83</v>
      </c>
      <c r="BK206" s="228">
        <f>ROUND(I206*H206,2)</f>
        <v>0</v>
      </c>
      <c r="BL206" s="19" t="s">
        <v>126</v>
      </c>
      <c r="BM206" s="227" t="s">
        <v>2207</v>
      </c>
    </row>
    <row r="207" s="2" customFormat="1" ht="16.5" customHeight="1">
      <c r="A207" s="40"/>
      <c r="B207" s="41"/>
      <c r="C207" s="216" t="s">
        <v>1550</v>
      </c>
      <c r="D207" s="216" t="s">
        <v>333</v>
      </c>
      <c r="E207" s="217" t="s">
        <v>8156</v>
      </c>
      <c r="F207" s="218" t="s">
        <v>8157</v>
      </c>
      <c r="G207" s="219" t="s">
        <v>1076</v>
      </c>
      <c r="H207" s="220">
        <v>2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47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126</v>
      </c>
      <c r="AT207" s="227" t="s">
        <v>333</v>
      </c>
      <c r="AU207" s="227" t="s">
        <v>85</v>
      </c>
      <c r="AY207" s="19" t="s">
        <v>331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83</v>
      </c>
      <c r="BK207" s="228">
        <f>ROUND(I207*H207,2)</f>
        <v>0</v>
      </c>
      <c r="BL207" s="19" t="s">
        <v>126</v>
      </c>
      <c r="BM207" s="227" t="s">
        <v>2217</v>
      </c>
    </row>
    <row r="208" s="2" customFormat="1" ht="16.5" customHeight="1">
      <c r="A208" s="40"/>
      <c r="B208" s="41"/>
      <c r="C208" s="216" t="s">
        <v>1554</v>
      </c>
      <c r="D208" s="216" t="s">
        <v>333</v>
      </c>
      <c r="E208" s="217" t="s">
        <v>8158</v>
      </c>
      <c r="F208" s="218" t="s">
        <v>8159</v>
      </c>
      <c r="G208" s="219" t="s">
        <v>1076</v>
      </c>
      <c r="H208" s="220">
        <v>20</v>
      </c>
      <c r="I208" s="221"/>
      <c r="J208" s="222">
        <f>ROUND(I208*H208,2)</f>
        <v>0</v>
      </c>
      <c r="K208" s="218" t="s">
        <v>19</v>
      </c>
      <c r="L208" s="46"/>
      <c r="M208" s="296" t="s">
        <v>19</v>
      </c>
      <c r="N208" s="297" t="s">
        <v>47</v>
      </c>
      <c r="O208" s="298"/>
      <c r="P208" s="299">
        <f>O208*H208</f>
        <v>0</v>
      </c>
      <c r="Q208" s="299">
        <v>0</v>
      </c>
      <c r="R208" s="299">
        <f>Q208*H208</f>
        <v>0</v>
      </c>
      <c r="S208" s="299">
        <v>0</v>
      </c>
      <c r="T208" s="30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126</v>
      </c>
      <c r="AT208" s="227" t="s">
        <v>333</v>
      </c>
      <c r="AU208" s="227" t="s">
        <v>85</v>
      </c>
      <c r="AY208" s="19" t="s">
        <v>331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83</v>
      </c>
      <c r="BK208" s="228">
        <f>ROUND(I208*H208,2)</f>
        <v>0</v>
      </c>
      <c r="BL208" s="19" t="s">
        <v>126</v>
      </c>
      <c r="BM208" s="227" t="s">
        <v>2230</v>
      </c>
    </row>
    <row r="209" s="2" customFormat="1" ht="6.96" customHeight="1">
      <c r="A209" s="40"/>
      <c r="B209" s="61"/>
      <c r="C209" s="62"/>
      <c r="D209" s="62"/>
      <c r="E209" s="62"/>
      <c r="F209" s="62"/>
      <c r="G209" s="62"/>
      <c r="H209" s="62"/>
      <c r="I209" s="62"/>
      <c r="J209" s="62"/>
      <c r="K209" s="62"/>
      <c r="L209" s="46"/>
      <c r="M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</sheetData>
  <sheetProtection sheet="1" autoFilter="0" formatColumns="0" formatRows="0" objects="1" scenarios="1" spinCount="100000" saltValue="L13QbJ4mP88MTUKfLqik5Zn4TPpj5jM7QNuxnPjcBIb0Uc2Tu5/9Gbws1t5QkmUJVxh0j9ffVn5qwAdUjKkD4A==" hashValue="l3dRdWc+R4TX2LhvkcRnIPMRjJ/8ZChcPme4ioguN7YSACNg4bkg59cO/Y8n+yupGT0C1XcprXWiPw5H9GqE+w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8160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ROUND((SUM(BE94:BE178)),  2)</f>
        <v>0</v>
      </c>
      <c r="G35" s="40"/>
      <c r="H35" s="40"/>
      <c r="I35" s="160">
        <v>0.20999999999999999</v>
      </c>
      <c r="J35" s="159">
        <f>ROUND(((SUM(BE94:BE178))*I35),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ROUND((SUM(BF94:BF178)),  2)</f>
        <v>0</v>
      </c>
      <c r="G36" s="40"/>
      <c r="H36" s="40"/>
      <c r="I36" s="160">
        <v>0.14999999999999999</v>
      </c>
      <c r="J36" s="159">
        <f>ROUND(((SUM(BF94:BF178))*I36),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ROUND((SUM(BH94:BH178)),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ROUND((SUM(BI94:BI178)),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104.40 - IO.04.40 - Veřejné osvětlení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8161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8162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8067</v>
      </c>
      <c r="E66" s="186"/>
      <c r="F66" s="186"/>
      <c r="G66" s="186"/>
      <c r="H66" s="186"/>
      <c r="I66" s="186"/>
      <c r="J66" s="187">
        <f>J108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8068</v>
      </c>
      <c r="E67" s="186"/>
      <c r="F67" s="186"/>
      <c r="G67" s="186"/>
      <c r="H67" s="186"/>
      <c r="I67" s="186"/>
      <c r="J67" s="187">
        <f>J110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8163</v>
      </c>
      <c r="E68" s="186"/>
      <c r="F68" s="186"/>
      <c r="G68" s="186"/>
      <c r="H68" s="186"/>
      <c r="I68" s="186"/>
      <c r="J68" s="187">
        <f>J140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8164</v>
      </c>
      <c r="E69" s="186"/>
      <c r="F69" s="186"/>
      <c r="G69" s="186"/>
      <c r="H69" s="186"/>
      <c r="I69" s="186"/>
      <c r="J69" s="187">
        <f>J145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8165</v>
      </c>
      <c r="E70" s="186"/>
      <c r="F70" s="186"/>
      <c r="G70" s="186"/>
      <c r="H70" s="186"/>
      <c r="I70" s="186"/>
      <c r="J70" s="187">
        <f>J149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8166</v>
      </c>
      <c r="E71" s="186"/>
      <c r="F71" s="186"/>
      <c r="G71" s="186"/>
      <c r="H71" s="186"/>
      <c r="I71" s="186"/>
      <c r="J71" s="187">
        <f>J153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8167</v>
      </c>
      <c r="E72" s="186"/>
      <c r="F72" s="186"/>
      <c r="G72" s="186"/>
      <c r="H72" s="186"/>
      <c r="I72" s="186"/>
      <c r="J72" s="187">
        <f>J172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104.40 - IO.04.40 - Veřejné osvětlení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4912</v>
      </c>
      <c r="F95" s="203" t="s">
        <v>8168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P96+P108+P110+P140+P145+P149+P153+P172</f>
        <v>0</v>
      </c>
      <c r="Q95" s="208"/>
      <c r="R95" s="209">
        <f>R96+R108+R110+R140+R145+R149+R153+R172</f>
        <v>0</v>
      </c>
      <c r="S95" s="208"/>
      <c r="T95" s="210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BK96+BK108+BK110+BK140+BK145+BK149+BK153+BK172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1518</v>
      </c>
      <c r="F96" s="214" t="s">
        <v>4691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SUM(P97:P107)</f>
        <v>0</v>
      </c>
      <c r="Q96" s="208"/>
      <c r="R96" s="209">
        <f>SUM(R97:R107)</f>
        <v>0</v>
      </c>
      <c r="S96" s="208"/>
      <c r="T96" s="210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SUM(BK97:BK107)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1523</v>
      </c>
      <c r="F97" s="218" t="s">
        <v>8169</v>
      </c>
      <c r="G97" s="219" t="s">
        <v>376</v>
      </c>
      <c r="H97" s="220">
        <v>1212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1531</v>
      </c>
      <c r="F98" s="218" t="s">
        <v>8170</v>
      </c>
      <c r="G98" s="219" t="s">
        <v>376</v>
      </c>
      <c r="H98" s="220">
        <v>296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1538</v>
      </c>
      <c r="F99" s="218" t="s">
        <v>8171</v>
      </c>
      <c r="G99" s="219" t="s">
        <v>376</v>
      </c>
      <c r="H99" s="220">
        <v>296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1544</v>
      </c>
      <c r="F100" s="218" t="s">
        <v>8172</v>
      </c>
      <c r="G100" s="219" t="s">
        <v>1051</v>
      </c>
      <c r="H100" s="220">
        <v>32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1550</v>
      </c>
      <c r="F101" s="218" t="s">
        <v>8173</v>
      </c>
      <c r="G101" s="219" t="s">
        <v>1051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1554</v>
      </c>
      <c r="F102" s="218" t="s">
        <v>4695</v>
      </c>
      <c r="G102" s="219" t="s">
        <v>429</v>
      </c>
      <c r="H102" s="220">
        <v>196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185</v>
      </c>
    </row>
    <row r="103" s="2" customFormat="1" ht="16.5" customHeight="1">
      <c r="A103" s="40"/>
      <c r="B103" s="41"/>
      <c r="C103" s="216" t="s">
        <v>373</v>
      </c>
      <c r="D103" s="216" t="s">
        <v>333</v>
      </c>
      <c r="E103" s="217" t="s">
        <v>1558</v>
      </c>
      <c r="F103" s="218" t="s">
        <v>8078</v>
      </c>
      <c r="G103" s="219" t="s">
        <v>384</v>
      </c>
      <c r="H103" s="220">
        <v>372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85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529</v>
      </c>
    </row>
    <row r="104" s="2" customFormat="1" ht="16.5" customHeight="1">
      <c r="A104" s="40"/>
      <c r="B104" s="41"/>
      <c r="C104" s="216" t="s">
        <v>381</v>
      </c>
      <c r="D104" s="216" t="s">
        <v>333</v>
      </c>
      <c r="E104" s="217" t="s">
        <v>1563</v>
      </c>
      <c r="F104" s="218" t="s">
        <v>8079</v>
      </c>
      <c r="G104" s="219" t="s">
        <v>384</v>
      </c>
      <c r="H104" s="220">
        <v>20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541</v>
      </c>
    </row>
    <row r="105" s="2" customFormat="1" ht="16.5" customHeight="1">
      <c r="A105" s="40"/>
      <c r="B105" s="41"/>
      <c r="C105" s="216" t="s">
        <v>387</v>
      </c>
      <c r="D105" s="216" t="s">
        <v>333</v>
      </c>
      <c r="E105" s="217" t="s">
        <v>1572</v>
      </c>
      <c r="F105" s="218" t="s">
        <v>8080</v>
      </c>
      <c r="G105" s="219" t="s">
        <v>336</v>
      </c>
      <c r="H105" s="220">
        <v>232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475</v>
      </c>
    </row>
    <row r="106" s="2" customFormat="1" ht="16.5" customHeight="1">
      <c r="A106" s="40"/>
      <c r="B106" s="41"/>
      <c r="C106" s="216" t="s">
        <v>393</v>
      </c>
      <c r="D106" s="216" t="s">
        <v>333</v>
      </c>
      <c r="E106" s="217" t="s">
        <v>1587</v>
      </c>
      <c r="F106" s="218" t="s">
        <v>8081</v>
      </c>
      <c r="G106" s="219" t="s">
        <v>376</v>
      </c>
      <c r="H106" s="220">
        <v>900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558</v>
      </c>
    </row>
    <row r="107" s="2" customFormat="1" ht="16.5" customHeight="1">
      <c r="A107" s="40"/>
      <c r="B107" s="41"/>
      <c r="C107" s="216" t="s">
        <v>182</v>
      </c>
      <c r="D107" s="216" t="s">
        <v>333</v>
      </c>
      <c r="E107" s="217" t="s">
        <v>1592</v>
      </c>
      <c r="F107" s="218" t="s">
        <v>8082</v>
      </c>
      <c r="G107" s="219" t="s">
        <v>376</v>
      </c>
      <c r="H107" s="220">
        <v>51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190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8086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P109</f>
        <v>0</v>
      </c>
      <c r="Q108" s="208"/>
      <c r="R108" s="209">
        <f>R109</f>
        <v>0</v>
      </c>
      <c r="S108" s="208"/>
      <c r="T108" s="210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BK109</f>
        <v>0</v>
      </c>
    </row>
    <row r="109" s="2" customFormat="1" ht="16.5" customHeight="1">
      <c r="A109" s="40"/>
      <c r="B109" s="41"/>
      <c r="C109" s="216" t="s">
        <v>185</v>
      </c>
      <c r="D109" s="216" t="s">
        <v>333</v>
      </c>
      <c r="E109" s="217" t="s">
        <v>2115</v>
      </c>
      <c r="F109" s="218" t="s">
        <v>8087</v>
      </c>
      <c r="G109" s="219" t="s">
        <v>1076</v>
      </c>
      <c r="H109" s="220">
        <v>41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199</v>
      </c>
    </row>
    <row r="110" s="12" customFormat="1" ht="22.8" customHeight="1">
      <c r="A110" s="12"/>
      <c r="B110" s="200"/>
      <c r="C110" s="201"/>
      <c r="D110" s="202" t="s">
        <v>75</v>
      </c>
      <c r="E110" s="214" t="s">
        <v>92</v>
      </c>
      <c r="F110" s="214" t="s">
        <v>4470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SUM(P111:P139)</f>
        <v>0</v>
      </c>
      <c r="Q110" s="208"/>
      <c r="R110" s="209">
        <f>SUM(R111:R139)</f>
        <v>0</v>
      </c>
      <c r="S110" s="208"/>
      <c r="T110" s="210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83</v>
      </c>
      <c r="AY110" s="211" t="s">
        <v>331</v>
      </c>
      <c r="BK110" s="213">
        <f>SUM(BK111:BK139)</f>
        <v>0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2734</v>
      </c>
      <c r="F111" s="218" t="s">
        <v>8088</v>
      </c>
      <c r="G111" s="219" t="s">
        <v>376</v>
      </c>
      <c r="H111" s="220">
        <v>1508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2738</v>
      </c>
      <c r="F112" s="218" t="s">
        <v>8089</v>
      </c>
      <c r="G112" s="219" t="s">
        <v>376</v>
      </c>
      <c r="H112" s="220">
        <v>180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2743</v>
      </c>
      <c r="F113" s="218" t="s">
        <v>4445</v>
      </c>
      <c r="G113" s="219" t="s">
        <v>1051</v>
      </c>
      <c r="H113" s="220">
        <v>74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2749</v>
      </c>
      <c r="F114" s="218" t="s">
        <v>4447</v>
      </c>
      <c r="G114" s="219" t="s">
        <v>1051</v>
      </c>
      <c r="H114" s="220">
        <v>100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2754</v>
      </c>
      <c r="F115" s="218" t="s">
        <v>8090</v>
      </c>
      <c r="G115" s="219" t="s">
        <v>1051</v>
      </c>
      <c r="H115" s="220">
        <v>50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2760</v>
      </c>
      <c r="F116" s="218" t="s">
        <v>8091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2765</v>
      </c>
      <c r="F117" s="218" t="s">
        <v>8174</v>
      </c>
      <c r="G117" s="219" t="s">
        <v>376</v>
      </c>
      <c r="H117" s="220">
        <v>1668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2772</v>
      </c>
      <c r="F118" s="218" t="s">
        <v>4506</v>
      </c>
      <c r="G118" s="219" t="s">
        <v>376</v>
      </c>
      <c r="H118" s="220">
        <v>251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2778</v>
      </c>
      <c r="F119" s="218" t="s">
        <v>4496</v>
      </c>
      <c r="G119" s="219" t="s">
        <v>376</v>
      </c>
      <c r="H119" s="220">
        <v>525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2783</v>
      </c>
      <c r="F120" s="218" t="s">
        <v>8092</v>
      </c>
      <c r="G120" s="219" t="s">
        <v>1051</v>
      </c>
      <c r="H120" s="220">
        <v>92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2" customFormat="1" ht="16.5" customHeight="1">
      <c r="A121" s="40"/>
      <c r="B121" s="41"/>
      <c r="C121" s="216" t="s">
        <v>193</v>
      </c>
      <c r="D121" s="216" t="s">
        <v>333</v>
      </c>
      <c r="E121" s="217" t="s">
        <v>2789</v>
      </c>
      <c r="F121" s="218" t="s">
        <v>4522</v>
      </c>
      <c r="G121" s="219" t="s">
        <v>1051</v>
      </c>
      <c r="H121" s="220">
        <v>384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85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1078</v>
      </c>
    </row>
    <row r="122" s="2" customFormat="1" ht="16.5" customHeight="1">
      <c r="A122" s="40"/>
      <c r="B122" s="41"/>
      <c r="C122" s="216" t="s">
        <v>199</v>
      </c>
      <c r="D122" s="216" t="s">
        <v>333</v>
      </c>
      <c r="E122" s="217" t="s">
        <v>2794</v>
      </c>
      <c r="F122" s="218" t="s">
        <v>4520</v>
      </c>
      <c r="G122" s="219" t="s">
        <v>1051</v>
      </c>
      <c r="H122" s="220">
        <v>660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1106</v>
      </c>
    </row>
    <row r="123" s="2" customFormat="1" ht="16.5" customHeight="1">
      <c r="A123" s="40"/>
      <c r="B123" s="41"/>
      <c r="C123" s="216" t="s">
        <v>599</v>
      </c>
      <c r="D123" s="216" t="s">
        <v>333</v>
      </c>
      <c r="E123" s="217" t="s">
        <v>2799</v>
      </c>
      <c r="F123" s="218" t="s">
        <v>8175</v>
      </c>
      <c r="G123" s="219" t="s">
        <v>376</v>
      </c>
      <c r="H123" s="220">
        <v>622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85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495</v>
      </c>
    </row>
    <row r="124" s="2" customFormat="1" ht="16.5" customHeight="1">
      <c r="A124" s="40"/>
      <c r="B124" s="41"/>
      <c r="C124" s="216" t="s">
        <v>587</v>
      </c>
      <c r="D124" s="216" t="s">
        <v>333</v>
      </c>
      <c r="E124" s="217" t="s">
        <v>2807</v>
      </c>
      <c r="F124" s="218" t="s">
        <v>8176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1132</v>
      </c>
    </row>
    <row r="125" s="2" customFormat="1" ht="16.5" customHeight="1">
      <c r="A125" s="40"/>
      <c r="B125" s="41"/>
      <c r="C125" s="216" t="s">
        <v>644</v>
      </c>
      <c r="D125" s="216" t="s">
        <v>333</v>
      </c>
      <c r="E125" s="217" t="s">
        <v>2812</v>
      </c>
      <c r="F125" s="218" t="s">
        <v>8177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1144</v>
      </c>
    </row>
    <row r="126" s="2" customFormat="1" ht="16.5" customHeight="1">
      <c r="A126" s="40"/>
      <c r="B126" s="41"/>
      <c r="C126" s="216" t="s">
        <v>650</v>
      </c>
      <c r="D126" s="216" t="s">
        <v>333</v>
      </c>
      <c r="E126" s="217" t="s">
        <v>2821</v>
      </c>
      <c r="F126" s="218" t="s">
        <v>8178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1189</v>
      </c>
    </row>
    <row r="127" s="2" customFormat="1" ht="16.5" customHeight="1">
      <c r="A127" s="40"/>
      <c r="B127" s="41"/>
      <c r="C127" s="216" t="s">
        <v>656</v>
      </c>
      <c r="D127" s="216" t="s">
        <v>333</v>
      </c>
      <c r="E127" s="217" t="s">
        <v>2826</v>
      </c>
      <c r="F127" s="218" t="s">
        <v>8179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85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1201</v>
      </c>
    </row>
    <row r="128" s="2" customFormat="1" ht="16.5" customHeight="1">
      <c r="A128" s="40"/>
      <c r="B128" s="41"/>
      <c r="C128" s="216" t="s">
        <v>631</v>
      </c>
      <c r="D128" s="216" t="s">
        <v>333</v>
      </c>
      <c r="E128" s="217" t="s">
        <v>2831</v>
      </c>
      <c r="F128" s="218" t="s">
        <v>8180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1039</v>
      </c>
    </row>
    <row r="129" s="2" customFormat="1" ht="16.5" customHeight="1">
      <c r="A129" s="40"/>
      <c r="B129" s="41"/>
      <c r="C129" s="216" t="s">
        <v>618</v>
      </c>
      <c r="D129" s="216" t="s">
        <v>333</v>
      </c>
      <c r="E129" s="217" t="s">
        <v>2837</v>
      </c>
      <c r="F129" s="218" t="s">
        <v>8181</v>
      </c>
      <c r="G129" s="219" t="s">
        <v>1051</v>
      </c>
      <c r="H129" s="220">
        <v>27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85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1243</v>
      </c>
    </row>
    <row r="130" s="2" customFormat="1" ht="16.5" customHeight="1">
      <c r="A130" s="40"/>
      <c r="B130" s="41"/>
      <c r="C130" s="216" t="s">
        <v>624</v>
      </c>
      <c r="D130" s="216" t="s">
        <v>333</v>
      </c>
      <c r="E130" s="217" t="s">
        <v>2842</v>
      </c>
      <c r="F130" s="218" t="s">
        <v>8182</v>
      </c>
      <c r="G130" s="219" t="s">
        <v>1051</v>
      </c>
      <c r="H130" s="220">
        <v>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1253</v>
      </c>
    </row>
    <row r="131" s="2" customFormat="1" ht="16.5" customHeight="1">
      <c r="A131" s="40"/>
      <c r="B131" s="41"/>
      <c r="C131" s="216" t="s">
        <v>612</v>
      </c>
      <c r="D131" s="216" t="s">
        <v>333</v>
      </c>
      <c r="E131" s="217" t="s">
        <v>2851</v>
      </c>
      <c r="F131" s="218" t="s">
        <v>8183</v>
      </c>
      <c r="G131" s="219" t="s">
        <v>1051</v>
      </c>
      <c r="H131" s="220">
        <v>4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1266</v>
      </c>
    </row>
    <row r="132" s="2" customFormat="1" ht="16.5" customHeight="1">
      <c r="A132" s="40"/>
      <c r="B132" s="41"/>
      <c r="C132" s="216" t="s">
        <v>638</v>
      </c>
      <c r="D132" s="216" t="s">
        <v>333</v>
      </c>
      <c r="E132" s="217" t="s">
        <v>2858</v>
      </c>
      <c r="F132" s="218" t="s">
        <v>8184</v>
      </c>
      <c r="G132" s="219" t="s">
        <v>1051</v>
      </c>
      <c r="H132" s="220">
        <v>14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1284</v>
      </c>
    </row>
    <row r="133" s="2" customFormat="1" ht="21.75" customHeight="1">
      <c r="A133" s="40"/>
      <c r="B133" s="41"/>
      <c r="C133" s="216" t="s">
        <v>605</v>
      </c>
      <c r="D133" s="216" t="s">
        <v>333</v>
      </c>
      <c r="E133" s="217" t="s">
        <v>2865</v>
      </c>
      <c r="F133" s="218" t="s">
        <v>8185</v>
      </c>
      <c r="G133" s="219" t="s">
        <v>1051</v>
      </c>
      <c r="H133" s="220">
        <v>4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1310</v>
      </c>
    </row>
    <row r="134" s="2" customFormat="1" ht="16.5" customHeight="1">
      <c r="A134" s="40"/>
      <c r="B134" s="41"/>
      <c r="C134" s="216" t="s">
        <v>666</v>
      </c>
      <c r="D134" s="216" t="s">
        <v>333</v>
      </c>
      <c r="E134" s="217" t="s">
        <v>2870</v>
      </c>
      <c r="F134" s="218" t="s">
        <v>8186</v>
      </c>
      <c r="G134" s="219" t="s">
        <v>1051</v>
      </c>
      <c r="H134" s="220">
        <v>110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85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1333</v>
      </c>
    </row>
    <row r="135" s="2" customFormat="1" ht="16.5" customHeight="1">
      <c r="A135" s="40"/>
      <c r="B135" s="41"/>
      <c r="C135" s="216" t="s">
        <v>675</v>
      </c>
      <c r="D135" s="216" t="s">
        <v>333</v>
      </c>
      <c r="E135" s="217" t="s">
        <v>2875</v>
      </c>
      <c r="F135" s="218" t="s">
        <v>8187</v>
      </c>
      <c r="G135" s="219" t="s">
        <v>1051</v>
      </c>
      <c r="H135" s="220">
        <v>4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1348</v>
      </c>
    </row>
    <row r="136" s="2" customFormat="1" ht="21.75" customHeight="1">
      <c r="A136" s="40"/>
      <c r="B136" s="41"/>
      <c r="C136" s="216" t="s">
        <v>683</v>
      </c>
      <c r="D136" s="216" t="s">
        <v>333</v>
      </c>
      <c r="E136" s="217" t="s">
        <v>2882</v>
      </c>
      <c r="F136" s="218" t="s">
        <v>8188</v>
      </c>
      <c r="G136" s="219" t="s">
        <v>1051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1366</v>
      </c>
    </row>
    <row r="137" s="2" customFormat="1" ht="16.5" customHeight="1">
      <c r="A137" s="40"/>
      <c r="B137" s="41"/>
      <c r="C137" s="216" t="s">
        <v>1044</v>
      </c>
      <c r="D137" s="216" t="s">
        <v>333</v>
      </c>
      <c r="E137" s="217" t="s">
        <v>2886</v>
      </c>
      <c r="F137" s="218" t="s">
        <v>8189</v>
      </c>
      <c r="G137" s="219" t="s">
        <v>1051</v>
      </c>
      <c r="H137" s="220">
        <v>23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1380</v>
      </c>
    </row>
    <row r="138" s="2" customFormat="1" ht="16.5" customHeight="1">
      <c r="A138" s="40"/>
      <c r="B138" s="41"/>
      <c r="C138" s="216" t="s">
        <v>1048</v>
      </c>
      <c r="D138" s="216" t="s">
        <v>333</v>
      </c>
      <c r="E138" s="217" t="s">
        <v>2890</v>
      </c>
      <c r="F138" s="218" t="s">
        <v>8190</v>
      </c>
      <c r="G138" s="219" t="s">
        <v>1051</v>
      </c>
      <c r="H138" s="220">
        <v>28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1391</v>
      </c>
    </row>
    <row r="139" s="2" customFormat="1" ht="16.5" customHeight="1">
      <c r="A139" s="40"/>
      <c r="B139" s="41"/>
      <c r="C139" s="216" t="s">
        <v>1053</v>
      </c>
      <c r="D139" s="216" t="s">
        <v>333</v>
      </c>
      <c r="E139" s="217" t="s">
        <v>2894</v>
      </c>
      <c r="F139" s="218" t="s">
        <v>8191</v>
      </c>
      <c r="G139" s="219" t="s">
        <v>1051</v>
      </c>
      <c r="H139" s="220">
        <v>68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1401</v>
      </c>
    </row>
    <row r="140" s="12" customFormat="1" ht="22.8" customHeight="1">
      <c r="A140" s="12"/>
      <c r="B140" s="200"/>
      <c r="C140" s="201"/>
      <c r="D140" s="202" t="s">
        <v>75</v>
      </c>
      <c r="E140" s="214" t="s">
        <v>126</v>
      </c>
      <c r="F140" s="214" t="s">
        <v>8192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83</v>
      </c>
      <c r="AT140" s="212" t="s">
        <v>75</v>
      </c>
      <c r="AU140" s="212" t="s">
        <v>83</v>
      </c>
      <c r="AY140" s="211" t="s">
        <v>331</v>
      </c>
      <c r="BK140" s="213">
        <f>SUM(BK141:BK144)</f>
        <v>0</v>
      </c>
    </row>
    <row r="141" s="2" customFormat="1" ht="16.5" customHeight="1">
      <c r="A141" s="40"/>
      <c r="B141" s="41"/>
      <c r="C141" s="216" t="s">
        <v>1058</v>
      </c>
      <c r="D141" s="216" t="s">
        <v>333</v>
      </c>
      <c r="E141" s="217" t="s">
        <v>3198</v>
      </c>
      <c r="F141" s="218" t="s">
        <v>8193</v>
      </c>
      <c r="G141" s="219" t="s">
        <v>1051</v>
      </c>
      <c r="H141" s="220">
        <v>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85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1415</v>
      </c>
    </row>
    <row r="142" s="2" customFormat="1" ht="16.5" customHeight="1">
      <c r="A142" s="40"/>
      <c r="B142" s="41"/>
      <c r="C142" s="216" t="s">
        <v>1066</v>
      </c>
      <c r="D142" s="216" t="s">
        <v>333</v>
      </c>
      <c r="E142" s="217" t="s">
        <v>3202</v>
      </c>
      <c r="F142" s="218" t="s">
        <v>8194</v>
      </c>
      <c r="G142" s="219" t="s">
        <v>1051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85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1424</v>
      </c>
    </row>
    <row r="143" s="2" customFormat="1" ht="16.5" customHeight="1">
      <c r="A143" s="40"/>
      <c r="B143" s="41"/>
      <c r="C143" s="216" t="s">
        <v>1070</v>
      </c>
      <c r="D143" s="216" t="s">
        <v>333</v>
      </c>
      <c r="E143" s="217" t="s">
        <v>3206</v>
      </c>
      <c r="F143" s="218" t="s">
        <v>8195</v>
      </c>
      <c r="G143" s="219" t="s">
        <v>1051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47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85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1435</v>
      </c>
    </row>
    <row r="144" s="2" customFormat="1" ht="16.5" customHeight="1">
      <c r="A144" s="40"/>
      <c r="B144" s="41"/>
      <c r="C144" s="216" t="s">
        <v>546</v>
      </c>
      <c r="D144" s="216" t="s">
        <v>333</v>
      </c>
      <c r="E144" s="217" t="s">
        <v>3210</v>
      </c>
      <c r="F144" s="218" t="s">
        <v>8196</v>
      </c>
      <c r="G144" s="219" t="s">
        <v>1051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47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126</v>
      </c>
      <c r="AT144" s="227" t="s">
        <v>333</v>
      </c>
      <c r="AU144" s="227" t="s">
        <v>85</v>
      </c>
      <c r="AY144" s="19" t="s">
        <v>331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83</v>
      </c>
      <c r="BK144" s="228">
        <f>ROUND(I144*H144,2)</f>
        <v>0</v>
      </c>
      <c r="BL144" s="19" t="s">
        <v>126</v>
      </c>
      <c r="BM144" s="227" t="s">
        <v>1450</v>
      </c>
    </row>
    <row r="145" s="12" customFormat="1" ht="22.8" customHeight="1">
      <c r="A145" s="12"/>
      <c r="B145" s="200"/>
      <c r="C145" s="201"/>
      <c r="D145" s="202" t="s">
        <v>75</v>
      </c>
      <c r="E145" s="214" t="s">
        <v>361</v>
      </c>
      <c r="F145" s="214" t="s">
        <v>4700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SUM(P146:P148)</f>
        <v>0</v>
      </c>
      <c r="Q145" s="208"/>
      <c r="R145" s="209">
        <f>SUM(R146:R148)</f>
        <v>0</v>
      </c>
      <c r="S145" s="208"/>
      <c r="T145" s="210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75</v>
      </c>
      <c r="AU145" s="212" t="s">
        <v>83</v>
      </c>
      <c r="AY145" s="211" t="s">
        <v>331</v>
      </c>
      <c r="BK145" s="213">
        <f>SUM(BK146:BK148)</f>
        <v>0</v>
      </c>
    </row>
    <row r="146" s="2" customFormat="1" ht="16.5" customHeight="1">
      <c r="A146" s="40"/>
      <c r="B146" s="41"/>
      <c r="C146" s="216" t="s">
        <v>1078</v>
      </c>
      <c r="D146" s="216" t="s">
        <v>333</v>
      </c>
      <c r="E146" s="217" t="s">
        <v>8033</v>
      </c>
      <c r="F146" s="218" t="s">
        <v>8118</v>
      </c>
      <c r="G146" s="219" t="s">
        <v>1051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47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126</v>
      </c>
      <c r="AT146" s="227" t="s">
        <v>333</v>
      </c>
      <c r="AU146" s="227" t="s">
        <v>85</v>
      </c>
      <c r="AY146" s="19" t="s">
        <v>331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83</v>
      </c>
      <c r="BK146" s="228">
        <f>ROUND(I146*H146,2)</f>
        <v>0</v>
      </c>
      <c r="BL146" s="19" t="s">
        <v>126</v>
      </c>
      <c r="BM146" s="227" t="s">
        <v>1463</v>
      </c>
    </row>
    <row r="147" s="2" customFormat="1" ht="16.5" customHeight="1">
      <c r="A147" s="40"/>
      <c r="B147" s="41"/>
      <c r="C147" s="216" t="s">
        <v>1083</v>
      </c>
      <c r="D147" s="216" t="s">
        <v>333</v>
      </c>
      <c r="E147" s="217" t="s">
        <v>8034</v>
      </c>
      <c r="F147" s="218" t="s">
        <v>4704</v>
      </c>
      <c r="G147" s="219" t="s">
        <v>1051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47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126</v>
      </c>
      <c r="AT147" s="227" t="s">
        <v>333</v>
      </c>
      <c r="AU147" s="227" t="s">
        <v>85</v>
      </c>
      <c r="AY147" s="19" t="s">
        <v>331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83</v>
      </c>
      <c r="BK147" s="228">
        <f>ROUND(I147*H147,2)</f>
        <v>0</v>
      </c>
      <c r="BL147" s="19" t="s">
        <v>126</v>
      </c>
      <c r="BM147" s="227" t="s">
        <v>1472</v>
      </c>
    </row>
    <row r="148" s="2" customFormat="1" ht="16.5" customHeight="1">
      <c r="A148" s="40"/>
      <c r="B148" s="41"/>
      <c r="C148" s="216" t="s">
        <v>1106</v>
      </c>
      <c r="D148" s="216" t="s">
        <v>333</v>
      </c>
      <c r="E148" s="217" t="s">
        <v>8119</v>
      </c>
      <c r="F148" s="218" t="s">
        <v>4706</v>
      </c>
      <c r="G148" s="219" t="s">
        <v>1051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47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126</v>
      </c>
      <c r="AT148" s="227" t="s">
        <v>333</v>
      </c>
      <c r="AU148" s="227" t="s">
        <v>85</v>
      </c>
      <c r="AY148" s="19" t="s">
        <v>331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83</v>
      </c>
      <c r="BK148" s="228">
        <f>ROUND(I148*H148,2)</f>
        <v>0</v>
      </c>
      <c r="BL148" s="19" t="s">
        <v>126</v>
      </c>
      <c r="BM148" s="227" t="s">
        <v>467</v>
      </c>
    </row>
    <row r="149" s="12" customFormat="1" ht="22.8" customHeight="1">
      <c r="A149" s="12"/>
      <c r="B149" s="200"/>
      <c r="C149" s="201"/>
      <c r="D149" s="202" t="s">
        <v>75</v>
      </c>
      <c r="E149" s="214" t="s">
        <v>366</v>
      </c>
      <c r="F149" s="214" t="s">
        <v>4707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83</v>
      </c>
      <c r="AT149" s="212" t="s">
        <v>75</v>
      </c>
      <c r="AU149" s="212" t="s">
        <v>83</v>
      </c>
      <c r="AY149" s="211" t="s">
        <v>331</v>
      </c>
      <c r="BK149" s="213">
        <f>SUM(BK150:BK152)</f>
        <v>0</v>
      </c>
    </row>
    <row r="150" s="2" customFormat="1" ht="16.5" customHeight="1">
      <c r="A150" s="40"/>
      <c r="B150" s="41"/>
      <c r="C150" s="216" t="s">
        <v>1111</v>
      </c>
      <c r="D150" s="216" t="s">
        <v>333</v>
      </c>
      <c r="E150" s="217" t="s">
        <v>8036</v>
      </c>
      <c r="F150" s="218" t="s">
        <v>4709</v>
      </c>
      <c r="G150" s="219" t="s">
        <v>1076</v>
      </c>
      <c r="H150" s="220">
        <v>12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47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126</v>
      </c>
      <c r="AT150" s="227" t="s">
        <v>333</v>
      </c>
      <c r="AU150" s="227" t="s">
        <v>85</v>
      </c>
      <c r="AY150" s="19" t="s">
        <v>331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83</v>
      </c>
      <c r="BK150" s="228">
        <f>ROUND(I150*H150,2)</f>
        <v>0</v>
      </c>
      <c r="BL150" s="19" t="s">
        <v>126</v>
      </c>
      <c r="BM150" s="227" t="s">
        <v>547</v>
      </c>
    </row>
    <row r="151" s="2" customFormat="1" ht="16.5" customHeight="1">
      <c r="A151" s="40"/>
      <c r="B151" s="41"/>
      <c r="C151" s="216" t="s">
        <v>495</v>
      </c>
      <c r="D151" s="216" t="s">
        <v>333</v>
      </c>
      <c r="E151" s="217" t="s">
        <v>8037</v>
      </c>
      <c r="F151" s="218" t="s">
        <v>8197</v>
      </c>
      <c r="G151" s="219" t="s">
        <v>1076</v>
      </c>
      <c r="H151" s="220">
        <v>4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47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126</v>
      </c>
      <c r="AT151" s="227" t="s">
        <v>333</v>
      </c>
      <c r="AU151" s="227" t="s">
        <v>85</v>
      </c>
      <c r="AY151" s="19" t="s">
        <v>331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83</v>
      </c>
      <c r="BK151" s="228">
        <f>ROUND(I151*H151,2)</f>
        <v>0</v>
      </c>
      <c r="BL151" s="19" t="s">
        <v>126</v>
      </c>
      <c r="BM151" s="227" t="s">
        <v>1512</v>
      </c>
    </row>
    <row r="152" s="2" customFormat="1" ht="16.5" customHeight="1">
      <c r="A152" s="40"/>
      <c r="B152" s="41"/>
      <c r="C152" s="216" t="s">
        <v>1127</v>
      </c>
      <c r="D152" s="216" t="s">
        <v>333</v>
      </c>
      <c r="E152" s="217" t="s">
        <v>8038</v>
      </c>
      <c r="F152" s="218" t="s">
        <v>4713</v>
      </c>
      <c r="G152" s="219" t="s">
        <v>1076</v>
      </c>
      <c r="H152" s="220">
        <v>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47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126</v>
      </c>
      <c r="AT152" s="227" t="s">
        <v>333</v>
      </c>
      <c r="AU152" s="227" t="s">
        <v>85</v>
      </c>
      <c r="AY152" s="19" t="s">
        <v>331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83</v>
      </c>
      <c r="BK152" s="228">
        <f>ROUND(I152*H152,2)</f>
        <v>0</v>
      </c>
      <c r="BL152" s="19" t="s">
        <v>126</v>
      </c>
      <c r="BM152" s="227" t="s">
        <v>1523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373</v>
      </c>
      <c r="F153" s="214" t="s">
        <v>4714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SUM(P154:P171)</f>
        <v>0</v>
      </c>
      <c r="Q153" s="208"/>
      <c r="R153" s="209">
        <f>SUM(R154:R171)</f>
        <v>0</v>
      </c>
      <c r="S153" s="208"/>
      <c r="T153" s="210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83</v>
      </c>
      <c r="AT153" s="212" t="s">
        <v>75</v>
      </c>
      <c r="AU153" s="212" t="s">
        <v>83</v>
      </c>
      <c r="AY153" s="211" t="s">
        <v>331</v>
      </c>
      <c r="BK153" s="213">
        <f>SUM(BK154:BK171)</f>
        <v>0</v>
      </c>
    </row>
    <row r="154" s="2" customFormat="1" ht="16.5" customHeight="1">
      <c r="A154" s="40"/>
      <c r="B154" s="41"/>
      <c r="C154" s="216" t="s">
        <v>1132</v>
      </c>
      <c r="D154" s="216" t="s">
        <v>333</v>
      </c>
      <c r="E154" s="217" t="s">
        <v>8150</v>
      </c>
      <c r="F154" s="218" t="s">
        <v>8120</v>
      </c>
      <c r="G154" s="219" t="s">
        <v>376</v>
      </c>
      <c r="H154" s="220">
        <v>1508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47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126</v>
      </c>
      <c r="AT154" s="227" t="s">
        <v>333</v>
      </c>
      <c r="AU154" s="227" t="s">
        <v>85</v>
      </c>
      <c r="AY154" s="19" t="s">
        <v>331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83</v>
      </c>
      <c r="BK154" s="228">
        <f>ROUND(I154*H154,2)</f>
        <v>0</v>
      </c>
      <c r="BL154" s="19" t="s">
        <v>126</v>
      </c>
      <c r="BM154" s="227" t="s">
        <v>1538</v>
      </c>
    </row>
    <row r="155" s="2" customFormat="1" ht="16.5" customHeight="1">
      <c r="A155" s="40"/>
      <c r="B155" s="41"/>
      <c r="C155" s="216" t="s">
        <v>1139</v>
      </c>
      <c r="D155" s="216" t="s">
        <v>333</v>
      </c>
      <c r="E155" s="217" t="s">
        <v>8151</v>
      </c>
      <c r="F155" s="218" t="s">
        <v>8121</v>
      </c>
      <c r="G155" s="219" t="s">
        <v>376</v>
      </c>
      <c r="H155" s="220">
        <v>1508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47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126</v>
      </c>
      <c r="AT155" s="227" t="s">
        <v>333</v>
      </c>
      <c r="AU155" s="227" t="s">
        <v>85</v>
      </c>
      <c r="AY155" s="19" t="s">
        <v>331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83</v>
      </c>
      <c r="BK155" s="228">
        <f>ROUND(I155*H155,2)</f>
        <v>0</v>
      </c>
      <c r="BL155" s="19" t="s">
        <v>126</v>
      </c>
      <c r="BM155" s="227" t="s">
        <v>1550</v>
      </c>
    </row>
    <row r="156" s="2" customFormat="1" ht="16.5" customHeight="1">
      <c r="A156" s="40"/>
      <c r="B156" s="41"/>
      <c r="C156" s="216" t="s">
        <v>1144</v>
      </c>
      <c r="D156" s="216" t="s">
        <v>333</v>
      </c>
      <c r="E156" s="217" t="s">
        <v>8152</v>
      </c>
      <c r="F156" s="218" t="s">
        <v>8122</v>
      </c>
      <c r="G156" s="219" t="s">
        <v>8123</v>
      </c>
      <c r="H156" s="220">
        <v>10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47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126</v>
      </c>
      <c r="AT156" s="227" t="s">
        <v>333</v>
      </c>
      <c r="AU156" s="227" t="s">
        <v>85</v>
      </c>
      <c r="AY156" s="19" t="s">
        <v>331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83</v>
      </c>
      <c r="BK156" s="228">
        <f>ROUND(I156*H156,2)</f>
        <v>0</v>
      </c>
      <c r="BL156" s="19" t="s">
        <v>126</v>
      </c>
      <c r="BM156" s="227" t="s">
        <v>1558</v>
      </c>
    </row>
    <row r="157" s="2" customFormat="1" ht="16.5" customHeight="1">
      <c r="A157" s="40"/>
      <c r="B157" s="41"/>
      <c r="C157" s="216" t="s">
        <v>1154</v>
      </c>
      <c r="D157" s="216" t="s">
        <v>333</v>
      </c>
      <c r="E157" s="217" t="s">
        <v>8154</v>
      </c>
      <c r="F157" s="218" t="s">
        <v>8124</v>
      </c>
      <c r="G157" s="219" t="s">
        <v>1076</v>
      </c>
      <c r="H157" s="220">
        <v>56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47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126</v>
      </c>
      <c r="AT157" s="227" t="s">
        <v>333</v>
      </c>
      <c r="AU157" s="227" t="s">
        <v>85</v>
      </c>
      <c r="AY157" s="19" t="s">
        <v>331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83</v>
      </c>
      <c r="BK157" s="228">
        <f>ROUND(I157*H157,2)</f>
        <v>0</v>
      </c>
      <c r="BL157" s="19" t="s">
        <v>126</v>
      </c>
      <c r="BM157" s="227" t="s">
        <v>1572</v>
      </c>
    </row>
    <row r="158" s="2" customFormat="1" ht="16.5" customHeight="1">
      <c r="A158" s="40"/>
      <c r="B158" s="41"/>
      <c r="C158" s="216" t="s">
        <v>1189</v>
      </c>
      <c r="D158" s="216" t="s">
        <v>333</v>
      </c>
      <c r="E158" s="217" t="s">
        <v>8156</v>
      </c>
      <c r="F158" s="218" t="s">
        <v>8126</v>
      </c>
      <c r="G158" s="219" t="s">
        <v>1051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47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126</v>
      </c>
      <c r="AT158" s="227" t="s">
        <v>333</v>
      </c>
      <c r="AU158" s="227" t="s">
        <v>85</v>
      </c>
      <c r="AY158" s="19" t="s">
        <v>331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83</v>
      </c>
      <c r="BK158" s="228">
        <f>ROUND(I158*H158,2)</f>
        <v>0</v>
      </c>
      <c r="BL158" s="19" t="s">
        <v>126</v>
      </c>
      <c r="BM158" s="227" t="s">
        <v>1592</v>
      </c>
    </row>
    <row r="159" s="2" customFormat="1" ht="16.5" customHeight="1">
      <c r="A159" s="40"/>
      <c r="B159" s="41"/>
      <c r="C159" s="216" t="s">
        <v>1196</v>
      </c>
      <c r="D159" s="216" t="s">
        <v>333</v>
      </c>
      <c r="E159" s="217" t="s">
        <v>8158</v>
      </c>
      <c r="F159" s="218" t="s">
        <v>4726</v>
      </c>
      <c r="G159" s="219" t="s">
        <v>1051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47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126</v>
      </c>
      <c r="AT159" s="227" t="s">
        <v>333</v>
      </c>
      <c r="AU159" s="227" t="s">
        <v>85</v>
      </c>
      <c r="AY159" s="19" t="s">
        <v>331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83</v>
      </c>
      <c r="BK159" s="228">
        <f>ROUND(I159*H159,2)</f>
        <v>0</v>
      </c>
      <c r="BL159" s="19" t="s">
        <v>126</v>
      </c>
      <c r="BM159" s="227" t="s">
        <v>1607</v>
      </c>
    </row>
    <row r="160" s="2" customFormat="1" ht="16.5" customHeight="1">
      <c r="A160" s="40"/>
      <c r="B160" s="41"/>
      <c r="C160" s="216" t="s">
        <v>1201</v>
      </c>
      <c r="D160" s="216" t="s">
        <v>333</v>
      </c>
      <c r="E160" s="217" t="s">
        <v>8198</v>
      </c>
      <c r="F160" s="218" t="s">
        <v>8129</v>
      </c>
      <c r="G160" s="219" t="s">
        <v>1051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47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126</v>
      </c>
      <c r="AT160" s="227" t="s">
        <v>333</v>
      </c>
      <c r="AU160" s="227" t="s">
        <v>85</v>
      </c>
      <c r="AY160" s="19" t="s">
        <v>331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83</v>
      </c>
      <c r="BK160" s="228">
        <f>ROUND(I160*H160,2)</f>
        <v>0</v>
      </c>
      <c r="BL160" s="19" t="s">
        <v>126</v>
      </c>
      <c r="BM160" s="227" t="s">
        <v>1619</v>
      </c>
    </row>
    <row r="161" s="2" customFormat="1" ht="16.5" customHeight="1">
      <c r="A161" s="40"/>
      <c r="B161" s="41"/>
      <c r="C161" s="216" t="s">
        <v>1207</v>
      </c>
      <c r="D161" s="216" t="s">
        <v>333</v>
      </c>
      <c r="E161" s="217" t="s">
        <v>8199</v>
      </c>
      <c r="F161" s="218" t="s">
        <v>8131</v>
      </c>
      <c r="G161" s="219" t="s">
        <v>1051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47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126</v>
      </c>
      <c r="AT161" s="227" t="s">
        <v>333</v>
      </c>
      <c r="AU161" s="227" t="s">
        <v>85</v>
      </c>
      <c r="AY161" s="19" t="s">
        <v>331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83</v>
      </c>
      <c r="BK161" s="228">
        <f>ROUND(I161*H161,2)</f>
        <v>0</v>
      </c>
      <c r="BL161" s="19" t="s">
        <v>126</v>
      </c>
      <c r="BM161" s="227" t="s">
        <v>1647</v>
      </c>
    </row>
    <row r="162" s="2" customFormat="1" ht="16.5" customHeight="1">
      <c r="A162" s="40"/>
      <c r="B162" s="41"/>
      <c r="C162" s="216" t="s">
        <v>1039</v>
      </c>
      <c r="D162" s="216" t="s">
        <v>333</v>
      </c>
      <c r="E162" s="217" t="s">
        <v>8200</v>
      </c>
      <c r="F162" s="218" t="s">
        <v>8133</v>
      </c>
      <c r="G162" s="219" t="s">
        <v>1051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47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126</v>
      </c>
      <c r="AT162" s="227" t="s">
        <v>333</v>
      </c>
      <c r="AU162" s="227" t="s">
        <v>85</v>
      </c>
      <c r="AY162" s="19" t="s">
        <v>331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83</v>
      </c>
      <c r="BK162" s="228">
        <f>ROUND(I162*H162,2)</f>
        <v>0</v>
      </c>
      <c r="BL162" s="19" t="s">
        <v>126</v>
      </c>
      <c r="BM162" s="227" t="s">
        <v>534</v>
      </c>
    </row>
    <row r="163" s="2" customFormat="1" ht="16.5" customHeight="1">
      <c r="A163" s="40"/>
      <c r="B163" s="41"/>
      <c r="C163" s="216" t="s">
        <v>1152</v>
      </c>
      <c r="D163" s="216" t="s">
        <v>333</v>
      </c>
      <c r="E163" s="217" t="s">
        <v>8201</v>
      </c>
      <c r="F163" s="218" t="s">
        <v>8135</v>
      </c>
      <c r="G163" s="219" t="s">
        <v>1051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47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126</v>
      </c>
      <c r="AT163" s="227" t="s">
        <v>333</v>
      </c>
      <c r="AU163" s="227" t="s">
        <v>85</v>
      </c>
      <c r="AY163" s="19" t="s">
        <v>331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83</v>
      </c>
      <c r="BK163" s="228">
        <f>ROUND(I163*H163,2)</f>
        <v>0</v>
      </c>
      <c r="BL163" s="19" t="s">
        <v>126</v>
      </c>
      <c r="BM163" s="227" t="s">
        <v>1672</v>
      </c>
    </row>
    <row r="164" s="2" customFormat="1" ht="16.5" customHeight="1">
      <c r="A164" s="40"/>
      <c r="B164" s="41"/>
      <c r="C164" s="216" t="s">
        <v>1243</v>
      </c>
      <c r="D164" s="216" t="s">
        <v>333</v>
      </c>
      <c r="E164" s="217" t="s">
        <v>1832</v>
      </c>
      <c r="F164" s="218" t="s">
        <v>8137</v>
      </c>
      <c r="G164" s="219" t="s">
        <v>1051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47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126</v>
      </c>
      <c r="AT164" s="227" t="s">
        <v>333</v>
      </c>
      <c r="AU164" s="227" t="s">
        <v>85</v>
      </c>
      <c r="AY164" s="19" t="s">
        <v>331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83</v>
      </c>
      <c r="BK164" s="228">
        <f>ROUND(I164*H164,2)</f>
        <v>0</v>
      </c>
      <c r="BL164" s="19" t="s">
        <v>126</v>
      </c>
      <c r="BM164" s="227" t="s">
        <v>1688</v>
      </c>
    </row>
    <row r="165" s="2" customFormat="1" ht="16.5" customHeight="1">
      <c r="A165" s="40"/>
      <c r="B165" s="41"/>
      <c r="C165" s="216" t="s">
        <v>1249</v>
      </c>
      <c r="D165" s="216" t="s">
        <v>333</v>
      </c>
      <c r="E165" s="217" t="s">
        <v>1942</v>
      </c>
      <c r="F165" s="218" t="s">
        <v>8138</v>
      </c>
      <c r="G165" s="219" t="s">
        <v>1051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47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126</v>
      </c>
      <c r="AT165" s="227" t="s">
        <v>333</v>
      </c>
      <c r="AU165" s="227" t="s">
        <v>85</v>
      </c>
      <c r="AY165" s="19" t="s">
        <v>331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83</v>
      </c>
      <c r="BK165" s="228">
        <f>ROUND(I165*H165,2)</f>
        <v>0</v>
      </c>
      <c r="BL165" s="19" t="s">
        <v>126</v>
      </c>
      <c r="BM165" s="227" t="s">
        <v>1698</v>
      </c>
    </row>
    <row r="166" s="2" customFormat="1" ht="16.5" customHeight="1">
      <c r="A166" s="40"/>
      <c r="B166" s="41"/>
      <c r="C166" s="216" t="s">
        <v>1253</v>
      </c>
      <c r="D166" s="216" t="s">
        <v>333</v>
      </c>
      <c r="E166" s="217" t="s">
        <v>2054</v>
      </c>
      <c r="F166" s="218" t="s">
        <v>8140</v>
      </c>
      <c r="G166" s="219" t="s">
        <v>1051</v>
      </c>
      <c r="H166" s="220">
        <v>1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47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126</v>
      </c>
      <c r="AT166" s="227" t="s">
        <v>333</v>
      </c>
      <c r="AU166" s="227" t="s">
        <v>85</v>
      </c>
      <c r="AY166" s="19" t="s">
        <v>331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83</v>
      </c>
      <c r="BK166" s="228">
        <f>ROUND(I166*H166,2)</f>
        <v>0</v>
      </c>
      <c r="BL166" s="19" t="s">
        <v>126</v>
      </c>
      <c r="BM166" s="227" t="s">
        <v>1705</v>
      </c>
    </row>
    <row r="167" s="2" customFormat="1" ht="16.5" customHeight="1">
      <c r="A167" s="40"/>
      <c r="B167" s="41"/>
      <c r="C167" s="216" t="s">
        <v>1006</v>
      </c>
      <c r="D167" s="216" t="s">
        <v>333</v>
      </c>
      <c r="E167" s="217" t="s">
        <v>2222</v>
      </c>
      <c r="F167" s="218" t="s">
        <v>8142</v>
      </c>
      <c r="G167" s="219" t="s">
        <v>1051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47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126</v>
      </c>
      <c r="AT167" s="227" t="s">
        <v>333</v>
      </c>
      <c r="AU167" s="227" t="s">
        <v>85</v>
      </c>
      <c r="AY167" s="19" t="s">
        <v>331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83</v>
      </c>
      <c r="BK167" s="228">
        <f>ROUND(I167*H167,2)</f>
        <v>0</v>
      </c>
      <c r="BL167" s="19" t="s">
        <v>126</v>
      </c>
      <c r="BM167" s="227" t="s">
        <v>1713</v>
      </c>
    </row>
    <row r="168" s="2" customFormat="1" ht="16.5" customHeight="1">
      <c r="A168" s="40"/>
      <c r="B168" s="41"/>
      <c r="C168" s="216" t="s">
        <v>1266</v>
      </c>
      <c r="D168" s="216" t="s">
        <v>333</v>
      </c>
      <c r="E168" s="217" t="s">
        <v>8202</v>
      </c>
      <c r="F168" s="218" t="s">
        <v>8144</v>
      </c>
      <c r="G168" s="219" t="s">
        <v>1051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47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126</v>
      </c>
      <c r="AT168" s="227" t="s">
        <v>333</v>
      </c>
      <c r="AU168" s="227" t="s">
        <v>85</v>
      </c>
      <c r="AY168" s="19" t="s">
        <v>331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83</v>
      </c>
      <c r="BK168" s="228">
        <f>ROUND(I168*H168,2)</f>
        <v>0</v>
      </c>
      <c r="BL168" s="19" t="s">
        <v>126</v>
      </c>
      <c r="BM168" s="227" t="s">
        <v>1721</v>
      </c>
    </row>
    <row r="169" s="2" customFormat="1" ht="16.5" customHeight="1">
      <c r="A169" s="40"/>
      <c r="B169" s="41"/>
      <c r="C169" s="216" t="s">
        <v>1271</v>
      </c>
      <c r="D169" s="216" t="s">
        <v>333</v>
      </c>
      <c r="E169" s="217" t="s">
        <v>8203</v>
      </c>
      <c r="F169" s="218" t="s">
        <v>8145</v>
      </c>
      <c r="G169" s="219" t="s">
        <v>1051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47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126</v>
      </c>
      <c r="AT169" s="227" t="s">
        <v>333</v>
      </c>
      <c r="AU169" s="227" t="s">
        <v>85</v>
      </c>
      <c r="AY169" s="19" t="s">
        <v>331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83</v>
      </c>
      <c r="BK169" s="228">
        <f>ROUND(I169*H169,2)</f>
        <v>0</v>
      </c>
      <c r="BL169" s="19" t="s">
        <v>126</v>
      </c>
      <c r="BM169" s="227" t="s">
        <v>1729</v>
      </c>
    </row>
    <row r="170" s="2" customFormat="1" ht="16.5" customHeight="1">
      <c r="A170" s="40"/>
      <c r="B170" s="41"/>
      <c r="C170" s="216" t="s">
        <v>1284</v>
      </c>
      <c r="D170" s="216" t="s">
        <v>333</v>
      </c>
      <c r="E170" s="217" t="s">
        <v>8204</v>
      </c>
      <c r="F170" s="218" t="s">
        <v>8147</v>
      </c>
      <c r="G170" s="219" t="s">
        <v>1051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47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126</v>
      </c>
      <c r="AT170" s="227" t="s">
        <v>333</v>
      </c>
      <c r="AU170" s="227" t="s">
        <v>85</v>
      </c>
      <c r="AY170" s="19" t="s">
        <v>331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83</v>
      </c>
      <c r="BK170" s="228">
        <f>ROUND(I170*H170,2)</f>
        <v>0</v>
      </c>
      <c r="BL170" s="19" t="s">
        <v>126</v>
      </c>
      <c r="BM170" s="227" t="s">
        <v>1737</v>
      </c>
    </row>
    <row r="171" s="2" customFormat="1" ht="16.5" customHeight="1">
      <c r="A171" s="40"/>
      <c r="B171" s="41"/>
      <c r="C171" s="216" t="s">
        <v>1305</v>
      </c>
      <c r="D171" s="216" t="s">
        <v>333</v>
      </c>
      <c r="E171" s="217" t="s">
        <v>8205</v>
      </c>
      <c r="F171" s="218" t="s">
        <v>8149</v>
      </c>
      <c r="G171" s="219" t="s">
        <v>1051</v>
      </c>
      <c r="H171" s="220">
        <v>4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47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126</v>
      </c>
      <c r="AT171" s="227" t="s">
        <v>333</v>
      </c>
      <c r="AU171" s="227" t="s">
        <v>85</v>
      </c>
      <c r="AY171" s="19" t="s">
        <v>331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83</v>
      </c>
      <c r="BK171" s="228">
        <f>ROUND(I171*H171,2)</f>
        <v>0</v>
      </c>
      <c r="BL171" s="19" t="s">
        <v>126</v>
      </c>
      <c r="BM171" s="227" t="s">
        <v>1745</v>
      </c>
    </row>
    <row r="172" s="12" customFormat="1" ht="22.8" customHeight="1">
      <c r="A172" s="12"/>
      <c r="B172" s="200"/>
      <c r="C172" s="201"/>
      <c r="D172" s="202" t="s">
        <v>75</v>
      </c>
      <c r="E172" s="214" t="s">
        <v>381</v>
      </c>
      <c r="F172" s="214" t="s">
        <v>4729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SUM(P173:P178)</f>
        <v>0</v>
      </c>
      <c r="Q172" s="208"/>
      <c r="R172" s="209">
        <f>SUM(R173:R178)</f>
        <v>0</v>
      </c>
      <c r="S172" s="208"/>
      <c r="T172" s="210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83</v>
      </c>
      <c r="AT172" s="212" t="s">
        <v>75</v>
      </c>
      <c r="AU172" s="212" t="s">
        <v>83</v>
      </c>
      <c r="AY172" s="211" t="s">
        <v>331</v>
      </c>
      <c r="BK172" s="213">
        <f>SUM(BK173:BK178)</f>
        <v>0</v>
      </c>
    </row>
    <row r="173" s="2" customFormat="1" ht="16.5" customHeight="1">
      <c r="A173" s="40"/>
      <c r="B173" s="41"/>
      <c r="C173" s="216" t="s">
        <v>1310</v>
      </c>
      <c r="D173" s="216" t="s">
        <v>333</v>
      </c>
      <c r="E173" s="217" t="s">
        <v>8206</v>
      </c>
      <c r="F173" s="218" t="s">
        <v>4741</v>
      </c>
      <c r="G173" s="219" t="s">
        <v>1076</v>
      </c>
      <c r="H173" s="220">
        <v>16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47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126</v>
      </c>
      <c r="AT173" s="227" t="s">
        <v>333</v>
      </c>
      <c r="AU173" s="227" t="s">
        <v>85</v>
      </c>
      <c r="AY173" s="19" t="s">
        <v>331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83</v>
      </c>
      <c r="BK173" s="228">
        <f>ROUND(I173*H173,2)</f>
        <v>0</v>
      </c>
      <c r="BL173" s="19" t="s">
        <v>126</v>
      </c>
      <c r="BM173" s="227" t="s">
        <v>343</v>
      </c>
    </row>
    <row r="174" s="2" customFormat="1" ht="16.5" customHeight="1">
      <c r="A174" s="40"/>
      <c r="B174" s="41"/>
      <c r="C174" s="216" t="s">
        <v>1316</v>
      </c>
      <c r="D174" s="216" t="s">
        <v>333</v>
      </c>
      <c r="E174" s="217" t="s">
        <v>8207</v>
      </c>
      <c r="F174" s="218" t="s">
        <v>4737</v>
      </c>
      <c r="G174" s="219" t="s">
        <v>1076</v>
      </c>
      <c r="H174" s="220">
        <v>38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47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126</v>
      </c>
      <c r="AT174" s="227" t="s">
        <v>333</v>
      </c>
      <c r="AU174" s="227" t="s">
        <v>85</v>
      </c>
      <c r="AY174" s="19" t="s">
        <v>331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83</v>
      </c>
      <c r="BK174" s="228">
        <f>ROUND(I174*H174,2)</f>
        <v>0</v>
      </c>
      <c r="BL174" s="19" t="s">
        <v>126</v>
      </c>
      <c r="BM174" s="227" t="s">
        <v>1760</v>
      </c>
    </row>
    <row r="175" s="2" customFormat="1" ht="16.5" customHeight="1">
      <c r="A175" s="40"/>
      <c r="B175" s="41"/>
      <c r="C175" s="216" t="s">
        <v>1333</v>
      </c>
      <c r="D175" s="216" t="s">
        <v>333</v>
      </c>
      <c r="E175" s="217" t="s">
        <v>8208</v>
      </c>
      <c r="F175" s="218" t="s">
        <v>8153</v>
      </c>
      <c r="G175" s="219" t="s">
        <v>1076</v>
      </c>
      <c r="H175" s="220">
        <v>10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47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126</v>
      </c>
      <c r="AT175" s="227" t="s">
        <v>333</v>
      </c>
      <c r="AU175" s="227" t="s">
        <v>85</v>
      </c>
      <c r="AY175" s="19" t="s">
        <v>331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83</v>
      </c>
      <c r="BK175" s="228">
        <f>ROUND(I175*H175,2)</f>
        <v>0</v>
      </c>
      <c r="BL175" s="19" t="s">
        <v>126</v>
      </c>
      <c r="BM175" s="227" t="s">
        <v>1768</v>
      </c>
    </row>
    <row r="176" s="2" customFormat="1" ht="16.5" customHeight="1">
      <c r="A176" s="40"/>
      <c r="B176" s="41"/>
      <c r="C176" s="216" t="s">
        <v>1343</v>
      </c>
      <c r="D176" s="216" t="s">
        <v>333</v>
      </c>
      <c r="E176" s="217" t="s">
        <v>8209</v>
      </c>
      <c r="F176" s="218" t="s">
        <v>8155</v>
      </c>
      <c r="G176" s="219" t="s">
        <v>1076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47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126</v>
      </c>
      <c r="AT176" s="227" t="s">
        <v>333</v>
      </c>
      <c r="AU176" s="227" t="s">
        <v>85</v>
      </c>
      <c r="AY176" s="19" t="s">
        <v>331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83</v>
      </c>
      <c r="BK176" s="228">
        <f>ROUND(I176*H176,2)</f>
        <v>0</v>
      </c>
      <c r="BL176" s="19" t="s">
        <v>126</v>
      </c>
      <c r="BM176" s="227" t="s">
        <v>1776</v>
      </c>
    </row>
    <row r="177" s="2" customFormat="1" ht="16.5" customHeight="1">
      <c r="A177" s="40"/>
      <c r="B177" s="41"/>
      <c r="C177" s="216" t="s">
        <v>1348</v>
      </c>
      <c r="D177" s="216" t="s">
        <v>333</v>
      </c>
      <c r="E177" s="217" t="s">
        <v>8210</v>
      </c>
      <c r="F177" s="218" t="s">
        <v>8157</v>
      </c>
      <c r="G177" s="219" t="s">
        <v>1076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47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126</v>
      </c>
      <c r="AT177" s="227" t="s">
        <v>333</v>
      </c>
      <c r="AU177" s="227" t="s">
        <v>85</v>
      </c>
      <c r="AY177" s="19" t="s">
        <v>331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83</v>
      </c>
      <c r="BK177" s="228">
        <f>ROUND(I177*H177,2)</f>
        <v>0</v>
      </c>
      <c r="BL177" s="19" t="s">
        <v>126</v>
      </c>
      <c r="BM177" s="227" t="s">
        <v>1784</v>
      </c>
    </row>
    <row r="178" s="2" customFormat="1" ht="16.5" customHeight="1">
      <c r="A178" s="40"/>
      <c r="B178" s="41"/>
      <c r="C178" s="216" t="s">
        <v>1359</v>
      </c>
      <c r="D178" s="216" t="s">
        <v>333</v>
      </c>
      <c r="E178" s="217" t="s">
        <v>8211</v>
      </c>
      <c r="F178" s="218" t="s">
        <v>8159</v>
      </c>
      <c r="G178" s="219" t="s">
        <v>1076</v>
      </c>
      <c r="H178" s="220">
        <v>18</v>
      </c>
      <c r="I178" s="221"/>
      <c r="J178" s="222">
        <f>ROUND(I178*H178,2)</f>
        <v>0</v>
      </c>
      <c r="K178" s="218" t="s">
        <v>19</v>
      </c>
      <c r="L178" s="46"/>
      <c r="M178" s="296" t="s">
        <v>19</v>
      </c>
      <c r="N178" s="297" t="s">
        <v>47</v>
      </c>
      <c r="O178" s="298"/>
      <c r="P178" s="299">
        <f>O178*H178</f>
        <v>0</v>
      </c>
      <c r="Q178" s="299">
        <v>0</v>
      </c>
      <c r="R178" s="299">
        <f>Q178*H178</f>
        <v>0</v>
      </c>
      <c r="S178" s="299">
        <v>0</v>
      </c>
      <c r="T178" s="30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126</v>
      </c>
      <c r="AT178" s="227" t="s">
        <v>333</v>
      </c>
      <c r="AU178" s="227" t="s">
        <v>85</v>
      </c>
      <c r="AY178" s="19" t="s">
        <v>331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83</v>
      </c>
      <c r="BK178" s="228">
        <f>ROUND(I178*H178,2)</f>
        <v>0</v>
      </c>
      <c r="BL178" s="19" t="s">
        <v>126</v>
      </c>
      <c r="BM178" s="227" t="s">
        <v>1792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7RToQYkSwEDqDRbZaVAz10bTN3Jdankh53BDY1gpgMaWPrlrge6X8ux8Q5hZqdgZ+lxZ7gghWi9opBL6svs0yA==" hashValue="tzqIuSDTo24ThWrgNKwgXVSNLJG2z8EttGgJku6B4L93BNgElThUqvyvAEVzuhd/CmMJ0GyWTSY4dTzYsys0Ow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ROUND(J94,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ROUND((SUM(BE94:BE139)),  2)</f>
        <v>0</v>
      </c>
      <c r="G35" s="40"/>
      <c r="H35" s="40"/>
      <c r="I35" s="160">
        <v>0.20999999999999999</v>
      </c>
      <c r="J35" s="159">
        <f>ROUND(((SUM(BE94:BE139))*I35),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ROUND((SUM(BF94:BF139)),  2)</f>
        <v>0</v>
      </c>
      <c r="G36" s="40"/>
      <c r="H36" s="40"/>
      <c r="I36" s="160">
        <v>0.14999999999999999</v>
      </c>
      <c r="J36" s="159">
        <f>ROUND(((SUM(BF94:BF139))*I36),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ROUND((SUM(BG94:BG139)),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ROUND((SUM(BH94:BH139)),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ROUND((SUM(BI94:BI139)),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104.51 - IO.04.51 Přeložka veřejného osvětlení cyklostezka u lávky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4899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8213</v>
      </c>
      <c r="E65" s="186"/>
      <c r="F65" s="186"/>
      <c r="G65" s="186"/>
      <c r="H65" s="186"/>
      <c r="I65" s="186"/>
      <c r="J65" s="187">
        <f>J96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8214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8215</v>
      </c>
      <c r="E67" s="186"/>
      <c r="F67" s="186"/>
      <c r="G67" s="186"/>
      <c r="H67" s="186"/>
      <c r="I67" s="186"/>
      <c r="J67" s="187">
        <f>J108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8216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8069</v>
      </c>
      <c r="E69" s="186"/>
      <c r="F69" s="186"/>
      <c r="G69" s="186"/>
      <c r="H69" s="186"/>
      <c r="I69" s="186"/>
      <c r="J69" s="187">
        <f>J123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8070</v>
      </c>
      <c r="E70" s="186"/>
      <c r="F70" s="186"/>
      <c r="G70" s="186"/>
      <c r="H70" s="186"/>
      <c r="I70" s="186"/>
      <c r="J70" s="187">
        <f>J127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8071</v>
      </c>
      <c r="E71" s="186"/>
      <c r="F71" s="186"/>
      <c r="G71" s="186"/>
      <c r="H71" s="186"/>
      <c r="I71" s="186"/>
      <c r="J71" s="187">
        <f>J129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8072</v>
      </c>
      <c r="E72" s="186"/>
      <c r="F72" s="186"/>
      <c r="G72" s="186"/>
      <c r="H72" s="186"/>
      <c r="I72" s="186"/>
      <c r="J72" s="187">
        <f>J134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303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304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104.51 - IO.04.51 Přeložka veřejného osvětlení cyklostezka u lávky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 xml:space="preserve"> </v>
      </c>
      <c r="G88" s="42"/>
      <c r="H88" s="42"/>
      <c r="I88" s="34" t="s">
        <v>23</v>
      </c>
      <c r="J88" s="74" t="str">
        <f>IF(J14="","",J14)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Brno</v>
      </c>
      <c r="G90" s="42"/>
      <c r="H90" s="42"/>
      <c r="I90" s="34" t="s">
        <v>31</v>
      </c>
      <c r="J90" s="38" t="str">
        <f>E23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36</v>
      </c>
      <c r="J91" s="38" t="str">
        <f>E26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</f>
        <v>0</v>
      </c>
      <c r="Q94" s="98"/>
      <c r="R94" s="197">
        <f>R95</f>
        <v>0</v>
      </c>
      <c r="S94" s="98"/>
      <c r="T94" s="198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4912</v>
      </c>
      <c r="F95" s="203" t="s">
        <v>4913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P96+P103+P108+P121+P123+P127+P129+P134</f>
        <v>0</v>
      </c>
      <c r="Q95" s="208"/>
      <c r="R95" s="209">
        <f>R96+R103+R108+R121+R123+R127+R129+R134</f>
        <v>0</v>
      </c>
      <c r="S95" s="208"/>
      <c r="T95" s="210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BK96+BK103+BK108+BK121+BK123+BK127+BK129+BK134</f>
        <v>0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</v>
      </c>
      <c r="F96" s="214" t="s">
        <v>8217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1518</v>
      </c>
      <c r="F97" s="218" t="s">
        <v>8218</v>
      </c>
      <c r="G97" s="219" t="s">
        <v>19</v>
      </c>
      <c r="H97" s="220">
        <v>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8219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1523</v>
      </c>
      <c r="F98" s="218" t="s">
        <v>8220</v>
      </c>
      <c r="G98" s="219" t="s">
        <v>376</v>
      </c>
      <c r="H98" s="220">
        <v>65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1531</v>
      </c>
      <c r="F99" s="218" t="s">
        <v>8221</v>
      </c>
      <c r="G99" s="219" t="s">
        <v>1051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2" customFormat="1" ht="16.5" customHeight="1">
      <c r="A100" s="40"/>
      <c r="B100" s="41"/>
      <c r="C100" s="216" t="s">
        <v>126</v>
      </c>
      <c r="D100" s="216" t="s">
        <v>333</v>
      </c>
      <c r="E100" s="217" t="s">
        <v>1538</v>
      </c>
      <c r="F100" s="218" t="s">
        <v>8222</v>
      </c>
      <c r="G100" s="219" t="s">
        <v>1051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381</v>
      </c>
    </row>
    <row r="101" s="2" customFormat="1" ht="16.5" customHeight="1">
      <c r="A101" s="40"/>
      <c r="B101" s="41"/>
      <c r="C101" s="216" t="s">
        <v>361</v>
      </c>
      <c r="D101" s="216" t="s">
        <v>333</v>
      </c>
      <c r="E101" s="217" t="s">
        <v>1544</v>
      </c>
      <c r="F101" s="218" t="s">
        <v>8223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393</v>
      </c>
    </row>
    <row r="102" s="2" customFormat="1" ht="16.5" customHeight="1">
      <c r="A102" s="40"/>
      <c r="B102" s="41"/>
      <c r="C102" s="216" t="s">
        <v>366</v>
      </c>
      <c r="D102" s="216" t="s">
        <v>333</v>
      </c>
      <c r="E102" s="217" t="s">
        <v>1550</v>
      </c>
      <c r="F102" s="218" t="s">
        <v>8224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8225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1518</v>
      </c>
      <c r="F103" s="214" t="s">
        <v>8226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SUM(P104:P107)</f>
        <v>0</v>
      </c>
      <c r="Q103" s="208"/>
      <c r="R103" s="209">
        <f>SUM(R104:R107)</f>
        <v>0</v>
      </c>
      <c r="S103" s="208"/>
      <c r="T103" s="210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83</v>
      </c>
      <c r="AT103" s="212" t="s">
        <v>75</v>
      </c>
      <c r="AU103" s="212" t="s">
        <v>83</v>
      </c>
      <c r="AY103" s="211" t="s">
        <v>331</v>
      </c>
      <c r="BK103" s="213">
        <f>SUM(BK104:BK107)</f>
        <v>0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1554</v>
      </c>
      <c r="F104" s="218" t="s">
        <v>8227</v>
      </c>
      <c r="G104" s="219" t="s">
        <v>376</v>
      </c>
      <c r="H104" s="220">
        <v>32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1558</v>
      </c>
      <c r="F105" s="218" t="s">
        <v>8228</v>
      </c>
      <c r="G105" s="219" t="s">
        <v>376</v>
      </c>
      <c r="H105" s="220">
        <v>32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1563</v>
      </c>
      <c r="F106" s="218" t="s">
        <v>8229</v>
      </c>
      <c r="G106" s="219" t="s">
        <v>376</v>
      </c>
      <c r="H106" s="220">
        <v>64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2" customFormat="1" ht="16.5" customHeight="1">
      <c r="A107" s="40"/>
      <c r="B107" s="41"/>
      <c r="C107" s="216" t="s">
        <v>393</v>
      </c>
      <c r="D107" s="216" t="s">
        <v>333</v>
      </c>
      <c r="E107" s="217" t="s">
        <v>1572</v>
      </c>
      <c r="F107" s="218" t="s">
        <v>8230</v>
      </c>
      <c r="G107" s="219" t="s">
        <v>429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558</v>
      </c>
    </row>
    <row r="108" s="12" customFormat="1" ht="22.8" customHeight="1">
      <c r="A108" s="12"/>
      <c r="B108" s="200"/>
      <c r="C108" s="201"/>
      <c r="D108" s="202" t="s">
        <v>75</v>
      </c>
      <c r="E108" s="214" t="s">
        <v>85</v>
      </c>
      <c r="F108" s="214" t="s">
        <v>4470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SUM(P109:P120)</f>
        <v>0</v>
      </c>
      <c r="Q108" s="208"/>
      <c r="R108" s="209">
        <f>SUM(R109:R120)</f>
        <v>0</v>
      </c>
      <c r="S108" s="208"/>
      <c r="T108" s="210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83</v>
      </c>
      <c r="AT108" s="212" t="s">
        <v>75</v>
      </c>
      <c r="AU108" s="212" t="s">
        <v>83</v>
      </c>
      <c r="AY108" s="211" t="s">
        <v>331</v>
      </c>
      <c r="BK108" s="213">
        <f>SUM(BK109:BK120)</f>
        <v>0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2115</v>
      </c>
      <c r="F109" s="218" t="s">
        <v>8231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85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2122</v>
      </c>
      <c r="F110" s="218" t="s">
        <v>8174</v>
      </c>
      <c r="G110" s="219" t="s">
        <v>376</v>
      </c>
      <c r="H110" s="220">
        <v>72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2138</v>
      </c>
      <c r="F111" s="218" t="s">
        <v>8232</v>
      </c>
      <c r="G111" s="219" t="s">
        <v>376</v>
      </c>
      <c r="H111" s="220">
        <v>323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2144</v>
      </c>
      <c r="F112" s="218" t="s">
        <v>8233</v>
      </c>
      <c r="G112" s="219" t="s">
        <v>1051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2150</v>
      </c>
      <c r="F113" s="218" t="s">
        <v>8234</v>
      </c>
      <c r="G113" s="219" t="s">
        <v>1051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2155</v>
      </c>
      <c r="F114" s="218" t="s">
        <v>8235</v>
      </c>
      <c r="G114" s="219" t="s">
        <v>1051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2159</v>
      </c>
      <c r="F115" s="218" t="s">
        <v>8088</v>
      </c>
      <c r="G115" s="219" t="s">
        <v>376</v>
      </c>
      <c r="H115" s="220">
        <v>65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2166</v>
      </c>
      <c r="F116" s="218" t="s">
        <v>8089</v>
      </c>
      <c r="G116" s="219" t="s">
        <v>376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2171</v>
      </c>
      <c r="F117" s="218" t="s">
        <v>4445</v>
      </c>
      <c r="G117" s="219" t="s">
        <v>1051</v>
      </c>
      <c r="H117" s="220">
        <v>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85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2175</v>
      </c>
      <c r="F118" s="218" t="s">
        <v>4447</v>
      </c>
      <c r="G118" s="219" t="s">
        <v>1051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85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2181</v>
      </c>
      <c r="F119" s="218" t="s">
        <v>8090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85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2" customFormat="1" ht="16.5" customHeight="1">
      <c r="A120" s="40"/>
      <c r="B120" s="41"/>
      <c r="C120" s="216" t="s">
        <v>190</v>
      </c>
      <c r="D120" s="216" t="s">
        <v>333</v>
      </c>
      <c r="E120" s="217" t="s">
        <v>2187</v>
      </c>
      <c r="F120" s="218" t="s">
        <v>8236</v>
      </c>
      <c r="G120" s="219" t="s">
        <v>1051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85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1070</v>
      </c>
    </row>
    <row r="121" s="12" customFormat="1" ht="22.8" customHeight="1">
      <c r="A121" s="12"/>
      <c r="B121" s="200"/>
      <c r="C121" s="201"/>
      <c r="D121" s="202" t="s">
        <v>75</v>
      </c>
      <c r="E121" s="214" t="s">
        <v>92</v>
      </c>
      <c r="F121" s="214" t="s">
        <v>8192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75</v>
      </c>
      <c r="AU121" s="212" t="s">
        <v>83</v>
      </c>
      <c r="AY121" s="211" t="s">
        <v>331</v>
      </c>
      <c r="BK121" s="213">
        <f>BK122</f>
        <v>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2734</v>
      </c>
      <c r="F122" s="218" t="s">
        <v>8237</v>
      </c>
      <c r="G122" s="219" t="s">
        <v>376</v>
      </c>
      <c r="H122" s="220">
        <v>323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85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2.8" customHeight="1">
      <c r="A123" s="12"/>
      <c r="B123" s="200"/>
      <c r="C123" s="201"/>
      <c r="D123" s="202" t="s">
        <v>75</v>
      </c>
      <c r="E123" s="214" t="s">
        <v>126</v>
      </c>
      <c r="F123" s="214" t="s">
        <v>4700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SUM(P124:P126)</f>
        <v>0</v>
      </c>
      <c r="Q123" s="208"/>
      <c r="R123" s="209">
        <f>SUM(R124:R126)</f>
        <v>0</v>
      </c>
      <c r="S123" s="208"/>
      <c r="T123" s="210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83</v>
      </c>
      <c r="AY123" s="211" t="s">
        <v>331</v>
      </c>
      <c r="BK123" s="213">
        <f>SUM(BK124:BK126)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3198</v>
      </c>
      <c r="F124" s="218" t="s">
        <v>4704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85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3202</v>
      </c>
      <c r="F125" s="218" t="s">
        <v>4706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85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3206</v>
      </c>
      <c r="F126" s="218" t="s">
        <v>8238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85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12" customFormat="1" ht="22.8" customHeight="1">
      <c r="A127" s="12"/>
      <c r="B127" s="200"/>
      <c r="C127" s="201"/>
      <c r="D127" s="202" t="s">
        <v>75</v>
      </c>
      <c r="E127" s="214" t="s">
        <v>361</v>
      </c>
      <c r="F127" s="214" t="s">
        <v>4707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P128</f>
        <v>0</v>
      </c>
      <c r="Q127" s="208"/>
      <c r="R127" s="209">
        <f>R128</f>
        <v>0</v>
      </c>
      <c r="S127" s="208"/>
      <c r="T127" s="21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83</v>
      </c>
      <c r="AT127" s="212" t="s">
        <v>75</v>
      </c>
      <c r="AU127" s="212" t="s">
        <v>83</v>
      </c>
      <c r="AY127" s="211" t="s">
        <v>331</v>
      </c>
      <c r="BK127" s="213">
        <f>BK128</f>
        <v>0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8033</v>
      </c>
      <c r="F128" s="218" t="s">
        <v>4713</v>
      </c>
      <c r="G128" s="219" t="s">
        <v>1076</v>
      </c>
      <c r="H128" s="220">
        <v>2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85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12" customFormat="1" ht="22.8" customHeight="1">
      <c r="A129" s="12"/>
      <c r="B129" s="200"/>
      <c r="C129" s="201"/>
      <c r="D129" s="202" t="s">
        <v>75</v>
      </c>
      <c r="E129" s="214" t="s">
        <v>366</v>
      </c>
      <c r="F129" s="214" t="s">
        <v>4714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SUM(P130:P133)</f>
        <v>0</v>
      </c>
      <c r="Q129" s="208"/>
      <c r="R129" s="209">
        <f>SUM(R130:R133)</f>
        <v>0</v>
      </c>
      <c r="S129" s="208"/>
      <c r="T129" s="210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83</v>
      </c>
      <c r="AT129" s="212" t="s">
        <v>75</v>
      </c>
      <c r="AU129" s="212" t="s">
        <v>83</v>
      </c>
      <c r="AY129" s="211" t="s">
        <v>331</v>
      </c>
      <c r="BK129" s="213">
        <f>SUM(BK130:BK133)</f>
        <v>0</v>
      </c>
    </row>
    <row r="130" s="2" customFormat="1" ht="16.5" customHeight="1">
      <c r="A130" s="40"/>
      <c r="B130" s="41"/>
      <c r="C130" s="216" t="s">
        <v>650</v>
      </c>
      <c r="D130" s="216" t="s">
        <v>333</v>
      </c>
      <c r="E130" s="217" t="s">
        <v>8036</v>
      </c>
      <c r="F130" s="218" t="s">
        <v>8239</v>
      </c>
      <c r="G130" s="219" t="s">
        <v>8123</v>
      </c>
      <c r="H130" s="220">
        <v>1.5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85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1189</v>
      </c>
    </row>
    <row r="131" s="2" customFormat="1" ht="16.5" customHeight="1">
      <c r="A131" s="40"/>
      <c r="B131" s="41"/>
      <c r="C131" s="216" t="s">
        <v>656</v>
      </c>
      <c r="D131" s="216" t="s">
        <v>333</v>
      </c>
      <c r="E131" s="217" t="s">
        <v>8037</v>
      </c>
      <c r="F131" s="218" t="s">
        <v>8240</v>
      </c>
      <c r="G131" s="219" t="s">
        <v>5160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85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1201</v>
      </c>
    </row>
    <row r="132" s="2" customFormat="1" ht="16.5" customHeight="1">
      <c r="A132" s="40"/>
      <c r="B132" s="41"/>
      <c r="C132" s="216" t="s">
        <v>631</v>
      </c>
      <c r="D132" s="216" t="s">
        <v>333</v>
      </c>
      <c r="E132" s="217" t="s">
        <v>8038</v>
      </c>
      <c r="F132" s="218" t="s">
        <v>4726</v>
      </c>
      <c r="G132" s="219" t="s">
        <v>5160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85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1039</v>
      </c>
    </row>
    <row r="133" s="2" customFormat="1" ht="16.5" customHeight="1">
      <c r="A133" s="40"/>
      <c r="B133" s="41"/>
      <c r="C133" s="216" t="s">
        <v>618</v>
      </c>
      <c r="D133" s="216" t="s">
        <v>333</v>
      </c>
      <c r="E133" s="217" t="s">
        <v>8039</v>
      </c>
      <c r="F133" s="218" t="s">
        <v>8241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85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12" customFormat="1" ht="22.8" customHeight="1">
      <c r="A134" s="12"/>
      <c r="B134" s="200"/>
      <c r="C134" s="201"/>
      <c r="D134" s="202" t="s">
        <v>75</v>
      </c>
      <c r="E134" s="214" t="s">
        <v>373</v>
      </c>
      <c r="F134" s="214" t="s">
        <v>4729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SUM(P135:P139)</f>
        <v>0</v>
      </c>
      <c r="Q134" s="208"/>
      <c r="R134" s="209">
        <f>SUM(R135:R139)</f>
        <v>0</v>
      </c>
      <c r="S134" s="208"/>
      <c r="T134" s="21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83</v>
      </c>
      <c r="AY134" s="211" t="s">
        <v>331</v>
      </c>
      <c r="BK134" s="213">
        <f>SUM(BK135:BK139)</f>
        <v>0</v>
      </c>
    </row>
    <row r="135" s="2" customFormat="1" ht="16.5" customHeight="1">
      <c r="A135" s="40"/>
      <c r="B135" s="41"/>
      <c r="C135" s="216" t="s">
        <v>624</v>
      </c>
      <c r="D135" s="216" t="s">
        <v>333</v>
      </c>
      <c r="E135" s="217" t="s">
        <v>8150</v>
      </c>
      <c r="F135" s="218" t="s">
        <v>8242</v>
      </c>
      <c r="G135" s="219" t="s">
        <v>1076</v>
      </c>
      <c r="H135" s="220">
        <v>3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85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1253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8151</v>
      </c>
      <c r="F136" s="218" t="s">
        <v>4737</v>
      </c>
      <c r="G136" s="219" t="s">
        <v>1076</v>
      </c>
      <c r="H136" s="220">
        <v>12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85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8152</v>
      </c>
      <c r="F137" s="218" t="s">
        <v>4741</v>
      </c>
      <c r="G137" s="219" t="s">
        <v>1076</v>
      </c>
      <c r="H137" s="220">
        <v>4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85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1284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8154</v>
      </c>
      <c r="F138" s="218" t="s">
        <v>4741</v>
      </c>
      <c r="G138" s="219" t="s">
        <v>1076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85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1310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8156</v>
      </c>
      <c r="F139" s="218" t="s">
        <v>8242</v>
      </c>
      <c r="G139" s="219" t="s">
        <v>1076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96" t="s">
        <v>19</v>
      </c>
      <c r="N139" s="297" t="s">
        <v>47</v>
      </c>
      <c r="O139" s="298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85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1333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COBGaCcyqNipZBHuEdqE8YirWuHM6NYxQios/6HhqxS2PmaZoXeA2tlPj3AR5hrqWCylGX4M44qLyg9Li/F8VQ==" hashValue="4DYU8jb5gH0Cpx4Pu8w7N9ScDQ+TBpT+llaJOj1Nbv1MmODdwQevjGPjltoGV5OjrdMf09F7TyvvptzMOxfW9A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8244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ROUND((SUM(BE95:BE129)),  2)</f>
        <v>0</v>
      </c>
      <c r="G37" s="40"/>
      <c r="H37" s="40"/>
      <c r="I37" s="160">
        <v>0.20999999999999999</v>
      </c>
      <c r="J37" s="159">
        <f>ROUND(((SUM(BE95:BE129))*I37),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ROUND((SUM(BF95:BF129)),  2)</f>
        <v>0</v>
      </c>
      <c r="G38" s="40"/>
      <c r="H38" s="40"/>
      <c r="I38" s="160">
        <v>0.14999999999999999</v>
      </c>
      <c r="J38" s="159">
        <f>ROUND(((SUM(BF95:BF129))*I38),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ROUND((SUM(BG95:BG129)),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ROUND((SUM(BH95:BH129)),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ROUND((SUM(BI95:BI129)),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8243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05.10.01 - Strukturovaná kabeláž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4744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4745</v>
      </c>
      <c r="E69" s="181"/>
      <c r="F69" s="181"/>
      <c r="G69" s="181"/>
      <c r="H69" s="181"/>
      <c r="I69" s="181"/>
      <c r="J69" s="182">
        <f>J100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8245</v>
      </c>
      <c r="E70" s="181"/>
      <c r="F70" s="181"/>
      <c r="G70" s="181"/>
      <c r="H70" s="181"/>
      <c r="I70" s="181"/>
      <c r="J70" s="182">
        <f>J105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4747</v>
      </c>
      <c r="E71" s="181"/>
      <c r="F71" s="181"/>
      <c r="G71" s="181"/>
      <c r="H71" s="181"/>
      <c r="I71" s="181"/>
      <c r="J71" s="182">
        <f>J120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Anthropos Sportovní a rekreační areál (I.etapa)-revize 5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303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304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8243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306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05.10.01 - Strukturovaná kabeláž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14. 6. 2022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Statutární město Brno</v>
      </c>
      <c r="G91" s="42"/>
      <c r="H91" s="42"/>
      <c r="I91" s="34" t="s">
        <v>31</v>
      </c>
      <c r="J91" s="38" t="str">
        <f>E25</f>
        <v>Arch.Design, s.r.o.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36</v>
      </c>
      <c r="J92" s="38" t="str">
        <f>E28</f>
        <v>CKN Invest, spol. s 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317</v>
      </c>
      <c r="D94" s="192" t="s">
        <v>61</v>
      </c>
      <c r="E94" s="192" t="s">
        <v>57</v>
      </c>
      <c r="F94" s="192" t="s">
        <v>58</v>
      </c>
      <c r="G94" s="192" t="s">
        <v>318</v>
      </c>
      <c r="H94" s="192" t="s">
        <v>319</v>
      </c>
      <c r="I94" s="192" t="s">
        <v>320</v>
      </c>
      <c r="J94" s="192" t="s">
        <v>311</v>
      </c>
      <c r="K94" s="193" t="s">
        <v>321</v>
      </c>
      <c r="L94" s="194"/>
      <c r="M94" s="94" t="s">
        <v>19</v>
      </c>
      <c r="N94" s="95" t="s">
        <v>46</v>
      </c>
      <c r="O94" s="95" t="s">
        <v>322</v>
      </c>
      <c r="P94" s="95" t="s">
        <v>323</v>
      </c>
      <c r="Q94" s="95" t="s">
        <v>324</v>
      </c>
      <c r="R94" s="95" t="s">
        <v>325</v>
      </c>
      <c r="S94" s="95" t="s">
        <v>326</v>
      </c>
      <c r="T94" s="96" t="s">
        <v>327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328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P96+P100+P105+P120</f>
        <v>0</v>
      </c>
      <c r="Q95" s="98"/>
      <c r="R95" s="197">
        <f>R96+R100+R105+R120</f>
        <v>0</v>
      </c>
      <c r="S95" s="98"/>
      <c r="T95" s="198">
        <f>T96+T100+T105+T120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312</v>
      </c>
      <c r="BK95" s="199">
        <f>BK96+BK100+BK105+BK120</f>
        <v>0</v>
      </c>
    </row>
    <row r="96" s="12" customFormat="1" ht="25.92" customHeight="1">
      <c r="A96" s="12"/>
      <c r="B96" s="200"/>
      <c r="C96" s="201"/>
      <c r="D96" s="202" t="s">
        <v>75</v>
      </c>
      <c r="E96" s="203" t="s">
        <v>1518</v>
      </c>
      <c r="F96" s="203" t="s">
        <v>4748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SUM(P97:P99)</f>
        <v>0</v>
      </c>
      <c r="Q96" s="208"/>
      <c r="R96" s="209">
        <f>SUM(R97:R99)</f>
        <v>0</v>
      </c>
      <c r="S96" s="208"/>
      <c r="T96" s="21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83</v>
      </c>
      <c r="AT96" s="212" t="s">
        <v>75</v>
      </c>
      <c r="AU96" s="212" t="s">
        <v>76</v>
      </c>
      <c r="AY96" s="211" t="s">
        <v>331</v>
      </c>
      <c r="BK96" s="213">
        <f>SUM(BK97:BK99)</f>
        <v>0</v>
      </c>
    </row>
    <row r="97" s="2" customFormat="1" ht="16.5" customHeight="1">
      <c r="A97" s="40"/>
      <c r="B97" s="41"/>
      <c r="C97" s="216" t="s">
        <v>83</v>
      </c>
      <c r="D97" s="216" t="s">
        <v>333</v>
      </c>
      <c r="E97" s="217" t="s">
        <v>83</v>
      </c>
      <c r="F97" s="218" t="s">
        <v>8246</v>
      </c>
      <c r="G97" s="219" t="s">
        <v>376</v>
      </c>
      <c r="H97" s="220">
        <v>7500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85</v>
      </c>
    </row>
    <row r="98" s="2" customFormat="1" ht="16.5" customHeight="1">
      <c r="A98" s="40"/>
      <c r="B98" s="41"/>
      <c r="C98" s="216" t="s">
        <v>85</v>
      </c>
      <c r="D98" s="216" t="s">
        <v>333</v>
      </c>
      <c r="E98" s="217" t="s">
        <v>85</v>
      </c>
      <c r="F98" s="218" t="s">
        <v>8247</v>
      </c>
      <c r="G98" s="219" t="s">
        <v>4760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126</v>
      </c>
    </row>
    <row r="99" s="2" customFormat="1" ht="16.5" customHeight="1">
      <c r="A99" s="40"/>
      <c r="B99" s="41"/>
      <c r="C99" s="216" t="s">
        <v>92</v>
      </c>
      <c r="D99" s="216" t="s">
        <v>333</v>
      </c>
      <c r="E99" s="217" t="s">
        <v>92</v>
      </c>
      <c r="F99" s="218" t="s">
        <v>8248</v>
      </c>
      <c r="G99" s="219" t="s">
        <v>4760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366</v>
      </c>
    </row>
    <row r="100" s="12" customFormat="1" ht="25.92" customHeight="1">
      <c r="A100" s="12"/>
      <c r="B100" s="200"/>
      <c r="C100" s="201"/>
      <c r="D100" s="202" t="s">
        <v>75</v>
      </c>
      <c r="E100" s="203" t="s">
        <v>1523</v>
      </c>
      <c r="F100" s="203" t="s">
        <v>4768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SUM(P101:P104)</f>
        <v>0</v>
      </c>
      <c r="Q100" s="208"/>
      <c r="R100" s="209">
        <f>SUM(R101:R104)</f>
        <v>0</v>
      </c>
      <c r="S100" s="208"/>
      <c r="T100" s="210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83</v>
      </c>
      <c r="AT100" s="212" t="s">
        <v>75</v>
      </c>
      <c r="AU100" s="212" t="s">
        <v>76</v>
      </c>
      <c r="AY100" s="211" t="s">
        <v>331</v>
      </c>
      <c r="BK100" s="213">
        <f>SUM(BK101:BK104)</f>
        <v>0</v>
      </c>
    </row>
    <row r="101" s="2" customFormat="1" ht="16.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8249</v>
      </c>
      <c r="G101" s="219" t="s">
        <v>376</v>
      </c>
      <c r="H101" s="220">
        <v>8000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4771</v>
      </c>
      <c r="G102" s="219" t="s">
        <v>376</v>
      </c>
      <c r="H102" s="220">
        <v>8000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4772</v>
      </c>
      <c r="G103" s="219" t="s">
        <v>1051</v>
      </c>
      <c r="H103" s="220">
        <v>224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4773</v>
      </c>
      <c r="G104" s="219" t="s">
        <v>376</v>
      </c>
      <c r="H104" s="220">
        <v>224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12" customFormat="1" ht="25.92" customHeight="1">
      <c r="A105" s="12"/>
      <c r="B105" s="200"/>
      <c r="C105" s="201"/>
      <c r="D105" s="202" t="s">
        <v>75</v>
      </c>
      <c r="E105" s="203" t="s">
        <v>1531</v>
      </c>
      <c r="F105" s="203" t="s">
        <v>8250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SUM(P106:P119)</f>
        <v>0</v>
      </c>
      <c r="Q105" s="208"/>
      <c r="R105" s="209">
        <f>SUM(R106:R119)</f>
        <v>0</v>
      </c>
      <c r="S105" s="208"/>
      <c r="T105" s="210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83</v>
      </c>
      <c r="AT105" s="212" t="s">
        <v>75</v>
      </c>
      <c r="AU105" s="212" t="s">
        <v>76</v>
      </c>
      <c r="AY105" s="211" t="s">
        <v>331</v>
      </c>
      <c r="BK105" s="213">
        <f>SUM(BK106:BK119)</f>
        <v>0</v>
      </c>
    </row>
    <row r="106" s="2" customFormat="1" ht="16.5" customHeight="1">
      <c r="A106" s="40"/>
      <c r="B106" s="41"/>
      <c r="C106" s="216" t="s">
        <v>381</v>
      </c>
      <c r="D106" s="216" t="s">
        <v>333</v>
      </c>
      <c r="E106" s="217" t="s">
        <v>381</v>
      </c>
      <c r="F106" s="218" t="s">
        <v>8251</v>
      </c>
      <c r="G106" s="219" t="s">
        <v>1051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541</v>
      </c>
    </row>
    <row r="107" s="2" customFormat="1" ht="16.5" customHeight="1">
      <c r="A107" s="40"/>
      <c r="B107" s="41"/>
      <c r="C107" s="216" t="s">
        <v>387</v>
      </c>
      <c r="D107" s="216" t="s">
        <v>333</v>
      </c>
      <c r="E107" s="217" t="s">
        <v>387</v>
      </c>
      <c r="F107" s="218" t="s">
        <v>4783</v>
      </c>
      <c r="G107" s="219" t="s">
        <v>1051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475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4784</v>
      </c>
      <c r="G108" s="219" t="s">
        <v>1051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4785</v>
      </c>
      <c r="G109" s="219" t="s">
        <v>1051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8252</v>
      </c>
      <c r="G110" s="219" t="s">
        <v>1051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24.1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8253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8254</v>
      </c>
      <c r="G112" s="219" t="s">
        <v>1051</v>
      </c>
      <c r="H112" s="220">
        <v>16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2" customFormat="1" ht="16.5" customHeight="1">
      <c r="A113" s="40"/>
      <c r="B113" s="41"/>
      <c r="C113" s="216" t="s">
        <v>8</v>
      </c>
      <c r="D113" s="216" t="s">
        <v>333</v>
      </c>
      <c r="E113" s="217" t="s">
        <v>8</v>
      </c>
      <c r="F113" s="218" t="s">
        <v>4788</v>
      </c>
      <c r="G113" s="219" t="s">
        <v>4760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631</v>
      </c>
    </row>
    <row r="114" s="2" customFormat="1" ht="16.5" customHeight="1">
      <c r="A114" s="40"/>
      <c r="B114" s="41"/>
      <c r="C114" s="216" t="s">
        <v>541</v>
      </c>
      <c r="D114" s="216" t="s">
        <v>333</v>
      </c>
      <c r="E114" s="217" t="s">
        <v>541</v>
      </c>
      <c r="F114" s="218" t="s">
        <v>4789</v>
      </c>
      <c r="G114" s="219" t="s">
        <v>1051</v>
      </c>
      <c r="H114" s="220">
        <v>4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624</v>
      </c>
    </row>
    <row r="115" s="2" customFormat="1" ht="16.5" customHeight="1">
      <c r="A115" s="40"/>
      <c r="B115" s="41"/>
      <c r="C115" s="216" t="s">
        <v>469</v>
      </c>
      <c r="D115" s="216" t="s">
        <v>333</v>
      </c>
      <c r="E115" s="217" t="s">
        <v>469</v>
      </c>
      <c r="F115" s="218" t="s">
        <v>4790</v>
      </c>
      <c r="G115" s="219" t="s">
        <v>1051</v>
      </c>
      <c r="H115" s="220">
        <v>13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638</v>
      </c>
    </row>
    <row r="116" s="2" customFormat="1" ht="16.5" customHeight="1">
      <c r="A116" s="40"/>
      <c r="B116" s="41"/>
      <c r="C116" s="216" t="s">
        <v>475</v>
      </c>
      <c r="D116" s="216" t="s">
        <v>333</v>
      </c>
      <c r="E116" s="217" t="s">
        <v>475</v>
      </c>
      <c r="F116" s="218" t="s">
        <v>4791</v>
      </c>
      <c r="G116" s="219" t="s">
        <v>1051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666</v>
      </c>
    </row>
    <row r="117" s="2" customFormat="1" ht="16.5" customHeight="1">
      <c r="A117" s="40"/>
      <c r="B117" s="41"/>
      <c r="C117" s="216" t="s">
        <v>549</v>
      </c>
      <c r="D117" s="216" t="s">
        <v>333</v>
      </c>
      <c r="E117" s="217" t="s">
        <v>549</v>
      </c>
      <c r="F117" s="218" t="s">
        <v>4792</v>
      </c>
      <c r="G117" s="219" t="s">
        <v>1051</v>
      </c>
      <c r="H117" s="220">
        <v>18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683</v>
      </c>
    </row>
    <row r="118" s="2" customFormat="1" ht="16.5" customHeight="1">
      <c r="A118" s="40"/>
      <c r="B118" s="41"/>
      <c r="C118" s="216" t="s">
        <v>558</v>
      </c>
      <c r="D118" s="216" t="s">
        <v>333</v>
      </c>
      <c r="E118" s="217" t="s">
        <v>558</v>
      </c>
      <c r="F118" s="218" t="s">
        <v>4795</v>
      </c>
      <c r="G118" s="219" t="s">
        <v>4760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1048</v>
      </c>
    </row>
    <row r="119" s="2" customFormat="1" ht="16.5" customHeight="1">
      <c r="A119" s="40"/>
      <c r="B119" s="41"/>
      <c r="C119" s="216" t="s">
        <v>7</v>
      </c>
      <c r="D119" s="216" t="s">
        <v>333</v>
      </c>
      <c r="E119" s="217" t="s">
        <v>7</v>
      </c>
      <c r="F119" s="218" t="s">
        <v>4761</v>
      </c>
      <c r="G119" s="219" t="s">
        <v>4760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1058</v>
      </c>
    </row>
    <row r="120" s="12" customFormat="1" ht="25.92" customHeight="1">
      <c r="A120" s="12"/>
      <c r="B120" s="200"/>
      <c r="C120" s="201"/>
      <c r="D120" s="202" t="s">
        <v>75</v>
      </c>
      <c r="E120" s="203" t="s">
        <v>1538</v>
      </c>
      <c r="F120" s="203" t="s">
        <v>4796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SUM(P121:P129)</f>
        <v>0</v>
      </c>
      <c r="Q120" s="208"/>
      <c r="R120" s="209">
        <f>SUM(R121:R129)</f>
        <v>0</v>
      </c>
      <c r="S120" s="208"/>
      <c r="T120" s="210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83</v>
      </c>
      <c r="AT120" s="212" t="s">
        <v>75</v>
      </c>
      <c r="AU120" s="212" t="s">
        <v>76</v>
      </c>
      <c r="AY120" s="211" t="s">
        <v>331</v>
      </c>
      <c r="BK120" s="213">
        <f>SUM(BK121:BK129)</f>
        <v>0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4797</v>
      </c>
      <c r="G121" s="219" t="s">
        <v>1076</v>
      </c>
      <c r="H121" s="220">
        <v>16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4798</v>
      </c>
      <c r="G122" s="219" t="s">
        <v>1076</v>
      </c>
      <c r="H122" s="220">
        <v>24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2" customFormat="1" ht="16.5" customHeight="1">
      <c r="A123" s="40"/>
      <c r="B123" s="41"/>
      <c r="C123" s="216" t="s">
        <v>199</v>
      </c>
      <c r="D123" s="216" t="s">
        <v>333</v>
      </c>
      <c r="E123" s="217" t="s">
        <v>199</v>
      </c>
      <c r="F123" s="218" t="s">
        <v>4800</v>
      </c>
      <c r="G123" s="219" t="s">
        <v>1076</v>
      </c>
      <c r="H123" s="220">
        <v>16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1106</v>
      </c>
    </row>
    <row r="124" s="2" customFormat="1" ht="16.5" customHeight="1">
      <c r="A124" s="40"/>
      <c r="B124" s="41"/>
      <c r="C124" s="216" t="s">
        <v>599</v>
      </c>
      <c r="D124" s="216" t="s">
        <v>333</v>
      </c>
      <c r="E124" s="217" t="s">
        <v>599</v>
      </c>
      <c r="F124" s="218" t="s">
        <v>4801</v>
      </c>
      <c r="G124" s="219" t="s">
        <v>1051</v>
      </c>
      <c r="H124" s="220">
        <v>224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495</v>
      </c>
    </row>
    <row r="125" s="2" customFormat="1" ht="16.5" customHeight="1">
      <c r="A125" s="40"/>
      <c r="B125" s="41"/>
      <c r="C125" s="216" t="s">
        <v>587</v>
      </c>
      <c r="D125" s="216" t="s">
        <v>333</v>
      </c>
      <c r="E125" s="217" t="s">
        <v>587</v>
      </c>
      <c r="F125" s="218" t="s">
        <v>4803</v>
      </c>
      <c r="G125" s="219" t="s">
        <v>1076</v>
      </c>
      <c r="H125" s="220">
        <v>16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1132</v>
      </c>
    </row>
    <row r="126" s="2" customFormat="1" ht="16.5" customHeight="1">
      <c r="A126" s="40"/>
      <c r="B126" s="41"/>
      <c r="C126" s="216" t="s">
        <v>644</v>
      </c>
      <c r="D126" s="216" t="s">
        <v>333</v>
      </c>
      <c r="E126" s="217" t="s">
        <v>644</v>
      </c>
      <c r="F126" s="218" t="s">
        <v>4804</v>
      </c>
      <c r="G126" s="219" t="s">
        <v>1076</v>
      </c>
      <c r="H126" s="220">
        <v>16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1144</v>
      </c>
    </row>
    <row r="127" s="2" customFormat="1" ht="16.5" customHeight="1">
      <c r="A127" s="40"/>
      <c r="B127" s="41"/>
      <c r="C127" s="216" t="s">
        <v>650</v>
      </c>
      <c r="D127" s="216" t="s">
        <v>333</v>
      </c>
      <c r="E127" s="217" t="s">
        <v>650</v>
      </c>
      <c r="F127" s="218" t="s">
        <v>4805</v>
      </c>
      <c r="G127" s="219" t="s">
        <v>1076</v>
      </c>
      <c r="H127" s="220">
        <v>16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1189</v>
      </c>
    </row>
    <row r="128" s="2" customFormat="1" ht="16.5" customHeight="1">
      <c r="A128" s="40"/>
      <c r="B128" s="41"/>
      <c r="C128" s="216" t="s">
        <v>656</v>
      </c>
      <c r="D128" s="216" t="s">
        <v>333</v>
      </c>
      <c r="E128" s="217" t="s">
        <v>656</v>
      </c>
      <c r="F128" s="218" t="s">
        <v>4806</v>
      </c>
      <c r="G128" s="219" t="s">
        <v>4760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1201</v>
      </c>
    </row>
    <row r="129" s="2" customFormat="1" ht="16.5" customHeight="1">
      <c r="A129" s="40"/>
      <c r="B129" s="41"/>
      <c r="C129" s="216" t="s">
        <v>631</v>
      </c>
      <c r="D129" s="216" t="s">
        <v>333</v>
      </c>
      <c r="E129" s="217" t="s">
        <v>631</v>
      </c>
      <c r="F129" s="218" t="s">
        <v>4807</v>
      </c>
      <c r="G129" s="219" t="s">
        <v>4760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96" t="s">
        <v>19</v>
      </c>
      <c r="N129" s="297" t="s">
        <v>47</v>
      </c>
      <c r="O129" s="298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1039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Ee+H9/KJNvmFkSO+E+8SrE9IKmKvcfGDeNAPBLbzJQcthbUT3ac0k/iiFhzOGDvtQBNJlY/4dLjAO2WDNU18Bw==" hashValue="Wu6b0H4dsldokoiP92DmG/wJoNk/CclftlJamUcFVfHfkBp97Ns0MgLAR0cZPruWTYWggrGKTr48/6EF5DG4/w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8255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ROUND((SUM(BE97:BE143)),  2)</f>
        <v>0</v>
      </c>
      <c r="G37" s="40"/>
      <c r="H37" s="40"/>
      <c r="I37" s="160">
        <v>0.20999999999999999</v>
      </c>
      <c r="J37" s="159">
        <f>ROUND(((SUM(BE97:BE143))*I37),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ROUND((SUM(BF97:BF143)),  2)</f>
        <v>0</v>
      </c>
      <c r="G38" s="40"/>
      <c r="H38" s="40"/>
      <c r="I38" s="160">
        <v>0.14999999999999999</v>
      </c>
      <c r="J38" s="159">
        <f>ROUND(((SUM(BF97:BF143))*I38),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ROUND((SUM(BG97:BG143)),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ROUND((SUM(BH97:BH143)),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ROUND((SUM(BI97:BI143)),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8243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05.10.2 - CCTV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4809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4810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8245</v>
      </c>
      <c r="E70" s="181"/>
      <c r="F70" s="181"/>
      <c r="G70" s="181"/>
      <c r="H70" s="181"/>
      <c r="I70" s="181"/>
      <c r="J70" s="182">
        <f>J110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8256</v>
      </c>
      <c r="E71" s="181"/>
      <c r="F71" s="181"/>
      <c r="G71" s="181"/>
      <c r="H71" s="181"/>
      <c r="I71" s="181"/>
      <c r="J71" s="182">
        <f>J119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8257</v>
      </c>
      <c r="E72" s="181"/>
      <c r="F72" s="181"/>
      <c r="G72" s="181"/>
      <c r="H72" s="181"/>
      <c r="I72" s="181"/>
      <c r="J72" s="182">
        <f>J132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4842</v>
      </c>
      <c r="E73" s="181"/>
      <c r="F73" s="181"/>
      <c r="G73" s="181"/>
      <c r="H73" s="181"/>
      <c r="I73" s="181"/>
      <c r="J73" s="182">
        <f>J135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Anthropos Sportovní a rekreační areál (I.etapa)-revize 5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303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304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8243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306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05.10.2 - CCTV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14. 6. 2022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Statutární město Brno</v>
      </c>
      <c r="G93" s="42"/>
      <c r="H93" s="42"/>
      <c r="I93" s="34" t="s">
        <v>31</v>
      </c>
      <c r="J93" s="38" t="str">
        <f>E25</f>
        <v>Arch.Design, s.r.o.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IF(E22="","",E22)</f>
        <v>Vyplň údaj</v>
      </c>
      <c r="G94" s="42"/>
      <c r="H94" s="42"/>
      <c r="I94" s="34" t="s">
        <v>36</v>
      </c>
      <c r="J94" s="38" t="str">
        <f>E28</f>
        <v>CKN Invest, spol. s r.o.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317</v>
      </c>
      <c r="D96" s="192" t="s">
        <v>61</v>
      </c>
      <c r="E96" s="192" t="s">
        <v>57</v>
      </c>
      <c r="F96" s="192" t="s">
        <v>58</v>
      </c>
      <c r="G96" s="192" t="s">
        <v>318</v>
      </c>
      <c r="H96" s="192" t="s">
        <v>319</v>
      </c>
      <c r="I96" s="192" t="s">
        <v>320</v>
      </c>
      <c r="J96" s="192" t="s">
        <v>311</v>
      </c>
      <c r="K96" s="193" t="s">
        <v>321</v>
      </c>
      <c r="L96" s="194"/>
      <c r="M96" s="94" t="s">
        <v>19</v>
      </c>
      <c r="N96" s="95" t="s">
        <v>46</v>
      </c>
      <c r="O96" s="95" t="s">
        <v>322</v>
      </c>
      <c r="P96" s="95" t="s">
        <v>323</v>
      </c>
      <c r="Q96" s="95" t="s">
        <v>324</v>
      </c>
      <c r="R96" s="95" t="s">
        <v>325</v>
      </c>
      <c r="S96" s="95" t="s">
        <v>326</v>
      </c>
      <c r="T96" s="96" t="s">
        <v>327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328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P98+P104+P110+P119+P132+P135</f>
        <v>0</v>
      </c>
      <c r="Q97" s="98"/>
      <c r="R97" s="197">
        <f>R98+R104+R110+R119+R132+R135</f>
        <v>0</v>
      </c>
      <c r="S97" s="98"/>
      <c r="T97" s="198">
        <f>T98+T104+T110+T119+T132+T135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75</v>
      </c>
      <c r="AU97" s="19" t="s">
        <v>312</v>
      </c>
      <c r="BK97" s="199">
        <f>BK98+BK104+BK110+BK119+BK132+BK135</f>
        <v>0</v>
      </c>
    </row>
    <row r="98" s="12" customFormat="1" ht="25.92" customHeight="1">
      <c r="A98" s="12"/>
      <c r="B98" s="200"/>
      <c r="C98" s="201"/>
      <c r="D98" s="202" t="s">
        <v>75</v>
      </c>
      <c r="E98" s="203" t="s">
        <v>1518</v>
      </c>
      <c r="F98" s="203" t="s">
        <v>4768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83</v>
      </c>
      <c r="AT98" s="212" t="s">
        <v>75</v>
      </c>
      <c r="AU98" s="212" t="s">
        <v>76</v>
      </c>
      <c r="AY98" s="211" t="s">
        <v>331</v>
      </c>
      <c r="BK98" s="213">
        <f>SUM(BK99:BK103)</f>
        <v>0</v>
      </c>
    </row>
    <row r="99" s="2" customFormat="1" ht="16.5" customHeight="1">
      <c r="A99" s="40"/>
      <c r="B99" s="41"/>
      <c r="C99" s="216" t="s">
        <v>83</v>
      </c>
      <c r="D99" s="216" t="s">
        <v>333</v>
      </c>
      <c r="E99" s="217" t="s">
        <v>83</v>
      </c>
      <c r="F99" s="218" t="s">
        <v>4815</v>
      </c>
      <c r="G99" s="219" t="s">
        <v>1051</v>
      </c>
      <c r="H99" s="220">
        <v>33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85</v>
      </c>
    </row>
    <row r="100" s="2" customFormat="1" ht="16.5" customHeight="1">
      <c r="A100" s="40"/>
      <c r="B100" s="41"/>
      <c r="C100" s="216" t="s">
        <v>85</v>
      </c>
      <c r="D100" s="216" t="s">
        <v>333</v>
      </c>
      <c r="E100" s="217" t="s">
        <v>85</v>
      </c>
      <c r="F100" s="218" t="s">
        <v>8258</v>
      </c>
      <c r="G100" s="219" t="s">
        <v>1051</v>
      </c>
      <c r="H100" s="220">
        <v>37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126</v>
      </c>
    </row>
    <row r="101" s="2" customFormat="1" ht="16.5" customHeight="1">
      <c r="A101" s="40"/>
      <c r="B101" s="41"/>
      <c r="C101" s="216" t="s">
        <v>92</v>
      </c>
      <c r="D101" s="216" t="s">
        <v>333</v>
      </c>
      <c r="E101" s="217" t="s">
        <v>92</v>
      </c>
      <c r="F101" s="218" t="s">
        <v>8259</v>
      </c>
      <c r="G101" s="219" t="s">
        <v>376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366</v>
      </c>
    </row>
    <row r="102" s="2" customFormat="1" ht="16.5" customHeight="1">
      <c r="A102" s="40"/>
      <c r="B102" s="41"/>
      <c r="C102" s="216" t="s">
        <v>126</v>
      </c>
      <c r="D102" s="216" t="s">
        <v>333</v>
      </c>
      <c r="E102" s="217" t="s">
        <v>126</v>
      </c>
      <c r="F102" s="218" t="s">
        <v>8260</v>
      </c>
      <c r="G102" s="219" t="s">
        <v>376</v>
      </c>
      <c r="H102" s="220">
        <v>30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381</v>
      </c>
    </row>
    <row r="103" s="2" customFormat="1" ht="16.5" customHeight="1">
      <c r="A103" s="40"/>
      <c r="B103" s="41"/>
      <c r="C103" s="216" t="s">
        <v>361</v>
      </c>
      <c r="D103" s="216" t="s">
        <v>333</v>
      </c>
      <c r="E103" s="217" t="s">
        <v>361</v>
      </c>
      <c r="F103" s="218" t="s">
        <v>4771</v>
      </c>
      <c r="G103" s="219" t="s">
        <v>376</v>
      </c>
      <c r="H103" s="220">
        <v>130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75</v>
      </c>
      <c r="E104" s="203" t="s">
        <v>1523</v>
      </c>
      <c r="F104" s="203" t="s">
        <v>4817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83</v>
      </c>
      <c r="AT104" s="212" t="s">
        <v>75</v>
      </c>
      <c r="AU104" s="212" t="s">
        <v>76</v>
      </c>
      <c r="AY104" s="211" t="s">
        <v>331</v>
      </c>
      <c r="BK104" s="213">
        <f>SUM(BK105:BK109)</f>
        <v>0</v>
      </c>
    </row>
    <row r="105" s="2" customFormat="1" ht="90" customHeight="1">
      <c r="A105" s="40"/>
      <c r="B105" s="41"/>
      <c r="C105" s="216" t="s">
        <v>366</v>
      </c>
      <c r="D105" s="216" t="s">
        <v>333</v>
      </c>
      <c r="E105" s="217" t="s">
        <v>366</v>
      </c>
      <c r="F105" s="218" t="s">
        <v>8261</v>
      </c>
      <c r="G105" s="219" t="s">
        <v>1051</v>
      </c>
      <c r="H105" s="220">
        <v>31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185</v>
      </c>
    </row>
    <row r="106" s="2" customFormat="1" ht="16.5" customHeight="1">
      <c r="A106" s="40"/>
      <c r="B106" s="41"/>
      <c r="C106" s="216" t="s">
        <v>373</v>
      </c>
      <c r="D106" s="216" t="s">
        <v>333</v>
      </c>
      <c r="E106" s="217" t="s">
        <v>373</v>
      </c>
      <c r="F106" s="218" t="s">
        <v>8262</v>
      </c>
      <c r="G106" s="219" t="s">
        <v>1051</v>
      </c>
      <c r="H106" s="220">
        <v>31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529</v>
      </c>
    </row>
    <row r="107" s="2" customFormat="1" ht="16.5" customHeight="1">
      <c r="A107" s="40"/>
      <c r="B107" s="41"/>
      <c r="C107" s="216" t="s">
        <v>381</v>
      </c>
      <c r="D107" s="216" t="s">
        <v>333</v>
      </c>
      <c r="E107" s="217" t="s">
        <v>381</v>
      </c>
      <c r="F107" s="218" t="s">
        <v>8263</v>
      </c>
      <c r="G107" s="219" t="s">
        <v>1051</v>
      </c>
      <c r="H107" s="220">
        <v>31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541</v>
      </c>
    </row>
    <row r="108" s="2" customFormat="1" ht="21.75" customHeight="1">
      <c r="A108" s="40"/>
      <c r="B108" s="41"/>
      <c r="C108" s="216" t="s">
        <v>387</v>
      </c>
      <c r="D108" s="216" t="s">
        <v>333</v>
      </c>
      <c r="E108" s="217" t="s">
        <v>387</v>
      </c>
      <c r="F108" s="218" t="s">
        <v>8264</v>
      </c>
      <c r="G108" s="219" t="s">
        <v>1051</v>
      </c>
      <c r="H108" s="220">
        <v>24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475</v>
      </c>
    </row>
    <row r="109" s="2" customFormat="1" ht="16.5" customHeight="1">
      <c r="A109" s="40"/>
      <c r="B109" s="41"/>
      <c r="C109" s="216" t="s">
        <v>393</v>
      </c>
      <c r="D109" s="216" t="s">
        <v>333</v>
      </c>
      <c r="E109" s="217" t="s">
        <v>393</v>
      </c>
      <c r="F109" s="218" t="s">
        <v>4822</v>
      </c>
      <c r="G109" s="219" t="s">
        <v>4760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558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1531</v>
      </c>
      <c r="F110" s="203" t="s">
        <v>8250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SUM(P111:P118)</f>
        <v>0</v>
      </c>
      <c r="Q110" s="208"/>
      <c r="R110" s="209">
        <f>SUM(R111:R118)</f>
        <v>0</v>
      </c>
      <c r="S110" s="208"/>
      <c r="T110" s="210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SUM(BK111:BK118)</f>
        <v>0</v>
      </c>
    </row>
    <row r="111" s="2" customFormat="1" ht="55.5" customHeight="1">
      <c r="A111" s="40"/>
      <c r="B111" s="41"/>
      <c r="C111" s="216" t="s">
        <v>182</v>
      </c>
      <c r="D111" s="216" t="s">
        <v>333</v>
      </c>
      <c r="E111" s="217" t="s">
        <v>182</v>
      </c>
      <c r="F111" s="218" t="s">
        <v>8265</v>
      </c>
      <c r="G111" s="219" t="s">
        <v>1051</v>
      </c>
      <c r="H111" s="220">
        <v>12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190</v>
      </c>
    </row>
    <row r="112" s="2" customFormat="1" ht="16.5" customHeight="1">
      <c r="A112" s="40"/>
      <c r="B112" s="41"/>
      <c r="C112" s="216" t="s">
        <v>185</v>
      </c>
      <c r="D112" s="216" t="s">
        <v>333</v>
      </c>
      <c r="E112" s="217" t="s">
        <v>185</v>
      </c>
      <c r="F112" s="218" t="s">
        <v>8266</v>
      </c>
      <c r="G112" s="219" t="s">
        <v>3938</v>
      </c>
      <c r="H112" s="220">
        <v>12</v>
      </c>
      <c r="I112" s="221"/>
      <c r="J112" s="222">
        <f>ROUND(I112*H112,2)</f>
        <v>0</v>
      </c>
      <c r="K112" s="218" t="s">
        <v>8267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199</v>
      </c>
    </row>
    <row r="113" s="2" customFormat="1" ht="16.5" customHeight="1">
      <c r="A113" s="40"/>
      <c r="B113" s="41"/>
      <c r="C113" s="216" t="s">
        <v>524</v>
      </c>
      <c r="D113" s="216" t="s">
        <v>333</v>
      </c>
      <c r="E113" s="217" t="s">
        <v>524</v>
      </c>
      <c r="F113" s="218" t="s">
        <v>8268</v>
      </c>
      <c r="G113" s="219" t="s">
        <v>1051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587</v>
      </c>
    </row>
    <row r="114" s="2" customFormat="1" ht="16.5" customHeight="1">
      <c r="A114" s="40"/>
      <c r="B114" s="41"/>
      <c r="C114" s="216" t="s">
        <v>529</v>
      </c>
      <c r="D114" s="216" t="s">
        <v>333</v>
      </c>
      <c r="E114" s="217" t="s">
        <v>529</v>
      </c>
      <c r="F114" s="218" t="s">
        <v>8269</v>
      </c>
      <c r="G114" s="219" t="s">
        <v>1051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650</v>
      </c>
    </row>
    <row r="115" s="2" customFormat="1" ht="33" customHeight="1">
      <c r="A115" s="40"/>
      <c r="B115" s="41"/>
      <c r="C115" s="216" t="s">
        <v>8</v>
      </c>
      <c r="D115" s="216" t="s">
        <v>333</v>
      </c>
      <c r="E115" s="217" t="s">
        <v>8</v>
      </c>
      <c r="F115" s="218" t="s">
        <v>8270</v>
      </c>
      <c r="G115" s="219" t="s">
        <v>1051</v>
      </c>
      <c r="H115" s="220">
        <v>12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631</v>
      </c>
    </row>
    <row r="116" s="2" customFormat="1" ht="16.5" customHeight="1">
      <c r="A116" s="40"/>
      <c r="B116" s="41"/>
      <c r="C116" s="216" t="s">
        <v>541</v>
      </c>
      <c r="D116" s="216" t="s">
        <v>333</v>
      </c>
      <c r="E116" s="217" t="s">
        <v>541</v>
      </c>
      <c r="F116" s="218" t="s">
        <v>8271</v>
      </c>
      <c r="G116" s="219" t="s">
        <v>1051</v>
      </c>
      <c r="H116" s="220">
        <v>12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624</v>
      </c>
    </row>
    <row r="117" s="2" customFormat="1" ht="16.5" customHeight="1">
      <c r="A117" s="40"/>
      <c r="B117" s="41"/>
      <c r="C117" s="216" t="s">
        <v>469</v>
      </c>
      <c r="D117" s="216" t="s">
        <v>333</v>
      </c>
      <c r="E117" s="217" t="s">
        <v>469</v>
      </c>
      <c r="F117" s="218" t="s">
        <v>4795</v>
      </c>
      <c r="G117" s="219" t="s">
        <v>4760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638</v>
      </c>
    </row>
    <row r="118" s="2" customFormat="1" ht="16.5" customHeight="1">
      <c r="A118" s="40"/>
      <c r="B118" s="41"/>
      <c r="C118" s="216" t="s">
        <v>475</v>
      </c>
      <c r="D118" s="216" t="s">
        <v>333</v>
      </c>
      <c r="E118" s="217" t="s">
        <v>475</v>
      </c>
      <c r="F118" s="218" t="s">
        <v>4761</v>
      </c>
      <c r="G118" s="219" t="s">
        <v>4760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666</v>
      </c>
    </row>
    <row r="119" s="12" customFormat="1" ht="25.92" customHeight="1">
      <c r="A119" s="12"/>
      <c r="B119" s="200"/>
      <c r="C119" s="201"/>
      <c r="D119" s="202" t="s">
        <v>75</v>
      </c>
      <c r="E119" s="203" t="s">
        <v>1538</v>
      </c>
      <c r="F119" s="203" t="s">
        <v>8272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SUM(P120:P131)</f>
        <v>0</v>
      </c>
      <c r="Q119" s="208"/>
      <c r="R119" s="209">
        <f>SUM(R120:R131)</f>
        <v>0</v>
      </c>
      <c r="S119" s="208"/>
      <c r="T119" s="210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83</v>
      </c>
      <c r="AT119" s="212" t="s">
        <v>75</v>
      </c>
      <c r="AU119" s="212" t="s">
        <v>76</v>
      </c>
      <c r="AY119" s="211" t="s">
        <v>331</v>
      </c>
      <c r="BK119" s="213">
        <f>SUM(BK120:BK131)</f>
        <v>0</v>
      </c>
    </row>
    <row r="120" s="2" customFormat="1" ht="90" customHeight="1">
      <c r="A120" s="40"/>
      <c r="B120" s="41"/>
      <c r="C120" s="216" t="s">
        <v>549</v>
      </c>
      <c r="D120" s="216" t="s">
        <v>333</v>
      </c>
      <c r="E120" s="217" t="s">
        <v>549</v>
      </c>
      <c r="F120" s="218" t="s">
        <v>8273</v>
      </c>
      <c r="G120" s="219" t="s">
        <v>1051</v>
      </c>
      <c r="H120" s="220">
        <v>12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683</v>
      </c>
    </row>
    <row r="121" s="2" customFormat="1" ht="37.8" customHeight="1">
      <c r="A121" s="40"/>
      <c r="B121" s="41"/>
      <c r="C121" s="216" t="s">
        <v>558</v>
      </c>
      <c r="D121" s="216" t="s">
        <v>333</v>
      </c>
      <c r="E121" s="217" t="s">
        <v>558</v>
      </c>
      <c r="F121" s="218" t="s">
        <v>8274</v>
      </c>
      <c r="G121" s="219" t="s">
        <v>1051</v>
      </c>
      <c r="H121" s="220">
        <v>24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1048</v>
      </c>
    </row>
    <row r="122" s="2" customFormat="1" ht="49.05" customHeight="1">
      <c r="A122" s="40"/>
      <c r="B122" s="41"/>
      <c r="C122" s="216" t="s">
        <v>7</v>
      </c>
      <c r="D122" s="216" t="s">
        <v>333</v>
      </c>
      <c r="E122" s="217" t="s">
        <v>7</v>
      </c>
      <c r="F122" s="218" t="s">
        <v>8275</v>
      </c>
      <c r="G122" s="219" t="s">
        <v>1051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1058</v>
      </c>
    </row>
    <row r="123" s="2" customFormat="1" ht="24.15" customHeight="1">
      <c r="A123" s="40"/>
      <c r="B123" s="41"/>
      <c r="C123" s="216" t="s">
        <v>190</v>
      </c>
      <c r="D123" s="216" t="s">
        <v>333</v>
      </c>
      <c r="E123" s="217" t="s">
        <v>190</v>
      </c>
      <c r="F123" s="218" t="s">
        <v>8276</v>
      </c>
      <c r="G123" s="219" t="s">
        <v>1051</v>
      </c>
      <c r="H123" s="220">
        <v>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1070</v>
      </c>
    </row>
    <row r="124" s="2" customFormat="1" ht="21.75" customHeight="1">
      <c r="A124" s="40"/>
      <c r="B124" s="41"/>
      <c r="C124" s="216" t="s">
        <v>193</v>
      </c>
      <c r="D124" s="216" t="s">
        <v>333</v>
      </c>
      <c r="E124" s="217" t="s">
        <v>193</v>
      </c>
      <c r="F124" s="218" t="s">
        <v>8277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1078</v>
      </c>
    </row>
    <row r="125" s="2" customFormat="1" ht="16.5" customHeight="1">
      <c r="A125" s="40"/>
      <c r="B125" s="41"/>
      <c r="C125" s="216" t="s">
        <v>199</v>
      </c>
      <c r="D125" s="216" t="s">
        <v>333</v>
      </c>
      <c r="E125" s="217" t="s">
        <v>199</v>
      </c>
      <c r="F125" s="218" t="s">
        <v>8278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1106</v>
      </c>
    </row>
    <row r="126" s="2" customFormat="1" ht="16.5" customHeight="1">
      <c r="A126" s="40"/>
      <c r="B126" s="41"/>
      <c r="C126" s="216" t="s">
        <v>599</v>
      </c>
      <c r="D126" s="216" t="s">
        <v>333</v>
      </c>
      <c r="E126" s="217" t="s">
        <v>599</v>
      </c>
      <c r="F126" s="218" t="s">
        <v>8279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495</v>
      </c>
    </row>
    <row r="127" s="2" customFormat="1" ht="21.75" customHeight="1">
      <c r="A127" s="40"/>
      <c r="B127" s="41"/>
      <c r="C127" s="216" t="s">
        <v>587</v>
      </c>
      <c r="D127" s="216" t="s">
        <v>333</v>
      </c>
      <c r="E127" s="217" t="s">
        <v>587</v>
      </c>
      <c r="F127" s="218" t="s">
        <v>8280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1132</v>
      </c>
    </row>
    <row r="128" s="2" customFormat="1" ht="16.5" customHeight="1">
      <c r="A128" s="40"/>
      <c r="B128" s="41"/>
      <c r="C128" s="216" t="s">
        <v>644</v>
      </c>
      <c r="D128" s="216" t="s">
        <v>333</v>
      </c>
      <c r="E128" s="217" t="s">
        <v>644</v>
      </c>
      <c r="F128" s="218" t="s">
        <v>8281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8282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1144</v>
      </c>
    </row>
    <row r="129" s="2" customFormat="1" ht="16.5" customHeight="1">
      <c r="A129" s="40"/>
      <c r="B129" s="41"/>
      <c r="C129" s="216" t="s">
        <v>650</v>
      </c>
      <c r="D129" s="216" t="s">
        <v>333</v>
      </c>
      <c r="E129" s="217" t="s">
        <v>650</v>
      </c>
      <c r="F129" s="218" t="s">
        <v>8283</v>
      </c>
      <c r="G129" s="219" t="s">
        <v>4760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1189</v>
      </c>
    </row>
    <row r="130" s="2" customFormat="1" ht="16.5" customHeight="1">
      <c r="A130" s="40"/>
      <c r="B130" s="41"/>
      <c r="C130" s="216" t="s">
        <v>656</v>
      </c>
      <c r="D130" s="216" t="s">
        <v>333</v>
      </c>
      <c r="E130" s="217" t="s">
        <v>656</v>
      </c>
      <c r="F130" s="218" t="s">
        <v>4795</v>
      </c>
      <c r="G130" s="219" t="s">
        <v>4760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1201</v>
      </c>
    </row>
    <row r="131" s="2" customFormat="1" ht="16.5" customHeight="1">
      <c r="A131" s="40"/>
      <c r="B131" s="41"/>
      <c r="C131" s="216" t="s">
        <v>631</v>
      </c>
      <c r="D131" s="216" t="s">
        <v>333</v>
      </c>
      <c r="E131" s="217" t="s">
        <v>631</v>
      </c>
      <c r="F131" s="218" t="s">
        <v>4761</v>
      </c>
      <c r="G131" s="219" t="s">
        <v>4760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1039</v>
      </c>
    </row>
    <row r="132" s="12" customFormat="1" ht="25.92" customHeight="1">
      <c r="A132" s="12"/>
      <c r="B132" s="200"/>
      <c r="C132" s="201"/>
      <c r="D132" s="202" t="s">
        <v>75</v>
      </c>
      <c r="E132" s="203" t="s">
        <v>1544</v>
      </c>
      <c r="F132" s="203" t="s">
        <v>4829</v>
      </c>
      <c r="G132" s="201"/>
      <c r="H132" s="201"/>
      <c r="I132" s="204"/>
      <c r="J132" s="205">
        <f>BK132</f>
        <v>0</v>
      </c>
      <c r="K132" s="201"/>
      <c r="L132" s="206"/>
      <c r="M132" s="207"/>
      <c r="N132" s="208"/>
      <c r="O132" s="208"/>
      <c r="P132" s="209">
        <f>SUM(P133:P134)</f>
        <v>0</v>
      </c>
      <c r="Q132" s="208"/>
      <c r="R132" s="209">
        <f>SUM(R133:R134)</f>
        <v>0</v>
      </c>
      <c r="S132" s="208"/>
      <c r="T132" s="21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75</v>
      </c>
      <c r="AU132" s="212" t="s">
        <v>76</v>
      </c>
      <c r="AY132" s="211" t="s">
        <v>331</v>
      </c>
      <c r="BK132" s="213">
        <f>SUM(BK133:BK134)</f>
        <v>0</v>
      </c>
    </row>
    <row r="133" s="2" customFormat="1" ht="114.9" customHeight="1">
      <c r="A133" s="40"/>
      <c r="B133" s="41"/>
      <c r="C133" s="216" t="s">
        <v>618</v>
      </c>
      <c r="D133" s="216" t="s">
        <v>333</v>
      </c>
      <c r="E133" s="217" t="s">
        <v>618</v>
      </c>
      <c r="F133" s="218" t="s">
        <v>8284</v>
      </c>
      <c r="G133" s="219" t="s">
        <v>1051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1243</v>
      </c>
    </row>
    <row r="134" s="2" customFormat="1" ht="16.5" customHeight="1">
      <c r="A134" s="40"/>
      <c r="B134" s="41"/>
      <c r="C134" s="216" t="s">
        <v>624</v>
      </c>
      <c r="D134" s="216" t="s">
        <v>333</v>
      </c>
      <c r="E134" s="217" t="s">
        <v>624</v>
      </c>
      <c r="F134" s="218" t="s">
        <v>4830</v>
      </c>
      <c r="G134" s="219" t="s">
        <v>1051</v>
      </c>
      <c r="H134" s="220">
        <v>31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47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126</v>
      </c>
      <c r="AT134" s="227" t="s">
        <v>333</v>
      </c>
      <c r="AU134" s="227" t="s">
        <v>83</v>
      </c>
      <c r="AY134" s="19" t="s">
        <v>331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83</v>
      </c>
      <c r="BK134" s="228">
        <f>ROUND(I134*H134,2)</f>
        <v>0</v>
      </c>
      <c r="BL134" s="19" t="s">
        <v>126</v>
      </c>
      <c r="BM134" s="227" t="s">
        <v>1253</v>
      </c>
    </row>
    <row r="135" s="12" customFormat="1" ht="25.92" customHeight="1">
      <c r="A135" s="12"/>
      <c r="B135" s="200"/>
      <c r="C135" s="201"/>
      <c r="D135" s="202" t="s">
        <v>75</v>
      </c>
      <c r="E135" s="203" t="s">
        <v>1550</v>
      </c>
      <c r="F135" s="203" t="s">
        <v>4796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SUM(P136:P143)</f>
        <v>0</v>
      </c>
      <c r="Q135" s="208"/>
      <c r="R135" s="209">
        <f>SUM(R136:R143)</f>
        <v>0</v>
      </c>
      <c r="S135" s="208"/>
      <c r="T135" s="210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75</v>
      </c>
      <c r="AU135" s="212" t="s">
        <v>76</v>
      </c>
      <c r="AY135" s="211" t="s">
        <v>331</v>
      </c>
      <c r="BK135" s="213">
        <f>SUM(BK136:BK143)</f>
        <v>0</v>
      </c>
    </row>
    <row r="136" s="2" customFormat="1" ht="16.5" customHeight="1">
      <c r="A136" s="40"/>
      <c r="B136" s="41"/>
      <c r="C136" s="216" t="s">
        <v>612</v>
      </c>
      <c r="D136" s="216" t="s">
        <v>333</v>
      </c>
      <c r="E136" s="217" t="s">
        <v>612</v>
      </c>
      <c r="F136" s="218" t="s">
        <v>4831</v>
      </c>
      <c r="G136" s="219" t="s">
        <v>1076</v>
      </c>
      <c r="H136" s="220">
        <v>24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1266</v>
      </c>
    </row>
    <row r="137" s="2" customFormat="1" ht="16.5" customHeight="1">
      <c r="A137" s="40"/>
      <c r="B137" s="41"/>
      <c r="C137" s="216" t="s">
        <v>638</v>
      </c>
      <c r="D137" s="216" t="s">
        <v>333</v>
      </c>
      <c r="E137" s="217" t="s">
        <v>638</v>
      </c>
      <c r="F137" s="218" t="s">
        <v>4833</v>
      </c>
      <c r="G137" s="219" t="s">
        <v>1076</v>
      </c>
      <c r="H137" s="220">
        <v>16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1284</v>
      </c>
    </row>
    <row r="138" s="2" customFormat="1" ht="16.5" customHeight="1">
      <c r="A138" s="40"/>
      <c r="B138" s="41"/>
      <c r="C138" s="216" t="s">
        <v>605</v>
      </c>
      <c r="D138" s="216" t="s">
        <v>333</v>
      </c>
      <c r="E138" s="217" t="s">
        <v>605</v>
      </c>
      <c r="F138" s="218" t="s">
        <v>4835</v>
      </c>
      <c r="G138" s="219" t="s">
        <v>1076</v>
      </c>
      <c r="H138" s="220">
        <v>24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1310</v>
      </c>
    </row>
    <row r="139" s="2" customFormat="1" ht="16.5" customHeight="1">
      <c r="A139" s="40"/>
      <c r="B139" s="41"/>
      <c r="C139" s="216" t="s">
        <v>666</v>
      </c>
      <c r="D139" s="216" t="s">
        <v>333</v>
      </c>
      <c r="E139" s="217" t="s">
        <v>666</v>
      </c>
      <c r="F139" s="218" t="s">
        <v>4836</v>
      </c>
      <c r="G139" s="219" t="s">
        <v>1076</v>
      </c>
      <c r="H139" s="220">
        <v>24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1333</v>
      </c>
    </row>
    <row r="140" s="2" customFormat="1" ht="16.5" customHeight="1">
      <c r="A140" s="40"/>
      <c r="B140" s="41"/>
      <c r="C140" s="216" t="s">
        <v>675</v>
      </c>
      <c r="D140" s="216" t="s">
        <v>333</v>
      </c>
      <c r="E140" s="217" t="s">
        <v>675</v>
      </c>
      <c r="F140" s="218" t="s">
        <v>4837</v>
      </c>
      <c r="G140" s="219" t="s">
        <v>1076</v>
      </c>
      <c r="H140" s="220">
        <v>24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1348</v>
      </c>
    </row>
    <row r="141" s="2" customFormat="1" ht="16.5" customHeight="1">
      <c r="A141" s="40"/>
      <c r="B141" s="41"/>
      <c r="C141" s="216" t="s">
        <v>683</v>
      </c>
      <c r="D141" s="216" t="s">
        <v>333</v>
      </c>
      <c r="E141" s="217" t="s">
        <v>683</v>
      </c>
      <c r="F141" s="218" t="s">
        <v>4165</v>
      </c>
      <c r="G141" s="219" t="s">
        <v>1076</v>
      </c>
      <c r="H141" s="220">
        <v>24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1366</v>
      </c>
    </row>
    <row r="142" s="2" customFormat="1" ht="16.5" customHeight="1">
      <c r="A142" s="40"/>
      <c r="B142" s="41"/>
      <c r="C142" s="216" t="s">
        <v>1044</v>
      </c>
      <c r="D142" s="216" t="s">
        <v>333</v>
      </c>
      <c r="E142" s="217" t="s">
        <v>1044</v>
      </c>
      <c r="F142" s="218" t="s">
        <v>4806</v>
      </c>
      <c r="G142" s="219" t="s">
        <v>4760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1380</v>
      </c>
    </row>
    <row r="143" s="2" customFormat="1" ht="16.5" customHeight="1">
      <c r="A143" s="40"/>
      <c r="B143" s="41"/>
      <c r="C143" s="216" t="s">
        <v>1048</v>
      </c>
      <c r="D143" s="216" t="s">
        <v>333</v>
      </c>
      <c r="E143" s="217" t="s">
        <v>1048</v>
      </c>
      <c r="F143" s="218" t="s">
        <v>4807</v>
      </c>
      <c r="G143" s="219" t="s">
        <v>4760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8285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9m4Hlri7H4zhuHtPMRYXbFi85lk+5m+EGZLihHftQ8rwNXo5aqiPDmvLU00nX3scYFbxx/Zn4/3RGIXSx9e0Rw==" hashValue="sE0TxotTvSv/IHAargSmh53yXLePORIJOjq3Qjgd/TR4bbbL1eijxI5+HAkCHpkN/vqAhpZRhb8CoTqlTdBCdw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8286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ROUND(J96,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ROUND((SUM(BE96:BE143)),  2)</f>
        <v>0</v>
      </c>
      <c r="G37" s="40"/>
      <c r="H37" s="40"/>
      <c r="I37" s="160">
        <v>0.20999999999999999</v>
      </c>
      <c r="J37" s="159">
        <f>ROUND(((SUM(BE96:BE143))*I37),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ROUND((SUM(BF96:BF143)),  2)</f>
        <v>0</v>
      </c>
      <c r="G38" s="40"/>
      <c r="H38" s="40"/>
      <c r="I38" s="160">
        <v>0.14999999999999999</v>
      </c>
      <c r="J38" s="159">
        <f>ROUND(((SUM(BF96:BF143))*I38),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ROUND((SUM(BG96:BG143)),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ROUND((SUM(BH96:BH143)),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ROUND((SUM(BI96:BI143)),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8243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05.10.3 - PZTS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4744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4745</v>
      </c>
      <c r="E69" s="181"/>
      <c r="F69" s="181"/>
      <c r="G69" s="181"/>
      <c r="H69" s="181"/>
      <c r="I69" s="181"/>
      <c r="J69" s="182">
        <f>J107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4839</v>
      </c>
      <c r="E70" s="181"/>
      <c r="F70" s="181"/>
      <c r="G70" s="181"/>
      <c r="H70" s="181"/>
      <c r="I70" s="181"/>
      <c r="J70" s="182">
        <f>J113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4840</v>
      </c>
      <c r="E71" s="181"/>
      <c r="F71" s="181"/>
      <c r="G71" s="181"/>
      <c r="H71" s="181"/>
      <c r="I71" s="181"/>
      <c r="J71" s="182">
        <f>J123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4813</v>
      </c>
      <c r="E72" s="181"/>
      <c r="F72" s="181"/>
      <c r="G72" s="181"/>
      <c r="H72" s="181"/>
      <c r="I72" s="181"/>
      <c r="J72" s="182">
        <f>J134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Anthropos Sportovní a rekreační areál (I.etapa)-revize 5</v>
      </c>
      <c r="F82" s="34"/>
      <c r="G82" s="34"/>
      <c r="H82" s="34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303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304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3" t="s">
        <v>8243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306</v>
      </c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05.10.3 - PZTS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 xml:space="preserve"> </v>
      </c>
      <c r="G90" s="42"/>
      <c r="H90" s="42"/>
      <c r="I90" s="34" t="s">
        <v>23</v>
      </c>
      <c r="J90" s="74" t="str">
        <f>IF(J16="","",J16)</f>
        <v>14. 6. 2022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Statutární město Brno</v>
      </c>
      <c r="G92" s="42"/>
      <c r="H92" s="42"/>
      <c r="I92" s="34" t="s">
        <v>31</v>
      </c>
      <c r="J92" s="38" t="str">
        <f>E25</f>
        <v>Arch.Design, s.r.o.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36</v>
      </c>
      <c r="J93" s="38" t="str">
        <f>E28</f>
        <v>CKN Invest, spol. s r.o.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9"/>
      <c r="B95" s="190"/>
      <c r="C95" s="191" t="s">
        <v>317</v>
      </c>
      <c r="D95" s="192" t="s">
        <v>61</v>
      </c>
      <c r="E95" s="192" t="s">
        <v>57</v>
      </c>
      <c r="F95" s="192" t="s">
        <v>58</v>
      </c>
      <c r="G95" s="192" t="s">
        <v>318</v>
      </c>
      <c r="H95" s="192" t="s">
        <v>319</v>
      </c>
      <c r="I95" s="192" t="s">
        <v>320</v>
      </c>
      <c r="J95" s="192" t="s">
        <v>311</v>
      </c>
      <c r="K95" s="193" t="s">
        <v>321</v>
      </c>
      <c r="L95" s="194"/>
      <c r="M95" s="94" t="s">
        <v>19</v>
      </c>
      <c r="N95" s="95" t="s">
        <v>46</v>
      </c>
      <c r="O95" s="95" t="s">
        <v>322</v>
      </c>
      <c r="P95" s="95" t="s">
        <v>323</v>
      </c>
      <c r="Q95" s="95" t="s">
        <v>324</v>
      </c>
      <c r="R95" s="95" t="s">
        <v>325</v>
      </c>
      <c r="S95" s="95" t="s">
        <v>326</v>
      </c>
      <c r="T95" s="96" t="s">
        <v>327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0"/>
      <c r="B96" s="41"/>
      <c r="C96" s="101" t="s">
        <v>328</v>
      </c>
      <c r="D96" s="42"/>
      <c r="E96" s="42"/>
      <c r="F96" s="42"/>
      <c r="G96" s="42"/>
      <c r="H96" s="42"/>
      <c r="I96" s="42"/>
      <c r="J96" s="195">
        <f>BK96</f>
        <v>0</v>
      </c>
      <c r="K96" s="42"/>
      <c r="L96" s="46"/>
      <c r="M96" s="97"/>
      <c r="N96" s="196"/>
      <c r="O96" s="98"/>
      <c r="P96" s="197">
        <f>P97+P107+P113+P123+P134</f>
        <v>0</v>
      </c>
      <c r="Q96" s="98"/>
      <c r="R96" s="197">
        <f>R97+R107+R113+R123+R134</f>
        <v>0</v>
      </c>
      <c r="S96" s="98"/>
      <c r="T96" s="198">
        <f>T97+T107+T113+T123+T134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75</v>
      </c>
      <c r="AU96" s="19" t="s">
        <v>312</v>
      </c>
      <c r="BK96" s="199">
        <f>BK97+BK107+BK113+BK123+BK134</f>
        <v>0</v>
      </c>
    </row>
    <row r="97" s="12" customFormat="1" ht="25.92" customHeight="1">
      <c r="A97" s="12"/>
      <c r="B97" s="200"/>
      <c r="C97" s="201"/>
      <c r="D97" s="202" t="s">
        <v>75</v>
      </c>
      <c r="E97" s="203" t="s">
        <v>1518</v>
      </c>
      <c r="F97" s="203" t="s">
        <v>4748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SUM(P98:P106)</f>
        <v>0</v>
      </c>
      <c r="Q97" s="208"/>
      <c r="R97" s="209">
        <f>SUM(R98:R106)</f>
        <v>0</v>
      </c>
      <c r="S97" s="208"/>
      <c r="T97" s="210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83</v>
      </c>
      <c r="AT97" s="212" t="s">
        <v>75</v>
      </c>
      <c r="AU97" s="212" t="s">
        <v>76</v>
      </c>
      <c r="AY97" s="211" t="s">
        <v>331</v>
      </c>
      <c r="BK97" s="213">
        <f>SUM(BK98:BK106)</f>
        <v>0</v>
      </c>
    </row>
    <row r="98" s="2" customFormat="1" ht="16.5" customHeight="1">
      <c r="A98" s="40"/>
      <c r="B98" s="41"/>
      <c r="C98" s="216" t="s">
        <v>83</v>
      </c>
      <c r="D98" s="216" t="s">
        <v>333</v>
      </c>
      <c r="E98" s="217" t="s">
        <v>83</v>
      </c>
      <c r="F98" s="218" t="s">
        <v>4752</v>
      </c>
      <c r="G98" s="219" t="s">
        <v>376</v>
      </c>
      <c r="H98" s="220">
        <v>10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85</v>
      </c>
    </row>
    <row r="99" s="2" customFormat="1" ht="16.5" customHeight="1">
      <c r="A99" s="40"/>
      <c r="B99" s="41"/>
      <c r="C99" s="216" t="s">
        <v>85</v>
      </c>
      <c r="D99" s="216" t="s">
        <v>333</v>
      </c>
      <c r="E99" s="217" t="s">
        <v>85</v>
      </c>
      <c r="F99" s="218" t="s">
        <v>4753</v>
      </c>
      <c r="G99" s="219" t="s">
        <v>376</v>
      </c>
      <c r="H99" s="220">
        <v>10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126</v>
      </c>
    </row>
    <row r="100" s="2" customFormat="1" ht="16.5" customHeight="1">
      <c r="A100" s="40"/>
      <c r="B100" s="41"/>
      <c r="C100" s="216" t="s">
        <v>92</v>
      </c>
      <c r="D100" s="216" t="s">
        <v>333</v>
      </c>
      <c r="E100" s="217" t="s">
        <v>92</v>
      </c>
      <c r="F100" s="218" t="s">
        <v>4755</v>
      </c>
      <c r="G100" s="219" t="s">
        <v>376</v>
      </c>
      <c r="H100" s="220">
        <v>20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366</v>
      </c>
    </row>
    <row r="101" s="2" customFormat="1" ht="24.15" customHeight="1">
      <c r="A101" s="40"/>
      <c r="B101" s="41"/>
      <c r="C101" s="216" t="s">
        <v>126</v>
      </c>
      <c r="D101" s="216" t="s">
        <v>333</v>
      </c>
      <c r="E101" s="217" t="s">
        <v>126</v>
      </c>
      <c r="F101" s="218" t="s">
        <v>4843</v>
      </c>
      <c r="G101" s="219" t="s">
        <v>1051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381</v>
      </c>
    </row>
    <row r="102" s="2" customFormat="1" ht="16.5" customHeight="1">
      <c r="A102" s="40"/>
      <c r="B102" s="41"/>
      <c r="C102" s="216" t="s">
        <v>361</v>
      </c>
      <c r="D102" s="216" t="s">
        <v>333</v>
      </c>
      <c r="E102" s="217" t="s">
        <v>361</v>
      </c>
      <c r="F102" s="218" t="s">
        <v>4758</v>
      </c>
      <c r="G102" s="219" t="s">
        <v>1051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393</v>
      </c>
    </row>
    <row r="103" s="2" customFormat="1" ht="16.5" customHeight="1">
      <c r="A103" s="40"/>
      <c r="B103" s="41"/>
      <c r="C103" s="216" t="s">
        <v>366</v>
      </c>
      <c r="D103" s="216" t="s">
        <v>333</v>
      </c>
      <c r="E103" s="217" t="s">
        <v>366</v>
      </c>
      <c r="F103" s="218" t="s">
        <v>4759</v>
      </c>
      <c r="G103" s="219" t="s">
        <v>4760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185</v>
      </c>
    </row>
    <row r="104" s="2" customFormat="1" ht="16.5" customHeight="1">
      <c r="A104" s="40"/>
      <c r="B104" s="41"/>
      <c r="C104" s="216" t="s">
        <v>373</v>
      </c>
      <c r="D104" s="216" t="s">
        <v>333</v>
      </c>
      <c r="E104" s="217" t="s">
        <v>373</v>
      </c>
      <c r="F104" s="218" t="s">
        <v>4761</v>
      </c>
      <c r="G104" s="219" t="s">
        <v>4760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529</v>
      </c>
    </row>
    <row r="105" s="2" customFormat="1" ht="16.5" customHeight="1">
      <c r="A105" s="40"/>
      <c r="B105" s="41"/>
      <c r="C105" s="216" t="s">
        <v>381</v>
      </c>
      <c r="D105" s="216" t="s">
        <v>333</v>
      </c>
      <c r="E105" s="217" t="s">
        <v>381</v>
      </c>
      <c r="F105" s="218" t="s">
        <v>4766</v>
      </c>
      <c r="G105" s="219" t="s">
        <v>1051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541</v>
      </c>
    </row>
    <row r="106" s="2" customFormat="1" ht="16.5" customHeight="1">
      <c r="A106" s="40"/>
      <c r="B106" s="41"/>
      <c r="C106" s="216" t="s">
        <v>387</v>
      </c>
      <c r="D106" s="216" t="s">
        <v>333</v>
      </c>
      <c r="E106" s="217" t="s">
        <v>387</v>
      </c>
      <c r="F106" s="218" t="s">
        <v>4767</v>
      </c>
      <c r="G106" s="219" t="s">
        <v>1051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475</v>
      </c>
    </row>
    <row r="107" s="12" customFormat="1" ht="25.92" customHeight="1">
      <c r="A107" s="12"/>
      <c r="B107" s="200"/>
      <c r="C107" s="201"/>
      <c r="D107" s="202" t="s">
        <v>75</v>
      </c>
      <c r="E107" s="203" t="s">
        <v>1523</v>
      </c>
      <c r="F107" s="203" t="s">
        <v>4768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SUM(P108:P112)</f>
        <v>0</v>
      </c>
      <c r="Q107" s="208"/>
      <c r="R107" s="209">
        <f>SUM(R108:R112)</f>
        <v>0</v>
      </c>
      <c r="S107" s="208"/>
      <c r="T107" s="21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83</v>
      </c>
      <c r="AT107" s="212" t="s">
        <v>75</v>
      </c>
      <c r="AU107" s="212" t="s">
        <v>76</v>
      </c>
      <c r="AY107" s="211" t="s">
        <v>331</v>
      </c>
      <c r="BK107" s="213">
        <f>SUM(BK108:BK112)</f>
        <v>0</v>
      </c>
    </row>
    <row r="108" s="2" customFormat="1" ht="16.5" customHeight="1">
      <c r="A108" s="40"/>
      <c r="B108" s="41"/>
      <c r="C108" s="216" t="s">
        <v>393</v>
      </c>
      <c r="D108" s="216" t="s">
        <v>333</v>
      </c>
      <c r="E108" s="217" t="s">
        <v>393</v>
      </c>
      <c r="F108" s="218" t="s">
        <v>4845</v>
      </c>
      <c r="G108" s="219" t="s">
        <v>376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558</v>
      </c>
    </row>
    <row r="109" s="2" customFormat="1" ht="16.5" customHeight="1">
      <c r="A109" s="40"/>
      <c r="B109" s="41"/>
      <c r="C109" s="216" t="s">
        <v>182</v>
      </c>
      <c r="D109" s="216" t="s">
        <v>333</v>
      </c>
      <c r="E109" s="217" t="s">
        <v>182</v>
      </c>
      <c r="F109" s="218" t="s">
        <v>4846</v>
      </c>
      <c r="G109" s="219" t="s">
        <v>376</v>
      </c>
      <c r="H109" s="220">
        <v>10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190</v>
      </c>
    </row>
    <row r="110" s="2" customFormat="1" ht="16.5" customHeight="1">
      <c r="A110" s="40"/>
      <c r="B110" s="41"/>
      <c r="C110" s="216" t="s">
        <v>185</v>
      </c>
      <c r="D110" s="216" t="s">
        <v>333</v>
      </c>
      <c r="E110" s="217" t="s">
        <v>185</v>
      </c>
      <c r="F110" s="218" t="s">
        <v>4847</v>
      </c>
      <c r="G110" s="219" t="s">
        <v>376</v>
      </c>
      <c r="H110" s="220">
        <v>200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83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199</v>
      </c>
    </row>
    <row r="111" s="2" customFormat="1" ht="16.5" customHeight="1">
      <c r="A111" s="40"/>
      <c r="B111" s="41"/>
      <c r="C111" s="216" t="s">
        <v>524</v>
      </c>
      <c r="D111" s="216" t="s">
        <v>333</v>
      </c>
      <c r="E111" s="217" t="s">
        <v>524</v>
      </c>
      <c r="F111" s="218" t="s">
        <v>4814</v>
      </c>
      <c r="G111" s="219" t="s">
        <v>376</v>
      </c>
      <c r="H111" s="220">
        <v>50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587</v>
      </c>
    </row>
    <row r="112" s="2" customFormat="1" ht="16.5" customHeight="1">
      <c r="A112" s="40"/>
      <c r="B112" s="41"/>
      <c r="C112" s="216" t="s">
        <v>529</v>
      </c>
      <c r="D112" s="216" t="s">
        <v>333</v>
      </c>
      <c r="E112" s="217" t="s">
        <v>529</v>
      </c>
      <c r="F112" s="218" t="s">
        <v>4771</v>
      </c>
      <c r="G112" s="219" t="s">
        <v>376</v>
      </c>
      <c r="H112" s="220">
        <v>290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650</v>
      </c>
    </row>
    <row r="113" s="12" customFormat="1" ht="25.92" customHeight="1">
      <c r="A113" s="12"/>
      <c r="B113" s="200"/>
      <c r="C113" s="201"/>
      <c r="D113" s="202" t="s">
        <v>75</v>
      </c>
      <c r="E113" s="203" t="s">
        <v>1531</v>
      </c>
      <c r="F113" s="203" t="s">
        <v>4849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SUM(P114:P122)</f>
        <v>0</v>
      </c>
      <c r="Q113" s="208"/>
      <c r="R113" s="209">
        <f>SUM(R114:R122)</f>
        <v>0</v>
      </c>
      <c r="S113" s="208"/>
      <c r="T113" s="210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83</v>
      </c>
      <c r="AT113" s="212" t="s">
        <v>75</v>
      </c>
      <c r="AU113" s="212" t="s">
        <v>76</v>
      </c>
      <c r="AY113" s="211" t="s">
        <v>331</v>
      </c>
      <c r="BK113" s="213">
        <f>SUM(BK114:BK122)</f>
        <v>0</v>
      </c>
    </row>
    <row r="114" s="2" customFormat="1" ht="16.5" customHeight="1">
      <c r="A114" s="40"/>
      <c r="B114" s="41"/>
      <c r="C114" s="216" t="s">
        <v>8</v>
      </c>
      <c r="D114" s="216" t="s">
        <v>333</v>
      </c>
      <c r="E114" s="217" t="s">
        <v>8</v>
      </c>
      <c r="F114" s="218" t="s">
        <v>8287</v>
      </c>
      <c r="G114" s="219" t="s">
        <v>4760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631</v>
      </c>
    </row>
    <row r="115" s="2" customFormat="1" ht="16.5" customHeight="1">
      <c r="A115" s="40"/>
      <c r="B115" s="41"/>
      <c r="C115" s="216" t="s">
        <v>541</v>
      </c>
      <c r="D115" s="216" t="s">
        <v>333</v>
      </c>
      <c r="E115" s="217" t="s">
        <v>541</v>
      </c>
      <c r="F115" s="218" t="s">
        <v>8288</v>
      </c>
      <c r="G115" s="219" t="s">
        <v>4760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624</v>
      </c>
    </row>
    <row r="116" s="2" customFormat="1" ht="16.5" customHeight="1">
      <c r="A116" s="40"/>
      <c r="B116" s="41"/>
      <c r="C116" s="216" t="s">
        <v>469</v>
      </c>
      <c r="D116" s="216" t="s">
        <v>333</v>
      </c>
      <c r="E116" s="217" t="s">
        <v>469</v>
      </c>
      <c r="F116" s="218" t="s">
        <v>8289</v>
      </c>
      <c r="G116" s="219" t="s">
        <v>4760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638</v>
      </c>
    </row>
    <row r="117" s="2" customFormat="1" ht="16.5" customHeight="1">
      <c r="A117" s="40"/>
      <c r="B117" s="41"/>
      <c r="C117" s="216" t="s">
        <v>475</v>
      </c>
      <c r="D117" s="216" t="s">
        <v>333</v>
      </c>
      <c r="E117" s="217" t="s">
        <v>475</v>
      </c>
      <c r="F117" s="218" t="s">
        <v>4850</v>
      </c>
      <c r="G117" s="219" t="s">
        <v>1051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47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126</v>
      </c>
      <c r="AT117" s="227" t="s">
        <v>333</v>
      </c>
      <c r="AU117" s="227" t="s">
        <v>83</v>
      </c>
      <c r="AY117" s="19" t="s">
        <v>331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83</v>
      </c>
      <c r="BK117" s="228">
        <f>ROUND(I117*H117,2)</f>
        <v>0</v>
      </c>
      <c r="BL117" s="19" t="s">
        <v>126</v>
      </c>
      <c r="BM117" s="227" t="s">
        <v>666</v>
      </c>
    </row>
    <row r="118" s="2" customFormat="1" ht="16.5" customHeight="1">
      <c r="A118" s="40"/>
      <c r="B118" s="41"/>
      <c r="C118" s="216" t="s">
        <v>549</v>
      </c>
      <c r="D118" s="216" t="s">
        <v>333</v>
      </c>
      <c r="E118" s="217" t="s">
        <v>549</v>
      </c>
      <c r="F118" s="218" t="s">
        <v>4851</v>
      </c>
      <c r="G118" s="219" t="s">
        <v>1051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683</v>
      </c>
    </row>
    <row r="119" s="2" customFormat="1" ht="16.5" customHeight="1">
      <c r="A119" s="40"/>
      <c r="B119" s="41"/>
      <c r="C119" s="216" t="s">
        <v>558</v>
      </c>
      <c r="D119" s="216" t="s">
        <v>333</v>
      </c>
      <c r="E119" s="217" t="s">
        <v>558</v>
      </c>
      <c r="F119" s="218" t="s">
        <v>4793</v>
      </c>
      <c r="G119" s="219" t="s">
        <v>1051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1048</v>
      </c>
    </row>
    <row r="120" s="2" customFormat="1" ht="21.75" customHeight="1">
      <c r="A120" s="40"/>
      <c r="B120" s="41"/>
      <c r="C120" s="216" t="s">
        <v>7</v>
      </c>
      <c r="D120" s="216" t="s">
        <v>333</v>
      </c>
      <c r="E120" s="217" t="s">
        <v>7</v>
      </c>
      <c r="F120" s="218" t="s">
        <v>4852</v>
      </c>
      <c r="G120" s="219" t="s">
        <v>1051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1058</v>
      </c>
    </row>
    <row r="121" s="2" customFormat="1" ht="16.5" customHeight="1">
      <c r="A121" s="40"/>
      <c r="B121" s="41"/>
      <c r="C121" s="216" t="s">
        <v>190</v>
      </c>
      <c r="D121" s="216" t="s">
        <v>333</v>
      </c>
      <c r="E121" s="217" t="s">
        <v>190</v>
      </c>
      <c r="F121" s="218" t="s">
        <v>4795</v>
      </c>
      <c r="G121" s="219" t="s">
        <v>4760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1070</v>
      </c>
    </row>
    <row r="122" s="2" customFormat="1" ht="16.5" customHeight="1">
      <c r="A122" s="40"/>
      <c r="B122" s="41"/>
      <c r="C122" s="216" t="s">
        <v>193</v>
      </c>
      <c r="D122" s="216" t="s">
        <v>333</v>
      </c>
      <c r="E122" s="217" t="s">
        <v>193</v>
      </c>
      <c r="F122" s="218" t="s">
        <v>4823</v>
      </c>
      <c r="G122" s="219" t="s">
        <v>4760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1078</v>
      </c>
    </row>
    <row r="123" s="12" customFormat="1" ht="25.92" customHeight="1">
      <c r="A123" s="12"/>
      <c r="B123" s="200"/>
      <c r="C123" s="201"/>
      <c r="D123" s="202" t="s">
        <v>75</v>
      </c>
      <c r="E123" s="203" t="s">
        <v>1538</v>
      </c>
      <c r="F123" s="203" t="s">
        <v>4853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SUM(P124:P133)</f>
        <v>0</v>
      </c>
      <c r="Q123" s="208"/>
      <c r="R123" s="209">
        <f>SUM(R124:R133)</f>
        <v>0</v>
      </c>
      <c r="S123" s="208"/>
      <c r="T123" s="210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83</v>
      </c>
      <c r="AT123" s="212" t="s">
        <v>75</v>
      </c>
      <c r="AU123" s="212" t="s">
        <v>76</v>
      </c>
      <c r="AY123" s="211" t="s">
        <v>331</v>
      </c>
      <c r="BK123" s="213">
        <f>SUM(BK124:BK133)</f>
        <v>0</v>
      </c>
    </row>
    <row r="124" s="2" customFormat="1" ht="16.5" customHeight="1">
      <c r="A124" s="40"/>
      <c r="B124" s="41"/>
      <c r="C124" s="216" t="s">
        <v>199</v>
      </c>
      <c r="D124" s="216" t="s">
        <v>333</v>
      </c>
      <c r="E124" s="217" t="s">
        <v>199</v>
      </c>
      <c r="F124" s="218" t="s">
        <v>4854</v>
      </c>
      <c r="G124" s="219" t="s">
        <v>1051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1106</v>
      </c>
    </row>
    <row r="125" s="2" customFormat="1" ht="16.5" customHeight="1">
      <c r="A125" s="40"/>
      <c r="B125" s="41"/>
      <c r="C125" s="216" t="s">
        <v>599</v>
      </c>
      <c r="D125" s="216" t="s">
        <v>333</v>
      </c>
      <c r="E125" s="217" t="s">
        <v>599</v>
      </c>
      <c r="F125" s="218" t="s">
        <v>4857</v>
      </c>
      <c r="G125" s="219" t="s">
        <v>1051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495</v>
      </c>
    </row>
    <row r="126" s="2" customFormat="1" ht="16.5" customHeight="1">
      <c r="A126" s="40"/>
      <c r="B126" s="41"/>
      <c r="C126" s="216" t="s">
        <v>587</v>
      </c>
      <c r="D126" s="216" t="s">
        <v>333</v>
      </c>
      <c r="E126" s="217" t="s">
        <v>587</v>
      </c>
      <c r="F126" s="218" t="s">
        <v>4858</v>
      </c>
      <c r="G126" s="219" t="s">
        <v>1051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47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1132</v>
      </c>
    </row>
    <row r="127" s="2" customFormat="1" ht="16.5" customHeight="1">
      <c r="A127" s="40"/>
      <c r="B127" s="41"/>
      <c r="C127" s="216" t="s">
        <v>644</v>
      </c>
      <c r="D127" s="216" t="s">
        <v>333</v>
      </c>
      <c r="E127" s="217" t="s">
        <v>644</v>
      </c>
      <c r="F127" s="218" t="s">
        <v>4860</v>
      </c>
      <c r="G127" s="219" t="s">
        <v>1051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47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126</v>
      </c>
      <c r="AT127" s="227" t="s">
        <v>333</v>
      </c>
      <c r="AU127" s="227" t="s">
        <v>83</v>
      </c>
      <c r="AY127" s="19" t="s">
        <v>331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83</v>
      </c>
      <c r="BK127" s="228">
        <f>ROUND(I127*H127,2)</f>
        <v>0</v>
      </c>
      <c r="BL127" s="19" t="s">
        <v>126</v>
      </c>
      <c r="BM127" s="227" t="s">
        <v>1144</v>
      </c>
    </row>
    <row r="128" s="2" customFormat="1" ht="24.15" customHeight="1">
      <c r="A128" s="40"/>
      <c r="B128" s="41"/>
      <c r="C128" s="216" t="s">
        <v>650</v>
      </c>
      <c r="D128" s="216" t="s">
        <v>333</v>
      </c>
      <c r="E128" s="217" t="s">
        <v>650</v>
      </c>
      <c r="F128" s="218" t="s">
        <v>4861</v>
      </c>
      <c r="G128" s="219" t="s">
        <v>1051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47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126</v>
      </c>
      <c r="AT128" s="227" t="s">
        <v>333</v>
      </c>
      <c r="AU128" s="227" t="s">
        <v>83</v>
      </c>
      <c r="AY128" s="19" t="s">
        <v>331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83</v>
      </c>
      <c r="BK128" s="228">
        <f>ROUND(I128*H128,2)</f>
        <v>0</v>
      </c>
      <c r="BL128" s="19" t="s">
        <v>126</v>
      </c>
      <c r="BM128" s="227" t="s">
        <v>1189</v>
      </c>
    </row>
    <row r="129" s="2" customFormat="1" ht="16.5" customHeight="1">
      <c r="A129" s="40"/>
      <c r="B129" s="41"/>
      <c r="C129" s="216" t="s">
        <v>656</v>
      </c>
      <c r="D129" s="216" t="s">
        <v>333</v>
      </c>
      <c r="E129" s="217" t="s">
        <v>656</v>
      </c>
      <c r="F129" s="218" t="s">
        <v>8290</v>
      </c>
      <c r="G129" s="219" t="s">
        <v>1051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47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126</v>
      </c>
      <c r="AT129" s="227" t="s">
        <v>333</v>
      </c>
      <c r="AU129" s="227" t="s">
        <v>83</v>
      </c>
      <c r="AY129" s="19" t="s">
        <v>331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83</v>
      </c>
      <c r="BK129" s="228">
        <f>ROUND(I129*H129,2)</f>
        <v>0</v>
      </c>
      <c r="BL129" s="19" t="s">
        <v>126</v>
      </c>
      <c r="BM129" s="227" t="s">
        <v>1201</v>
      </c>
    </row>
    <row r="130" s="2" customFormat="1" ht="24.15" customHeight="1">
      <c r="A130" s="40"/>
      <c r="B130" s="41"/>
      <c r="C130" s="216" t="s">
        <v>631</v>
      </c>
      <c r="D130" s="216" t="s">
        <v>333</v>
      </c>
      <c r="E130" s="217" t="s">
        <v>631</v>
      </c>
      <c r="F130" s="218" t="s">
        <v>4863</v>
      </c>
      <c r="G130" s="219" t="s">
        <v>1051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47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126</v>
      </c>
      <c r="AT130" s="227" t="s">
        <v>333</v>
      </c>
      <c r="AU130" s="227" t="s">
        <v>83</v>
      </c>
      <c r="AY130" s="19" t="s">
        <v>331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83</v>
      </c>
      <c r="BK130" s="228">
        <f>ROUND(I130*H130,2)</f>
        <v>0</v>
      </c>
      <c r="BL130" s="19" t="s">
        <v>126</v>
      </c>
      <c r="BM130" s="227" t="s">
        <v>1039</v>
      </c>
    </row>
    <row r="131" s="2" customFormat="1" ht="16.5" customHeight="1">
      <c r="A131" s="40"/>
      <c r="B131" s="41"/>
      <c r="C131" s="216" t="s">
        <v>618</v>
      </c>
      <c r="D131" s="216" t="s">
        <v>333</v>
      </c>
      <c r="E131" s="217" t="s">
        <v>618</v>
      </c>
      <c r="F131" s="218" t="s">
        <v>4865</v>
      </c>
      <c r="G131" s="219" t="s">
        <v>4760</v>
      </c>
      <c r="H131" s="220">
        <v>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47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126</v>
      </c>
      <c r="AT131" s="227" t="s">
        <v>333</v>
      </c>
      <c r="AU131" s="227" t="s">
        <v>83</v>
      </c>
      <c r="AY131" s="19" t="s">
        <v>331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83</v>
      </c>
      <c r="BK131" s="228">
        <f>ROUND(I131*H131,2)</f>
        <v>0</v>
      </c>
      <c r="BL131" s="19" t="s">
        <v>126</v>
      </c>
      <c r="BM131" s="227" t="s">
        <v>1243</v>
      </c>
    </row>
    <row r="132" s="2" customFormat="1" ht="16.5" customHeight="1">
      <c r="A132" s="40"/>
      <c r="B132" s="41"/>
      <c r="C132" s="216" t="s">
        <v>624</v>
      </c>
      <c r="D132" s="216" t="s">
        <v>333</v>
      </c>
      <c r="E132" s="217" t="s">
        <v>624</v>
      </c>
      <c r="F132" s="218" t="s">
        <v>4795</v>
      </c>
      <c r="G132" s="219" t="s">
        <v>4760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47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126</v>
      </c>
      <c r="AT132" s="227" t="s">
        <v>333</v>
      </c>
      <c r="AU132" s="227" t="s">
        <v>83</v>
      </c>
      <c r="AY132" s="19" t="s">
        <v>331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83</v>
      </c>
      <c r="BK132" s="228">
        <f>ROUND(I132*H132,2)</f>
        <v>0</v>
      </c>
      <c r="BL132" s="19" t="s">
        <v>126</v>
      </c>
      <c r="BM132" s="227" t="s">
        <v>1253</v>
      </c>
    </row>
    <row r="133" s="2" customFormat="1" ht="16.5" customHeight="1">
      <c r="A133" s="40"/>
      <c r="B133" s="41"/>
      <c r="C133" s="216" t="s">
        <v>612</v>
      </c>
      <c r="D133" s="216" t="s">
        <v>333</v>
      </c>
      <c r="E133" s="217" t="s">
        <v>612</v>
      </c>
      <c r="F133" s="218" t="s">
        <v>4761</v>
      </c>
      <c r="G133" s="219" t="s">
        <v>4760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47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126</v>
      </c>
      <c r="AT133" s="227" t="s">
        <v>333</v>
      </c>
      <c r="AU133" s="227" t="s">
        <v>83</v>
      </c>
      <c r="AY133" s="19" t="s">
        <v>331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83</v>
      </c>
      <c r="BK133" s="228">
        <f>ROUND(I133*H133,2)</f>
        <v>0</v>
      </c>
      <c r="BL133" s="19" t="s">
        <v>126</v>
      </c>
      <c r="BM133" s="227" t="s">
        <v>1266</v>
      </c>
    </row>
    <row r="134" s="12" customFormat="1" ht="25.92" customHeight="1">
      <c r="A134" s="12"/>
      <c r="B134" s="200"/>
      <c r="C134" s="201"/>
      <c r="D134" s="202" t="s">
        <v>75</v>
      </c>
      <c r="E134" s="203" t="s">
        <v>1544</v>
      </c>
      <c r="F134" s="203" t="s">
        <v>4796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SUM(P135:P143)</f>
        <v>0</v>
      </c>
      <c r="Q134" s="208"/>
      <c r="R134" s="209">
        <f>SUM(R135:R143)</f>
        <v>0</v>
      </c>
      <c r="S134" s="208"/>
      <c r="T134" s="210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83</v>
      </c>
      <c r="AT134" s="212" t="s">
        <v>75</v>
      </c>
      <c r="AU134" s="212" t="s">
        <v>76</v>
      </c>
      <c r="AY134" s="211" t="s">
        <v>331</v>
      </c>
      <c r="BK134" s="213">
        <f>SUM(BK135:BK143)</f>
        <v>0</v>
      </c>
    </row>
    <row r="135" s="2" customFormat="1" ht="16.5" customHeight="1">
      <c r="A135" s="40"/>
      <c r="B135" s="41"/>
      <c r="C135" s="216" t="s">
        <v>638</v>
      </c>
      <c r="D135" s="216" t="s">
        <v>333</v>
      </c>
      <c r="E135" s="217" t="s">
        <v>638</v>
      </c>
      <c r="F135" s="218" t="s">
        <v>4797</v>
      </c>
      <c r="G135" s="219" t="s">
        <v>1076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47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126</v>
      </c>
      <c r="AT135" s="227" t="s">
        <v>333</v>
      </c>
      <c r="AU135" s="227" t="s">
        <v>83</v>
      </c>
      <c r="AY135" s="19" t="s">
        <v>331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83</v>
      </c>
      <c r="BK135" s="228">
        <f>ROUND(I135*H135,2)</f>
        <v>0</v>
      </c>
      <c r="BL135" s="19" t="s">
        <v>126</v>
      </c>
      <c r="BM135" s="227" t="s">
        <v>1284</v>
      </c>
    </row>
    <row r="136" s="2" customFormat="1" ht="16.5" customHeight="1">
      <c r="A136" s="40"/>
      <c r="B136" s="41"/>
      <c r="C136" s="216" t="s">
        <v>605</v>
      </c>
      <c r="D136" s="216" t="s">
        <v>333</v>
      </c>
      <c r="E136" s="217" t="s">
        <v>605</v>
      </c>
      <c r="F136" s="218" t="s">
        <v>4798</v>
      </c>
      <c r="G136" s="219" t="s">
        <v>1076</v>
      </c>
      <c r="H136" s="220">
        <v>8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47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126</v>
      </c>
      <c r="AT136" s="227" t="s">
        <v>333</v>
      </c>
      <c r="AU136" s="227" t="s">
        <v>83</v>
      </c>
      <c r="AY136" s="19" t="s">
        <v>331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83</v>
      </c>
      <c r="BK136" s="228">
        <f>ROUND(I136*H136,2)</f>
        <v>0</v>
      </c>
      <c r="BL136" s="19" t="s">
        <v>126</v>
      </c>
      <c r="BM136" s="227" t="s">
        <v>1310</v>
      </c>
    </row>
    <row r="137" s="2" customFormat="1" ht="16.5" customHeight="1">
      <c r="A137" s="40"/>
      <c r="B137" s="41"/>
      <c r="C137" s="216" t="s">
        <v>666</v>
      </c>
      <c r="D137" s="216" t="s">
        <v>333</v>
      </c>
      <c r="E137" s="217" t="s">
        <v>666</v>
      </c>
      <c r="F137" s="218" t="s">
        <v>4800</v>
      </c>
      <c r="G137" s="219" t="s">
        <v>1076</v>
      </c>
      <c r="H137" s="220">
        <v>8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47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126</v>
      </c>
      <c r="AT137" s="227" t="s">
        <v>333</v>
      </c>
      <c r="AU137" s="227" t="s">
        <v>83</v>
      </c>
      <c r="AY137" s="19" t="s">
        <v>331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83</v>
      </c>
      <c r="BK137" s="228">
        <f>ROUND(I137*H137,2)</f>
        <v>0</v>
      </c>
      <c r="BL137" s="19" t="s">
        <v>126</v>
      </c>
      <c r="BM137" s="227" t="s">
        <v>1333</v>
      </c>
    </row>
    <row r="138" s="2" customFormat="1" ht="16.5" customHeight="1">
      <c r="A138" s="40"/>
      <c r="B138" s="41"/>
      <c r="C138" s="216" t="s">
        <v>675</v>
      </c>
      <c r="D138" s="216" t="s">
        <v>333</v>
      </c>
      <c r="E138" s="217" t="s">
        <v>675</v>
      </c>
      <c r="F138" s="218" t="s">
        <v>4836</v>
      </c>
      <c r="G138" s="219" t="s">
        <v>1076</v>
      </c>
      <c r="H138" s="220">
        <v>8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47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126</v>
      </c>
      <c r="AT138" s="227" t="s">
        <v>333</v>
      </c>
      <c r="AU138" s="227" t="s">
        <v>83</v>
      </c>
      <c r="AY138" s="19" t="s">
        <v>331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83</v>
      </c>
      <c r="BK138" s="228">
        <f>ROUND(I138*H138,2)</f>
        <v>0</v>
      </c>
      <c r="BL138" s="19" t="s">
        <v>126</v>
      </c>
      <c r="BM138" s="227" t="s">
        <v>1348</v>
      </c>
    </row>
    <row r="139" s="2" customFormat="1" ht="16.5" customHeight="1">
      <c r="A139" s="40"/>
      <c r="B139" s="41"/>
      <c r="C139" s="216" t="s">
        <v>683</v>
      </c>
      <c r="D139" s="216" t="s">
        <v>333</v>
      </c>
      <c r="E139" s="217" t="s">
        <v>683</v>
      </c>
      <c r="F139" s="218" t="s">
        <v>4837</v>
      </c>
      <c r="G139" s="219" t="s">
        <v>1076</v>
      </c>
      <c r="H139" s="220">
        <v>8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47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126</v>
      </c>
      <c r="AT139" s="227" t="s">
        <v>333</v>
      </c>
      <c r="AU139" s="227" t="s">
        <v>83</v>
      </c>
      <c r="AY139" s="19" t="s">
        <v>331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83</v>
      </c>
      <c r="BK139" s="228">
        <f>ROUND(I139*H139,2)</f>
        <v>0</v>
      </c>
      <c r="BL139" s="19" t="s">
        <v>126</v>
      </c>
      <c r="BM139" s="227" t="s">
        <v>1366</v>
      </c>
    </row>
    <row r="140" s="2" customFormat="1" ht="16.5" customHeight="1">
      <c r="A140" s="40"/>
      <c r="B140" s="41"/>
      <c r="C140" s="216" t="s">
        <v>1044</v>
      </c>
      <c r="D140" s="216" t="s">
        <v>333</v>
      </c>
      <c r="E140" s="217" t="s">
        <v>1044</v>
      </c>
      <c r="F140" s="218" t="s">
        <v>8291</v>
      </c>
      <c r="G140" s="219" t="s">
        <v>4760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47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126</v>
      </c>
      <c r="AT140" s="227" t="s">
        <v>333</v>
      </c>
      <c r="AU140" s="227" t="s">
        <v>83</v>
      </c>
      <c r="AY140" s="19" t="s">
        <v>331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83</v>
      </c>
      <c r="BK140" s="228">
        <f>ROUND(I140*H140,2)</f>
        <v>0</v>
      </c>
      <c r="BL140" s="19" t="s">
        <v>126</v>
      </c>
      <c r="BM140" s="227" t="s">
        <v>1380</v>
      </c>
    </row>
    <row r="141" s="2" customFormat="1" ht="16.5" customHeight="1">
      <c r="A141" s="40"/>
      <c r="B141" s="41"/>
      <c r="C141" s="216" t="s">
        <v>1048</v>
      </c>
      <c r="D141" s="216" t="s">
        <v>333</v>
      </c>
      <c r="E141" s="217" t="s">
        <v>1048</v>
      </c>
      <c r="F141" s="218" t="s">
        <v>4165</v>
      </c>
      <c r="G141" s="219" t="s">
        <v>1076</v>
      </c>
      <c r="H141" s="220">
        <v>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47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126</v>
      </c>
      <c r="AT141" s="227" t="s">
        <v>333</v>
      </c>
      <c r="AU141" s="227" t="s">
        <v>83</v>
      </c>
      <c r="AY141" s="19" t="s">
        <v>331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83</v>
      </c>
      <c r="BK141" s="228">
        <f>ROUND(I141*H141,2)</f>
        <v>0</v>
      </c>
      <c r="BL141" s="19" t="s">
        <v>126</v>
      </c>
      <c r="BM141" s="227" t="s">
        <v>1391</v>
      </c>
    </row>
    <row r="142" s="2" customFormat="1" ht="16.5" customHeight="1">
      <c r="A142" s="40"/>
      <c r="B142" s="41"/>
      <c r="C142" s="216" t="s">
        <v>1053</v>
      </c>
      <c r="D142" s="216" t="s">
        <v>333</v>
      </c>
      <c r="E142" s="217" t="s">
        <v>1053</v>
      </c>
      <c r="F142" s="218" t="s">
        <v>4806</v>
      </c>
      <c r="G142" s="219" t="s">
        <v>4760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47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126</v>
      </c>
      <c r="AT142" s="227" t="s">
        <v>333</v>
      </c>
      <c r="AU142" s="227" t="s">
        <v>83</v>
      </c>
      <c r="AY142" s="19" t="s">
        <v>331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83</v>
      </c>
      <c r="BK142" s="228">
        <f>ROUND(I142*H142,2)</f>
        <v>0</v>
      </c>
      <c r="BL142" s="19" t="s">
        <v>126</v>
      </c>
      <c r="BM142" s="227" t="s">
        <v>1401</v>
      </c>
    </row>
    <row r="143" s="2" customFormat="1" ht="16.5" customHeight="1">
      <c r="A143" s="40"/>
      <c r="B143" s="41"/>
      <c r="C143" s="216" t="s">
        <v>1058</v>
      </c>
      <c r="D143" s="216" t="s">
        <v>333</v>
      </c>
      <c r="E143" s="217" t="s">
        <v>1058</v>
      </c>
      <c r="F143" s="218" t="s">
        <v>4807</v>
      </c>
      <c r="G143" s="219" t="s">
        <v>4760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96" t="s">
        <v>19</v>
      </c>
      <c r="N143" s="297" t="s">
        <v>47</v>
      </c>
      <c r="O143" s="298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126</v>
      </c>
      <c r="AT143" s="227" t="s">
        <v>333</v>
      </c>
      <c r="AU143" s="227" t="s">
        <v>83</v>
      </c>
      <c r="AY143" s="19" t="s">
        <v>331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83</v>
      </c>
      <c r="BK143" s="228">
        <f>ROUND(I143*H143,2)</f>
        <v>0</v>
      </c>
      <c r="BL143" s="19" t="s">
        <v>126</v>
      </c>
      <c r="BM143" s="227" t="s">
        <v>1415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ejnJRmixBu5QpMTW97T/yih5FqkcMbBeyv3ngtc14V3f7UBMZpQBQR016EXmbhcTf7NvJsmvcONx/cGEdjb3pg==" hashValue="1zKtqz3KrvrSRVAtw65ThaNBrmXdt2gdUScY9oOeufWP+HPDR7uxl8+vLw4Pob+FZMJrCTv9Kos7uncZhwV/NQ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>
      <c r="B8" s="22"/>
      <c r="D8" s="145" t="s">
        <v>302</v>
      </c>
      <c r="L8" s="22"/>
    </row>
    <row r="9" s="1" customFormat="1" ht="16.5" customHeight="1">
      <c r="B9" s="22"/>
      <c r="E9" s="146" t="s">
        <v>303</v>
      </c>
      <c r="F9" s="1"/>
      <c r="G9" s="1"/>
      <c r="H9" s="1"/>
      <c r="L9" s="22"/>
    </row>
    <row r="10" s="1" customFormat="1" ht="12" customHeight="1">
      <c r="B10" s="22"/>
      <c r="D10" s="145" t="s">
        <v>304</v>
      </c>
      <c r="L10" s="22"/>
    </row>
    <row r="11" s="2" customFormat="1" ht="16.5" customHeight="1">
      <c r="A11" s="40"/>
      <c r="B11" s="46"/>
      <c r="C11" s="40"/>
      <c r="D11" s="40"/>
      <c r="E11" s="147" t="s">
        <v>8243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8292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308</v>
      </c>
      <c r="G16" s="40"/>
      <c r="H16" s="40"/>
      <c r="I16" s="145" t="s">
        <v>23</v>
      </c>
      <c r="J16" s="150" t="str">
        <f>'Rekapitulace stavby'!AN8</f>
        <v>14. 6. 2022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Statutární město Brno</v>
      </c>
      <c r="F19" s="40"/>
      <c r="G19" s="40"/>
      <c r="H19" s="40"/>
      <c r="I19" s="145" t="s">
        <v>28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>25764314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Arch.Design, s.r.o.</v>
      </c>
      <c r="F25" s="40"/>
      <c r="G25" s="40"/>
      <c r="H25" s="40"/>
      <c r="I25" s="145" t="s">
        <v>28</v>
      </c>
      <c r="J25" s="135" t="str">
        <f>IF('Rekapitulace stavby'!AN17="","",'Rekapitulace stavby'!AN17)</f>
        <v>cz25764314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36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>63472066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CKN Invest, spol. s r.o.</v>
      </c>
      <c r="F28" s="40"/>
      <c r="G28" s="40"/>
      <c r="H28" s="40"/>
      <c r="I28" s="145" t="s">
        <v>28</v>
      </c>
      <c r="J28" s="135" t="str">
        <f>IF('Rekapitulace stavby'!AN20="","",'Rekapitulace stavby'!AN20)</f>
        <v>cz63472066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42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44</v>
      </c>
      <c r="G36" s="40"/>
      <c r="H36" s="40"/>
      <c r="I36" s="158" t="s">
        <v>43</v>
      </c>
      <c r="J36" s="158" t="s">
        <v>45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46</v>
      </c>
      <c r="E37" s="145" t="s">
        <v>47</v>
      </c>
      <c r="F37" s="159">
        <f>ROUND((SUM(BE94:BE126)),  2)</f>
        <v>0</v>
      </c>
      <c r="G37" s="40"/>
      <c r="H37" s="40"/>
      <c r="I37" s="160">
        <v>0.20999999999999999</v>
      </c>
      <c r="J37" s="159">
        <f>ROUND(((SUM(BE94:BE126))*I37),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48</v>
      </c>
      <c r="F38" s="159">
        <f>ROUND((SUM(BF94:BF126)),  2)</f>
        <v>0</v>
      </c>
      <c r="G38" s="40"/>
      <c r="H38" s="40"/>
      <c r="I38" s="160">
        <v>0.14999999999999999</v>
      </c>
      <c r="J38" s="159">
        <f>ROUND(((SUM(BF94:BF126))*I38),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ROUND((SUM(BG94:BG126)),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50</v>
      </c>
      <c r="F40" s="159">
        <f>ROUND((SUM(BH94:BH126)),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51</v>
      </c>
      <c r="F41" s="159">
        <f>ROUND((SUM(BI94:BI126)),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52</v>
      </c>
      <c r="E43" s="163"/>
      <c r="F43" s="163"/>
      <c r="G43" s="164" t="s">
        <v>53</v>
      </c>
      <c r="H43" s="165" t="s">
        <v>54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Anthropos Sportovní a rekreační areál (I.etapa)-revize 5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302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303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304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8243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05.10.4 - TRASY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14. 6. 2022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Statutární město Brno</v>
      </c>
      <c r="G62" s="42"/>
      <c r="H62" s="42"/>
      <c r="I62" s="34" t="s">
        <v>31</v>
      </c>
      <c r="J62" s="38" t="str">
        <f>E25</f>
        <v>Arch.Design, s.r.o.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36</v>
      </c>
      <c r="J63" s="38" t="str">
        <f>E28</f>
        <v>CKN Invest, spol. s r.o.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310</v>
      </c>
      <c r="D65" s="175"/>
      <c r="E65" s="175"/>
      <c r="F65" s="175"/>
      <c r="G65" s="175"/>
      <c r="H65" s="175"/>
      <c r="I65" s="175"/>
      <c r="J65" s="176" t="s">
        <v>311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74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312</v>
      </c>
    </row>
    <row r="68" s="9" customFormat="1" ht="24.96" customHeight="1">
      <c r="A68" s="9"/>
      <c r="B68" s="178"/>
      <c r="C68" s="179"/>
      <c r="D68" s="180" t="s">
        <v>4744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8293</v>
      </c>
      <c r="E69" s="181"/>
      <c r="F69" s="181"/>
      <c r="G69" s="181"/>
      <c r="H69" s="181"/>
      <c r="I69" s="181"/>
      <c r="J69" s="182">
        <f>J110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8294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Anthropos Sportovní a rekreační areál (I.etapa)-revize 5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303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304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8243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05.10.4 - TRASY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14. 6. 2022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Statutární město Brno</v>
      </c>
      <c r="G90" s="42"/>
      <c r="H90" s="42"/>
      <c r="I90" s="34" t="s">
        <v>31</v>
      </c>
      <c r="J90" s="38" t="str">
        <f>E25</f>
        <v>Arch.Design, s.r.o.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36</v>
      </c>
      <c r="J91" s="38" t="str">
        <f>E28</f>
        <v>CKN Invest, spol. s r.o.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317</v>
      </c>
      <c r="D93" s="192" t="s">
        <v>61</v>
      </c>
      <c r="E93" s="192" t="s">
        <v>57</v>
      </c>
      <c r="F93" s="192" t="s">
        <v>58</v>
      </c>
      <c r="G93" s="192" t="s">
        <v>318</v>
      </c>
      <c r="H93" s="192" t="s">
        <v>319</v>
      </c>
      <c r="I93" s="192" t="s">
        <v>320</v>
      </c>
      <c r="J93" s="192" t="s">
        <v>311</v>
      </c>
      <c r="K93" s="193" t="s">
        <v>321</v>
      </c>
      <c r="L93" s="194"/>
      <c r="M93" s="94" t="s">
        <v>19</v>
      </c>
      <c r="N93" s="95" t="s">
        <v>46</v>
      </c>
      <c r="O93" s="95" t="s">
        <v>322</v>
      </c>
      <c r="P93" s="95" t="s">
        <v>323</v>
      </c>
      <c r="Q93" s="95" t="s">
        <v>324</v>
      </c>
      <c r="R93" s="95" t="s">
        <v>325</v>
      </c>
      <c r="S93" s="95" t="s">
        <v>326</v>
      </c>
      <c r="T93" s="96" t="s">
        <v>327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328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P95+P110+P117</f>
        <v>0</v>
      </c>
      <c r="Q94" s="98"/>
      <c r="R94" s="197">
        <f>R95+R110+R117</f>
        <v>0</v>
      </c>
      <c r="S94" s="98"/>
      <c r="T94" s="198">
        <f>T95+T110+T117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75</v>
      </c>
      <c r="AU94" s="19" t="s">
        <v>312</v>
      </c>
      <c r="BK94" s="199">
        <f>BK95+BK110+BK117</f>
        <v>0</v>
      </c>
    </row>
    <row r="95" s="12" customFormat="1" ht="25.92" customHeight="1">
      <c r="A95" s="12"/>
      <c r="B95" s="200"/>
      <c r="C95" s="201"/>
      <c r="D95" s="202" t="s">
        <v>75</v>
      </c>
      <c r="E95" s="203" t="s">
        <v>1518</v>
      </c>
      <c r="F95" s="203" t="s">
        <v>4748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SUM(P96:P109)</f>
        <v>0</v>
      </c>
      <c r="Q95" s="208"/>
      <c r="R95" s="209">
        <f>SUM(R96:R109)</f>
        <v>0</v>
      </c>
      <c r="S95" s="208"/>
      <c r="T95" s="210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83</v>
      </c>
      <c r="AT95" s="212" t="s">
        <v>75</v>
      </c>
      <c r="AU95" s="212" t="s">
        <v>76</v>
      </c>
      <c r="AY95" s="211" t="s">
        <v>331</v>
      </c>
      <c r="BK95" s="213">
        <f>SUM(BK96:BK109)</f>
        <v>0</v>
      </c>
    </row>
    <row r="96" s="2" customFormat="1" ht="16.5" customHeight="1">
      <c r="A96" s="40"/>
      <c r="B96" s="41"/>
      <c r="C96" s="216" t="s">
        <v>83</v>
      </c>
      <c r="D96" s="216" t="s">
        <v>333</v>
      </c>
      <c r="E96" s="217" t="s">
        <v>83</v>
      </c>
      <c r="F96" s="218" t="s">
        <v>8295</v>
      </c>
      <c r="G96" s="219" t="s">
        <v>376</v>
      </c>
      <c r="H96" s="220">
        <v>3600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47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126</v>
      </c>
      <c r="AT96" s="227" t="s">
        <v>333</v>
      </c>
      <c r="AU96" s="227" t="s">
        <v>83</v>
      </c>
      <c r="AY96" s="19" t="s">
        <v>331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83</v>
      </c>
      <c r="BK96" s="228">
        <f>ROUND(I96*H96,2)</f>
        <v>0</v>
      </c>
      <c r="BL96" s="19" t="s">
        <v>126</v>
      </c>
      <c r="BM96" s="227" t="s">
        <v>85</v>
      </c>
    </row>
    <row r="97" s="2" customFormat="1" ht="16.5" customHeight="1">
      <c r="A97" s="40"/>
      <c r="B97" s="41"/>
      <c r="C97" s="216" t="s">
        <v>85</v>
      </c>
      <c r="D97" s="216" t="s">
        <v>333</v>
      </c>
      <c r="E97" s="217" t="s">
        <v>85</v>
      </c>
      <c r="F97" s="218" t="s">
        <v>8296</v>
      </c>
      <c r="G97" s="219" t="s">
        <v>1051</v>
      </c>
      <c r="H97" s="220">
        <v>30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83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126</v>
      </c>
    </row>
    <row r="98" s="2" customFormat="1" ht="16.5" customHeight="1">
      <c r="A98" s="40"/>
      <c r="B98" s="41"/>
      <c r="C98" s="216" t="s">
        <v>92</v>
      </c>
      <c r="D98" s="216" t="s">
        <v>333</v>
      </c>
      <c r="E98" s="217" t="s">
        <v>92</v>
      </c>
      <c r="F98" s="218" t="s">
        <v>8297</v>
      </c>
      <c r="G98" s="219" t="s">
        <v>1051</v>
      </c>
      <c r="H98" s="220">
        <v>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83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366</v>
      </c>
    </row>
    <row r="99" s="2" customFormat="1" ht="16.5" customHeight="1">
      <c r="A99" s="40"/>
      <c r="B99" s="41"/>
      <c r="C99" s="216" t="s">
        <v>126</v>
      </c>
      <c r="D99" s="216" t="s">
        <v>333</v>
      </c>
      <c r="E99" s="217" t="s">
        <v>126</v>
      </c>
      <c r="F99" s="218" t="s">
        <v>8298</v>
      </c>
      <c r="G99" s="219" t="s">
        <v>376</v>
      </c>
      <c r="H99" s="220">
        <v>50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83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381</v>
      </c>
    </row>
    <row r="100" s="2" customFormat="1" ht="16.5" customHeight="1">
      <c r="A100" s="40"/>
      <c r="B100" s="41"/>
      <c r="C100" s="216" t="s">
        <v>361</v>
      </c>
      <c r="D100" s="216" t="s">
        <v>333</v>
      </c>
      <c r="E100" s="217" t="s">
        <v>361</v>
      </c>
      <c r="F100" s="218" t="s">
        <v>8248</v>
      </c>
      <c r="G100" s="219" t="s">
        <v>4760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83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393</v>
      </c>
    </row>
    <row r="101" s="2" customFormat="1" ht="16.5" customHeight="1">
      <c r="A101" s="40"/>
      <c r="B101" s="41"/>
      <c r="C101" s="216" t="s">
        <v>366</v>
      </c>
      <c r="D101" s="216" t="s">
        <v>333</v>
      </c>
      <c r="E101" s="217" t="s">
        <v>366</v>
      </c>
      <c r="F101" s="218" t="s">
        <v>8299</v>
      </c>
      <c r="G101" s="219" t="s">
        <v>1051</v>
      </c>
      <c r="H101" s="220">
        <v>5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83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185</v>
      </c>
    </row>
    <row r="102" s="2" customFormat="1" ht="16.5" customHeight="1">
      <c r="A102" s="40"/>
      <c r="B102" s="41"/>
      <c r="C102" s="216" t="s">
        <v>373</v>
      </c>
      <c r="D102" s="216" t="s">
        <v>333</v>
      </c>
      <c r="E102" s="217" t="s">
        <v>373</v>
      </c>
      <c r="F102" s="218" t="s">
        <v>8300</v>
      </c>
      <c r="G102" s="219" t="s">
        <v>4760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83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529</v>
      </c>
    </row>
    <row r="103" s="2" customFormat="1" ht="16.5" customHeight="1">
      <c r="A103" s="40"/>
      <c r="B103" s="41"/>
      <c r="C103" s="216" t="s">
        <v>381</v>
      </c>
      <c r="D103" s="216" t="s">
        <v>333</v>
      </c>
      <c r="E103" s="217" t="s">
        <v>381</v>
      </c>
      <c r="F103" s="218" t="s">
        <v>8301</v>
      </c>
      <c r="G103" s="219" t="s">
        <v>376</v>
      </c>
      <c r="H103" s="220">
        <v>1800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47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126</v>
      </c>
      <c r="AT103" s="227" t="s">
        <v>333</v>
      </c>
      <c r="AU103" s="227" t="s">
        <v>83</v>
      </c>
      <c r="AY103" s="19" t="s">
        <v>331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83</v>
      </c>
      <c r="BK103" s="228">
        <f>ROUND(I103*H103,2)</f>
        <v>0</v>
      </c>
      <c r="BL103" s="19" t="s">
        <v>126</v>
      </c>
      <c r="BM103" s="227" t="s">
        <v>541</v>
      </c>
    </row>
    <row r="104" s="2" customFormat="1" ht="16.5" customHeight="1">
      <c r="A104" s="40"/>
      <c r="B104" s="41"/>
      <c r="C104" s="216" t="s">
        <v>387</v>
      </c>
      <c r="D104" s="216" t="s">
        <v>333</v>
      </c>
      <c r="E104" s="217" t="s">
        <v>387</v>
      </c>
      <c r="F104" s="218" t="s">
        <v>8302</v>
      </c>
      <c r="G104" s="219" t="s">
        <v>4760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83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475</v>
      </c>
    </row>
    <row r="105" s="2" customFormat="1" ht="16.5" customHeight="1">
      <c r="A105" s="40"/>
      <c r="B105" s="41"/>
      <c r="C105" s="216" t="s">
        <v>393</v>
      </c>
      <c r="D105" s="216" t="s">
        <v>333</v>
      </c>
      <c r="E105" s="217" t="s">
        <v>393</v>
      </c>
      <c r="F105" s="218" t="s">
        <v>4761</v>
      </c>
      <c r="G105" s="219" t="s">
        <v>4760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83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558</v>
      </c>
    </row>
    <row r="106" s="2" customFormat="1" ht="16.5" customHeight="1">
      <c r="A106" s="40"/>
      <c r="B106" s="41"/>
      <c r="C106" s="216" t="s">
        <v>182</v>
      </c>
      <c r="D106" s="216" t="s">
        <v>333</v>
      </c>
      <c r="E106" s="217" t="s">
        <v>182</v>
      </c>
      <c r="F106" s="218" t="s">
        <v>8303</v>
      </c>
      <c r="G106" s="219" t="s">
        <v>376</v>
      </c>
      <c r="H106" s="220">
        <v>16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83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190</v>
      </c>
    </row>
    <row r="107" s="2" customFormat="1" ht="16.5" customHeight="1">
      <c r="A107" s="40"/>
      <c r="B107" s="41"/>
      <c r="C107" s="216" t="s">
        <v>185</v>
      </c>
      <c r="D107" s="216" t="s">
        <v>333</v>
      </c>
      <c r="E107" s="217" t="s">
        <v>185</v>
      </c>
      <c r="F107" s="218" t="s">
        <v>8304</v>
      </c>
      <c r="G107" s="219" t="s">
        <v>1051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83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199</v>
      </c>
    </row>
    <row r="108" s="2" customFormat="1" ht="16.5" customHeight="1">
      <c r="A108" s="40"/>
      <c r="B108" s="41"/>
      <c r="C108" s="216" t="s">
        <v>524</v>
      </c>
      <c r="D108" s="216" t="s">
        <v>333</v>
      </c>
      <c r="E108" s="217" t="s">
        <v>524</v>
      </c>
      <c r="F108" s="218" t="s">
        <v>8305</v>
      </c>
      <c r="G108" s="219" t="s">
        <v>1051</v>
      </c>
      <c r="H108" s="220">
        <v>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83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587</v>
      </c>
    </row>
    <row r="109" s="2" customFormat="1" ht="16.5" customHeight="1">
      <c r="A109" s="40"/>
      <c r="B109" s="41"/>
      <c r="C109" s="216" t="s">
        <v>529</v>
      </c>
      <c r="D109" s="216" t="s">
        <v>333</v>
      </c>
      <c r="E109" s="217" t="s">
        <v>529</v>
      </c>
      <c r="F109" s="218" t="s">
        <v>4895</v>
      </c>
      <c r="G109" s="219" t="s">
        <v>4760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47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126</v>
      </c>
      <c r="AT109" s="227" t="s">
        <v>333</v>
      </c>
      <c r="AU109" s="227" t="s">
        <v>83</v>
      </c>
      <c r="AY109" s="19" t="s">
        <v>331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83</v>
      </c>
      <c r="BK109" s="228">
        <f>ROUND(I109*H109,2)</f>
        <v>0</v>
      </c>
      <c r="BL109" s="19" t="s">
        <v>126</v>
      </c>
      <c r="BM109" s="227" t="s">
        <v>650</v>
      </c>
    </row>
    <row r="110" s="12" customFormat="1" ht="25.92" customHeight="1">
      <c r="A110" s="12"/>
      <c r="B110" s="200"/>
      <c r="C110" s="201"/>
      <c r="D110" s="202" t="s">
        <v>75</v>
      </c>
      <c r="E110" s="203" t="s">
        <v>1523</v>
      </c>
      <c r="F110" s="203" t="s">
        <v>332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SUM(P111:P116)</f>
        <v>0</v>
      </c>
      <c r="Q110" s="208"/>
      <c r="R110" s="209">
        <f>SUM(R111:R116)</f>
        <v>0</v>
      </c>
      <c r="S110" s="208"/>
      <c r="T110" s="210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83</v>
      </c>
      <c r="AT110" s="212" t="s">
        <v>75</v>
      </c>
      <c r="AU110" s="212" t="s">
        <v>76</v>
      </c>
      <c r="AY110" s="211" t="s">
        <v>331</v>
      </c>
      <c r="BK110" s="213">
        <f>SUM(BK111:BK116)</f>
        <v>0</v>
      </c>
    </row>
    <row r="111" s="2" customFormat="1" ht="16.5" customHeight="1">
      <c r="A111" s="40"/>
      <c r="B111" s="41"/>
      <c r="C111" s="216" t="s">
        <v>8</v>
      </c>
      <c r="D111" s="216" t="s">
        <v>333</v>
      </c>
      <c r="E111" s="217" t="s">
        <v>8</v>
      </c>
      <c r="F111" s="218" t="s">
        <v>8306</v>
      </c>
      <c r="G111" s="219" t="s">
        <v>376</v>
      </c>
      <c r="H111" s="220">
        <v>1800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83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631</v>
      </c>
    </row>
    <row r="112" s="2" customFormat="1" ht="16.5" customHeight="1">
      <c r="A112" s="40"/>
      <c r="B112" s="41"/>
      <c r="C112" s="216" t="s">
        <v>541</v>
      </c>
      <c r="D112" s="216" t="s">
        <v>333</v>
      </c>
      <c r="E112" s="217" t="s">
        <v>541</v>
      </c>
      <c r="F112" s="218" t="s">
        <v>8307</v>
      </c>
      <c r="G112" s="219" t="s">
        <v>336</v>
      </c>
      <c r="H112" s="220">
        <v>65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83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624</v>
      </c>
    </row>
    <row r="113" s="2" customFormat="1" ht="16.5" customHeight="1">
      <c r="A113" s="40"/>
      <c r="B113" s="41"/>
      <c r="C113" s="216" t="s">
        <v>469</v>
      </c>
      <c r="D113" s="216" t="s">
        <v>333</v>
      </c>
      <c r="E113" s="217" t="s">
        <v>469</v>
      </c>
      <c r="F113" s="218" t="s">
        <v>8308</v>
      </c>
      <c r="G113" s="219" t="s">
        <v>336</v>
      </c>
      <c r="H113" s="220">
        <v>22</v>
      </c>
      <c r="I113" s="221"/>
      <c r="J113" s="222">
        <f>ROUND(I113*H113,2)</f>
        <v>0</v>
      </c>
      <c r="K113" s="218" t="s">
        <v>8309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83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638</v>
      </c>
    </row>
    <row r="114" s="2" customFormat="1" ht="16.5" customHeight="1">
      <c r="A114" s="40"/>
      <c r="B114" s="41"/>
      <c r="C114" s="216" t="s">
        <v>475</v>
      </c>
      <c r="D114" s="216" t="s">
        <v>333</v>
      </c>
      <c r="E114" s="217" t="s">
        <v>475</v>
      </c>
      <c r="F114" s="218" t="s">
        <v>8310</v>
      </c>
      <c r="G114" s="219" t="s">
        <v>429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83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666</v>
      </c>
    </row>
    <row r="115" s="2" customFormat="1" ht="16.5" customHeight="1">
      <c r="A115" s="40"/>
      <c r="B115" s="41"/>
      <c r="C115" s="216" t="s">
        <v>549</v>
      </c>
      <c r="D115" s="216" t="s">
        <v>333</v>
      </c>
      <c r="E115" s="217" t="s">
        <v>549</v>
      </c>
      <c r="F115" s="218" t="s">
        <v>8311</v>
      </c>
      <c r="G115" s="219" t="s">
        <v>376</v>
      </c>
      <c r="H115" s="220">
        <v>1800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83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683</v>
      </c>
    </row>
    <row r="116" s="2" customFormat="1" ht="16.5" customHeight="1">
      <c r="A116" s="40"/>
      <c r="B116" s="41"/>
      <c r="C116" s="216" t="s">
        <v>558</v>
      </c>
      <c r="D116" s="216" t="s">
        <v>333</v>
      </c>
      <c r="E116" s="217" t="s">
        <v>558</v>
      </c>
      <c r="F116" s="218" t="s">
        <v>8312</v>
      </c>
      <c r="G116" s="219" t="s">
        <v>3938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47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83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1048</v>
      </c>
    </row>
    <row r="117" s="12" customFormat="1" ht="25.92" customHeight="1">
      <c r="A117" s="12"/>
      <c r="B117" s="200"/>
      <c r="C117" s="201"/>
      <c r="D117" s="202" t="s">
        <v>75</v>
      </c>
      <c r="E117" s="203" t="s">
        <v>1531</v>
      </c>
      <c r="F117" s="203" t="s">
        <v>4796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SUM(P118:P126)</f>
        <v>0</v>
      </c>
      <c r="Q117" s="208"/>
      <c r="R117" s="209">
        <f>SUM(R118:R126)</f>
        <v>0</v>
      </c>
      <c r="S117" s="208"/>
      <c r="T117" s="21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83</v>
      </c>
      <c r="AT117" s="212" t="s">
        <v>75</v>
      </c>
      <c r="AU117" s="212" t="s">
        <v>76</v>
      </c>
      <c r="AY117" s="211" t="s">
        <v>331</v>
      </c>
      <c r="BK117" s="213">
        <f>SUM(BK118:BK126)</f>
        <v>0</v>
      </c>
    </row>
    <row r="118" s="2" customFormat="1" ht="16.5" customHeight="1">
      <c r="A118" s="40"/>
      <c r="B118" s="41"/>
      <c r="C118" s="216" t="s">
        <v>7</v>
      </c>
      <c r="D118" s="216" t="s">
        <v>333</v>
      </c>
      <c r="E118" s="217" t="s">
        <v>7</v>
      </c>
      <c r="F118" s="218" t="s">
        <v>4797</v>
      </c>
      <c r="G118" s="219" t="s">
        <v>1076</v>
      </c>
      <c r="H118" s="220">
        <v>50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47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126</v>
      </c>
      <c r="AT118" s="227" t="s">
        <v>333</v>
      </c>
      <c r="AU118" s="227" t="s">
        <v>83</v>
      </c>
      <c r="AY118" s="19" t="s">
        <v>331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83</v>
      </c>
      <c r="BK118" s="228">
        <f>ROUND(I118*H118,2)</f>
        <v>0</v>
      </c>
      <c r="BL118" s="19" t="s">
        <v>126</v>
      </c>
      <c r="BM118" s="227" t="s">
        <v>1058</v>
      </c>
    </row>
    <row r="119" s="2" customFormat="1" ht="16.5" customHeight="1">
      <c r="A119" s="40"/>
      <c r="B119" s="41"/>
      <c r="C119" s="216" t="s">
        <v>190</v>
      </c>
      <c r="D119" s="216" t="s">
        <v>333</v>
      </c>
      <c r="E119" s="217" t="s">
        <v>190</v>
      </c>
      <c r="F119" s="218" t="s">
        <v>8313</v>
      </c>
      <c r="G119" s="219" t="s">
        <v>5160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47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126</v>
      </c>
      <c r="AT119" s="227" t="s">
        <v>333</v>
      </c>
      <c r="AU119" s="227" t="s">
        <v>83</v>
      </c>
      <c r="AY119" s="19" t="s">
        <v>331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83</v>
      </c>
      <c r="BK119" s="228">
        <f>ROUND(I119*H119,2)</f>
        <v>0</v>
      </c>
      <c r="BL119" s="19" t="s">
        <v>126</v>
      </c>
      <c r="BM119" s="227" t="s">
        <v>1070</v>
      </c>
    </row>
    <row r="120" s="2" customFormat="1" ht="16.5" customHeight="1">
      <c r="A120" s="40"/>
      <c r="B120" s="41"/>
      <c r="C120" s="216" t="s">
        <v>193</v>
      </c>
      <c r="D120" s="216" t="s">
        <v>333</v>
      </c>
      <c r="E120" s="217" t="s">
        <v>193</v>
      </c>
      <c r="F120" s="218" t="s">
        <v>4798</v>
      </c>
      <c r="G120" s="219" t="s">
        <v>1076</v>
      </c>
      <c r="H120" s="220">
        <v>100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47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126</v>
      </c>
      <c r="AT120" s="227" t="s">
        <v>333</v>
      </c>
      <c r="AU120" s="227" t="s">
        <v>83</v>
      </c>
      <c r="AY120" s="19" t="s">
        <v>331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83</v>
      </c>
      <c r="BK120" s="228">
        <f>ROUND(I120*H120,2)</f>
        <v>0</v>
      </c>
      <c r="BL120" s="19" t="s">
        <v>126</v>
      </c>
      <c r="BM120" s="227" t="s">
        <v>1078</v>
      </c>
    </row>
    <row r="121" s="2" customFormat="1" ht="16.5" customHeight="1">
      <c r="A121" s="40"/>
      <c r="B121" s="41"/>
      <c r="C121" s="216" t="s">
        <v>199</v>
      </c>
      <c r="D121" s="216" t="s">
        <v>333</v>
      </c>
      <c r="E121" s="217" t="s">
        <v>199</v>
      </c>
      <c r="F121" s="218" t="s">
        <v>8314</v>
      </c>
      <c r="G121" s="219" t="s">
        <v>5160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47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126</v>
      </c>
      <c r="AT121" s="227" t="s">
        <v>333</v>
      </c>
      <c r="AU121" s="227" t="s">
        <v>83</v>
      </c>
      <c r="AY121" s="19" t="s">
        <v>331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83</v>
      </c>
      <c r="BK121" s="228">
        <f>ROUND(I121*H121,2)</f>
        <v>0</v>
      </c>
      <c r="BL121" s="19" t="s">
        <v>126</v>
      </c>
      <c r="BM121" s="227" t="s">
        <v>1106</v>
      </c>
    </row>
    <row r="122" s="2" customFormat="1" ht="16.5" customHeight="1">
      <c r="A122" s="40"/>
      <c r="B122" s="41"/>
      <c r="C122" s="216" t="s">
        <v>599</v>
      </c>
      <c r="D122" s="216" t="s">
        <v>333</v>
      </c>
      <c r="E122" s="217" t="s">
        <v>599</v>
      </c>
      <c r="F122" s="218" t="s">
        <v>8315</v>
      </c>
      <c r="G122" s="219" t="s">
        <v>1076</v>
      </c>
      <c r="H122" s="220">
        <v>100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47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126</v>
      </c>
      <c r="AT122" s="227" t="s">
        <v>333</v>
      </c>
      <c r="AU122" s="227" t="s">
        <v>83</v>
      </c>
      <c r="AY122" s="19" t="s">
        <v>331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83</v>
      </c>
      <c r="BK122" s="228">
        <f>ROUND(I122*H122,2)</f>
        <v>0</v>
      </c>
      <c r="BL122" s="19" t="s">
        <v>126</v>
      </c>
      <c r="BM122" s="227" t="s">
        <v>495</v>
      </c>
    </row>
    <row r="123" s="2" customFormat="1" ht="16.5" customHeight="1">
      <c r="A123" s="40"/>
      <c r="B123" s="41"/>
      <c r="C123" s="216" t="s">
        <v>587</v>
      </c>
      <c r="D123" s="216" t="s">
        <v>333</v>
      </c>
      <c r="E123" s="217" t="s">
        <v>587</v>
      </c>
      <c r="F123" s="218" t="s">
        <v>8316</v>
      </c>
      <c r="G123" s="219" t="s">
        <v>5160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47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126</v>
      </c>
      <c r="AT123" s="227" t="s">
        <v>333</v>
      </c>
      <c r="AU123" s="227" t="s">
        <v>83</v>
      </c>
      <c r="AY123" s="19" t="s">
        <v>331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83</v>
      </c>
      <c r="BK123" s="228">
        <f>ROUND(I123*H123,2)</f>
        <v>0</v>
      </c>
      <c r="BL123" s="19" t="s">
        <v>126</v>
      </c>
      <c r="BM123" s="227" t="s">
        <v>1132</v>
      </c>
    </row>
    <row r="124" s="2" customFormat="1" ht="16.5" customHeight="1">
      <c r="A124" s="40"/>
      <c r="B124" s="41"/>
      <c r="C124" s="216" t="s">
        <v>644</v>
      </c>
      <c r="D124" s="216" t="s">
        <v>333</v>
      </c>
      <c r="E124" s="217" t="s">
        <v>644</v>
      </c>
      <c r="F124" s="218" t="s">
        <v>4804</v>
      </c>
      <c r="G124" s="219" t="s">
        <v>1076</v>
      </c>
      <c r="H124" s="220">
        <v>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47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126</v>
      </c>
      <c r="AT124" s="227" t="s">
        <v>333</v>
      </c>
      <c r="AU124" s="227" t="s">
        <v>83</v>
      </c>
      <c r="AY124" s="19" t="s">
        <v>331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83</v>
      </c>
      <c r="BK124" s="228">
        <f>ROUND(I124*H124,2)</f>
        <v>0</v>
      </c>
      <c r="BL124" s="19" t="s">
        <v>126</v>
      </c>
      <c r="BM124" s="227" t="s">
        <v>1144</v>
      </c>
    </row>
    <row r="125" s="2" customFormat="1" ht="16.5" customHeight="1">
      <c r="A125" s="40"/>
      <c r="B125" s="41"/>
      <c r="C125" s="216" t="s">
        <v>650</v>
      </c>
      <c r="D125" s="216" t="s">
        <v>333</v>
      </c>
      <c r="E125" s="217" t="s">
        <v>650</v>
      </c>
      <c r="F125" s="218" t="s">
        <v>4806</v>
      </c>
      <c r="G125" s="219" t="s">
        <v>4760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47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126</v>
      </c>
      <c r="AT125" s="227" t="s">
        <v>333</v>
      </c>
      <c r="AU125" s="227" t="s">
        <v>83</v>
      </c>
      <c r="AY125" s="19" t="s">
        <v>331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83</v>
      </c>
      <c r="BK125" s="228">
        <f>ROUND(I125*H125,2)</f>
        <v>0</v>
      </c>
      <c r="BL125" s="19" t="s">
        <v>126</v>
      </c>
      <c r="BM125" s="227" t="s">
        <v>1189</v>
      </c>
    </row>
    <row r="126" s="2" customFormat="1" ht="16.5" customHeight="1">
      <c r="A126" s="40"/>
      <c r="B126" s="41"/>
      <c r="C126" s="216" t="s">
        <v>656</v>
      </c>
      <c r="D126" s="216" t="s">
        <v>333</v>
      </c>
      <c r="E126" s="217" t="s">
        <v>656</v>
      </c>
      <c r="F126" s="218" t="s">
        <v>4807</v>
      </c>
      <c r="G126" s="219" t="s">
        <v>4760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96" t="s">
        <v>19</v>
      </c>
      <c r="N126" s="297" t="s">
        <v>47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126</v>
      </c>
      <c r="AT126" s="227" t="s">
        <v>333</v>
      </c>
      <c r="AU126" s="227" t="s">
        <v>83</v>
      </c>
      <c r="AY126" s="19" t="s">
        <v>331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83</v>
      </c>
      <c r="BK126" s="228">
        <f>ROUND(I126*H126,2)</f>
        <v>0</v>
      </c>
      <c r="BL126" s="19" t="s">
        <v>126</v>
      </c>
      <c r="BM126" s="227" t="s">
        <v>1201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TILoWoS1cEAUGsJsm5DKhamtcFO2ErElfLhgPErJ1+fNflb5eBCnNizTE4Z3Bu9PlhiZJrH/SPSasyY6LlNl2Q==" hashValue="+AMkQmiZ9XaIJmSDpwnYmV/WVeoXP6x3K9zaHJ5rOVU6PWVW0UpK+v9Rf0L3jnEnRPdWR2TRNwkjnIoxBNG9bQ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300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85</v>
      </c>
    </row>
    <row r="4" s="1" customFormat="1" ht="24.96" customHeight="1">
      <c r="B4" s="22"/>
      <c r="D4" s="143" t="s">
        <v>301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Anthropos Sportovní a rekreační areál (I.etapa)-revize 5</v>
      </c>
      <c r="F7" s="145"/>
      <c r="G7" s="145"/>
      <c r="H7" s="145"/>
      <c r="L7" s="22"/>
    </row>
    <row r="8" s="1" customFormat="1" ht="12" customHeight="1">
      <c r="B8" s="22"/>
      <c r="D8" s="145" t="s">
        <v>302</v>
      </c>
      <c r="L8" s="22"/>
    </row>
    <row r="9" s="2" customFormat="1" ht="16.5" customHeight="1">
      <c r="A9" s="40"/>
      <c r="B9" s="46"/>
      <c r="C9" s="40"/>
      <c r="D9" s="40"/>
      <c r="E9" s="146" t="s">
        <v>303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304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8317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308</v>
      </c>
      <c r="G14" s="40"/>
      <c r="H14" s="40"/>
      <c r="I14" s="145" t="s">
        <v>23</v>
      </c>
      <c r="J14" s="150" t="str">
        <f>'Rekapitulace stavby'!AN8</f>
        <v>14. 6. 2022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5" t="s">
        <v>28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>25764314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Arch.Design, s.r.o.</v>
      </c>
      <c r="F23" s="40"/>
      <c r="G23" s="40"/>
      <c r="H23" s="40"/>
      <c r="I23" s="145" t="s">
        <v>28</v>
      </c>
      <c r="J23" s="135" t="str">
        <f>IF('Rekapitulace stavby'!AN17="","",'Rekapitulace stavby'!AN17)</f>
        <v>cz25764314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>63472066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CKN Invest, spol. s r.o.</v>
      </c>
      <c r="F26" s="40"/>
      <c r="G26" s="40"/>
      <c r="H26" s="40"/>
      <c r="I26" s="145" t="s">
        <v>28</v>
      </c>
      <c r="J26" s="135" t="str">
        <f>IF('Rekapitulace stavby'!AN20="","",'Rekapitulace stavby'!AN20)</f>
        <v>cz63472066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40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42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44</v>
      </c>
      <c r="G34" s="40"/>
      <c r="H34" s="40"/>
      <c r="I34" s="158" t="s">
        <v>43</v>
      </c>
      <c r="J34" s="158" t="s">
        <v>45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46</v>
      </c>
      <c r="E35" s="145" t="s">
        <v>47</v>
      </c>
      <c r="F35" s="159">
        <f>ROUND((SUM(BE90:BE116)),  2)</f>
        <v>0</v>
      </c>
      <c r="G35" s="40"/>
      <c r="H35" s="40"/>
      <c r="I35" s="160">
        <v>0.20999999999999999</v>
      </c>
      <c r="J35" s="159">
        <f>ROUND(((SUM(BE90:BE116))*I35),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48</v>
      </c>
      <c r="F36" s="159">
        <f>ROUND((SUM(BF90:BF116)),  2)</f>
        <v>0</v>
      </c>
      <c r="G36" s="40"/>
      <c r="H36" s="40"/>
      <c r="I36" s="160">
        <v>0.14999999999999999</v>
      </c>
      <c r="J36" s="159">
        <f>ROUND(((SUM(BF90:BF116))*I36),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ROUND((SUM(BG90:BG116)),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50</v>
      </c>
      <c r="F38" s="159">
        <f>ROUND((SUM(BH90:BH116)),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ROUND((SUM(BI90:BI116)),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309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Anthropos Sportovní a rekreační areál (I.etapa)-revize 5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302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304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900.1 - Vedlejší rozpočtové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14. 6. 2022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31</v>
      </c>
      <c r="J58" s="38" t="str">
        <f>E23</f>
        <v>Arch.Design, s.r.o.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CKN Invest, spol. s r.o.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310</v>
      </c>
      <c r="D61" s="175"/>
      <c r="E61" s="175"/>
      <c r="F61" s="175"/>
      <c r="G61" s="175"/>
      <c r="H61" s="175"/>
      <c r="I61" s="175"/>
      <c r="J61" s="176" t="s">
        <v>311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74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312</v>
      </c>
    </row>
    <row r="64" s="9" customFormat="1" ht="24.96" customHeight="1">
      <c r="A64" s="9"/>
      <c r="B64" s="178"/>
      <c r="C64" s="179"/>
      <c r="D64" s="180" t="s">
        <v>8318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8319</v>
      </c>
      <c r="E65" s="186"/>
      <c r="F65" s="186"/>
      <c r="G65" s="186"/>
      <c r="H65" s="186"/>
      <c r="I65" s="186"/>
      <c r="J65" s="187">
        <f>J92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8320</v>
      </c>
      <c r="E66" s="186"/>
      <c r="F66" s="186"/>
      <c r="G66" s="186"/>
      <c r="H66" s="186"/>
      <c r="I66" s="186"/>
      <c r="J66" s="187">
        <f>J96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8321</v>
      </c>
      <c r="E67" s="186"/>
      <c r="F67" s="186"/>
      <c r="G67" s="186"/>
      <c r="H67" s="186"/>
      <c r="I67" s="186"/>
      <c r="J67" s="187">
        <f>J103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8322</v>
      </c>
      <c r="E68" s="186"/>
      <c r="F68" s="186"/>
      <c r="G68" s="186"/>
      <c r="H68" s="186"/>
      <c r="I68" s="186"/>
      <c r="J68" s="187">
        <f>J109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Anthropos Sportovní a rekreační areál (I.etapa)-revize 5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302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303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304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900.1 - Vedlejší rozpočtové náklady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14. 6. 2022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Brno</v>
      </c>
      <c r="G86" s="42"/>
      <c r="H86" s="42"/>
      <c r="I86" s="34" t="s">
        <v>31</v>
      </c>
      <c r="J86" s="38" t="str">
        <f>E23</f>
        <v>Arch.Design, s.r.o.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CKN Invest, spol. s r.o.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317</v>
      </c>
      <c r="D89" s="192" t="s">
        <v>61</v>
      </c>
      <c r="E89" s="192" t="s">
        <v>57</v>
      </c>
      <c r="F89" s="192" t="s">
        <v>58</v>
      </c>
      <c r="G89" s="192" t="s">
        <v>318</v>
      </c>
      <c r="H89" s="192" t="s">
        <v>319</v>
      </c>
      <c r="I89" s="192" t="s">
        <v>320</v>
      </c>
      <c r="J89" s="192" t="s">
        <v>311</v>
      </c>
      <c r="K89" s="193" t="s">
        <v>321</v>
      </c>
      <c r="L89" s="194"/>
      <c r="M89" s="94" t="s">
        <v>19</v>
      </c>
      <c r="N89" s="95" t="s">
        <v>46</v>
      </c>
      <c r="O89" s="95" t="s">
        <v>322</v>
      </c>
      <c r="P89" s="95" t="s">
        <v>323</v>
      </c>
      <c r="Q89" s="95" t="s">
        <v>324</v>
      </c>
      <c r="R89" s="95" t="s">
        <v>325</v>
      </c>
      <c r="S89" s="95" t="s">
        <v>326</v>
      </c>
      <c r="T89" s="96" t="s">
        <v>327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328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</f>
        <v>0</v>
      </c>
      <c r="Q90" s="98"/>
      <c r="R90" s="197">
        <f>R91</f>
        <v>0</v>
      </c>
      <c r="S90" s="98"/>
      <c r="T90" s="198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312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8323</v>
      </c>
      <c r="F91" s="203" t="s">
        <v>299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P92+P96+P103+P109</f>
        <v>0</v>
      </c>
      <c r="Q91" s="208"/>
      <c r="R91" s="209">
        <f>R92+R96+R103+R109</f>
        <v>0</v>
      </c>
      <c r="S91" s="208"/>
      <c r="T91" s="210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361</v>
      </c>
      <c r="AT91" s="212" t="s">
        <v>75</v>
      </c>
      <c r="AU91" s="212" t="s">
        <v>76</v>
      </c>
      <c r="AY91" s="211" t="s">
        <v>331</v>
      </c>
      <c r="BK91" s="213">
        <f>BK92+BK96+BK103+BK109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8324</v>
      </c>
      <c r="F92" s="214" t="s">
        <v>8325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SUM(P93:P95)</f>
        <v>0</v>
      </c>
      <c r="Q92" s="208"/>
      <c r="R92" s="209">
        <f>SUM(R93:R95)</f>
        <v>0</v>
      </c>
      <c r="S92" s="208"/>
      <c r="T92" s="21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361</v>
      </c>
      <c r="AT92" s="212" t="s">
        <v>75</v>
      </c>
      <c r="AU92" s="212" t="s">
        <v>83</v>
      </c>
      <c r="AY92" s="211" t="s">
        <v>331</v>
      </c>
      <c r="BK92" s="213">
        <f>SUM(BK93:BK95)</f>
        <v>0</v>
      </c>
    </row>
    <row r="93" s="2" customFormat="1" ht="16.5" customHeight="1">
      <c r="A93" s="40"/>
      <c r="B93" s="41"/>
      <c r="C93" s="216" t="s">
        <v>83</v>
      </c>
      <c r="D93" s="216" t="s">
        <v>333</v>
      </c>
      <c r="E93" s="217" t="s">
        <v>8326</v>
      </c>
      <c r="F93" s="218" t="s">
        <v>8327</v>
      </c>
      <c r="G93" s="219" t="s">
        <v>8328</v>
      </c>
      <c r="H93" s="220">
        <v>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47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126</v>
      </c>
      <c r="AT93" s="227" t="s">
        <v>333</v>
      </c>
      <c r="AU93" s="227" t="s">
        <v>85</v>
      </c>
      <c r="AY93" s="19" t="s">
        <v>331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83</v>
      </c>
      <c r="BK93" s="228">
        <f>ROUND(I93*H93,2)</f>
        <v>0</v>
      </c>
      <c r="BL93" s="19" t="s">
        <v>126</v>
      </c>
      <c r="BM93" s="227" t="s">
        <v>8329</v>
      </c>
    </row>
    <row r="94" s="2" customFormat="1" ht="16.5" customHeight="1">
      <c r="A94" s="40"/>
      <c r="B94" s="41"/>
      <c r="C94" s="216" t="s">
        <v>85</v>
      </c>
      <c r="D94" s="216" t="s">
        <v>333</v>
      </c>
      <c r="E94" s="217" t="s">
        <v>8330</v>
      </c>
      <c r="F94" s="218" t="s">
        <v>8331</v>
      </c>
      <c r="G94" s="219" t="s">
        <v>8328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47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126</v>
      </c>
      <c r="AT94" s="227" t="s">
        <v>333</v>
      </c>
      <c r="AU94" s="227" t="s">
        <v>85</v>
      </c>
      <c r="AY94" s="19" t="s">
        <v>331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83</v>
      </c>
      <c r="BK94" s="228">
        <f>ROUND(I94*H94,2)</f>
        <v>0</v>
      </c>
      <c r="BL94" s="19" t="s">
        <v>126</v>
      </c>
      <c r="BM94" s="227" t="s">
        <v>8332</v>
      </c>
    </row>
    <row r="95" s="2" customFormat="1" ht="16.5" customHeight="1">
      <c r="A95" s="40"/>
      <c r="B95" s="41"/>
      <c r="C95" s="216" t="s">
        <v>92</v>
      </c>
      <c r="D95" s="216" t="s">
        <v>333</v>
      </c>
      <c r="E95" s="217" t="s">
        <v>8333</v>
      </c>
      <c r="F95" s="218" t="s">
        <v>8334</v>
      </c>
      <c r="G95" s="219" t="s">
        <v>8328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47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126</v>
      </c>
      <c r="AT95" s="227" t="s">
        <v>333</v>
      </c>
      <c r="AU95" s="227" t="s">
        <v>85</v>
      </c>
      <c r="AY95" s="19" t="s">
        <v>331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83</v>
      </c>
      <c r="BK95" s="228">
        <f>ROUND(I95*H95,2)</f>
        <v>0</v>
      </c>
      <c r="BL95" s="19" t="s">
        <v>126</v>
      </c>
      <c r="BM95" s="227" t="s">
        <v>8335</v>
      </c>
    </row>
    <row r="96" s="12" customFormat="1" ht="22.8" customHeight="1">
      <c r="A96" s="12"/>
      <c r="B96" s="200"/>
      <c r="C96" s="201"/>
      <c r="D96" s="202" t="s">
        <v>75</v>
      </c>
      <c r="E96" s="214" t="s">
        <v>8336</v>
      </c>
      <c r="F96" s="214" t="s">
        <v>8129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SUM(P97:P102)</f>
        <v>0</v>
      </c>
      <c r="Q96" s="208"/>
      <c r="R96" s="209">
        <f>SUM(R97:R102)</f>
        <v>0</v>
      </c>
      <c r="S96" s="208"/>
      <c r="T96" s="210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361</v>
      </c>
      <c r="AT96" s="212" t="s">
        <v>75</v>
      </c>
      <c r="AU96" s="212" t="s">
        <v>83</v>
      </c>
      <c r="AY96" s="211" t="s">
        <v>331</v>
      </c>
      <c r="BK96" s="213">
        <f>SUM(BK97:BK102)</f>
        <v>0</v>
      </c>
    </row>
    <row r="97" s="2" customFormat="1" ht="16.5" customHeight="1">
      <c r="A97" s="40"/>
      <c r="B97" s="41"/>
      <c r="C97" s="216" t="s">
        <v>126</v>
      </c>
      <c r="D97" s="216" t="s">
        <v>333</v>
      </c>
      <c r="E97" s="217" t="s">
        <v>8337</v>
      </c>
      <c r="F97" s="218" t="s">
        <v>8338</v>
      </c>
      <c r="G97" s="219" t="s">
        <v>8328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47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126</v>
      </c>
      <c r="AT97" s="227" t="s">
        <v>333</v>
      </c>
      <c r="AU97" s="227" t="s">
        <v>85</v>
      </c>
      <c r="AY97" s="19" t="s">
        <v>331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83</v>
      </c>
      <c r="BK97" s="228">
        <f>ROUND(I97*H97,2)</f>
        <v>0</v>
      </c>
      <c r="BL97" s="19" t="s">
        <v>126</v>
      </c>
      <c r="BM97" s="227" t="s">
        <v>8339</v>
      </c>
    </row>
    <row r="98" s="2" customFormat="1" ht="16.5" customHeight="1">
      <c r="A98" s="40"/>
      <c r="B98" s="41"/>
      <c r="C98" s="216" t="s">
        <v>361</v>
      </c>
      <c r="D98" s="216" t="s">
        <v>333</v>
      </c>
      <c r="E98" s="217" t="s">
        <v>8340</v>
      </c>
      <c r="F98" s="218" t="s">
        <v>8341</v>
      </c>
      <c r="G98" s="219" t="s">
        <v>8328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47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126</v>
      </c>
      <c r="AT98" s="227" t="s">
        <v>333</v>
      </c>
      <c r="AU98" s="227" t="s">
        <v>85</v>
      </c>
      <c r="AY98" s="19" t="s">
        <v>331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83</v>
      </c>
      <c r="BK98" s="228">
        <f>ROUND(I98*H98,2)</f>
        <v>0</v>
      </c>
      <c r="BL98" s="19" t="s">
        <v>126</v>
      </c>
      <c r="BM98" s="227" t="s">
        <v>8342</v>
      </c>
    </row>
    <row r="99" s="2" customFormat="1" ht="16.5" customHeight="1">
      <c r="A99" s="40"/>
      <c r="B99" s="41"/>
      <c r="C99" s="216" t="s">
        <v>366</v>
      </c>
      <c r="D99" s="216" t="s">
        <v>333</v>
      </c>
      <c r="E99" s="217" t="s">
        <v>8343</v>
      </c>
      <c r="F99" s="218" t="s">
        <v>8344</v>
      </c>
      <c r="G99" s="219" t="s">
        <v>8328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47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126</v>
      </c>
      <c r="AT99" s="227" t="s">
        <v>333</v>
      </c>
      <c r="AU99" s="227" t="s">
        <v>85</v>
      </c>
      <c r="AY99" s="19" t="s">
        <v>331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83</v>
      </c>
      <c r="BK99" s="228">
        <f>ROUND(I99*H99,2)</f>
        <v>0</v>
      </c>
      <c r="BL99" s="19" t="s">
        <v>126</v>
      </c>
      <c r="BM99" s="227" t="s">
        <v>8345</v>
      </c>
    </row>
    <row r="100" s="2" customFormat="1" ht="16.5" customHeight="1">
      <c r="A100" s="40"/>
      <c r="B100" s="41"/>
      <c r="C100" s="216" t="s">
        <v>373</v>
      </c>
      <c r="D100" s="216" t="s">
        <v>333</v>
      </c>
      <c r="E100" s="217" t="s">
        <v>8346</v>
      </c>
      <c r="F100" s="218" t="s">
        <v>8347</v>
      </c>
      <c r="G100" s="219" t="s">
        <v>8328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47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126</v>
      </c>
      <c r="AT100" s="227" t="s">
        <v>333</v>
      </c>
      <c r="AU100" s="227" t="s">
        <v>85</v>
      </c>
      <c r="AY100" s="19" t="s">
        <v>331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83</v>
      </c>
      <c r="BK100" s="228">
        <f>ROUND(I100*H100,2)</f>
        <v>0</v>
      </c>
      <c r="BL100" s="19" t="s">
        <v>126</v>
      </c>
      <c r="BM100" s="227" t="s">
        <v>8348</v>
      </c>
    </row>
    <row r="101" s="2" customFormat="1" ht="16.5" customHeight="1">
      <c r="A101" s="40"/>
      <c r="B101" s="41"/>
      <c r="C101" s="216" t="s">
        <v>381</v>
      </c>
      <c r="D101" s="216" t="s">
        <v>333</v>
      </c>
      <c r="E101" s="217" t="s">
        <v>8349</v>
      </c>
      <c r="F101" s="218" t="s">
        <v>8350</v>
      </c>
      <c r="G101" s="219" t="s">
        <v>8328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47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126</v>
      </c>
      <c r="AT101" s="227" t="s">
        <v>333</v>
      </c>
      <c r="AU101" s="227" t="s">
        <v>85</v>
      </c>
      <c r="AY101" s="19" t="s">
        <v>331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83</v>
      </c>
      <c r="BK101" s="228">
        <f>ROUND(I101*H101,2)</f>
        <v>0</v>
      </c>
      <c r="BL101" s="19" t="s">
        <v>126</v>
      </c>
      <c r="BM101" s="227" t="s">
        <v>8351</v>
      </c>
    </row>
    <row r="102" s="2" customFormat="1" ht="16.5" customHeight="1">
      <c r="A102" s="40"/>
      <c r="B102" s="41"/>
      <c r="C102" s="216" t="s">
        <v>387</v>
      </c>
      <c r="D102" s="216" t="s">
        <v>333</v>
      </c>
      <c r="E102" s="217" t="s">
        <v>8352</v>
      </c>
      <c r="F102" s="218" t="s">
        <v>8353</v>
      </c>
      <c r="G102" s="219" t="s">
        <v>8328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47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126</v>
      </c>
      <c r="AT102" s="227" t="s">
        <v>333</v>
      </c>
      <c r="AU102" s="227" t="s">
        <v>85</v>
      </c>
      <c r="AY102" s="19" t="s">
        <v>331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83</v>
      </c>
      <c r="BK102" s="228">
        <f>ROUND(I102*H102,2)</f>
        <v>0</v>
      </c>
      <c r="BL102" s="19" t="s">
        <v>126</v>
      </c>
      <c r="BM102" s="227" t="s">
        <v>8354</v>
      </c>
    </row>
    <row r="103" s="12" customFormat="1" ht="22.8" customHeight="1">
      <c r="A103" s="12"/>
      <c r="B103" s="200"/>
      <c r="C103" s="201"/>
      <c r="D103" s="202" t="s">
        <v>75</v>
      </c>
      <c r="E103" s="214" t="s">
        <v>8355</v>
      </c>
      <c r="F103" s="214" t="s">
        <v>8356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SUM(P104:P108)</f>
        <v>0</v>
      </c>
      <c r="Q103" s="208"/>
      <c r="R103" s="209">
        <f>SUM(R104:R108)</f>
        <v>0</v>
      </c>
      <c r="S103" s="208"/>
      <c r="T103" s="21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361</v>
      </c>
      <c r="AT103" s="212" t="s">
        <v>75</v>
      </c>
      <c r="AU103" s="212" t="s">
        <v>83</v>
      </c>
      <c r="AY103" s="211" t="s">
        <v>331</v>
      </c>
      <c r="BK103" s="213">
        <f>SUM(BK104:BK108)</f>
        <v>0</v>
      </c>
    </row>
    <row r="104" s="2" customFormat="1" ht="16.5" customHeight="1">
      <c r="A104" s="40"/>
      <c r="B104" s="41"/>
      <c r="C104" s="216" t="s">
        <v>393</v>
      </c>
      <c r="D104" s="216" t="s">
        <v>333</v>
      </c>
      <c r="E104" s="217" t="s">
        <v>8357</v>
      </c>
      <c r="F104" s="218" t="s">
        <v>8358</v>
      </c>
      <c r="G104" s="219" t="s">
        <v>8328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47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126</v>
      </c>
      <c r="AT104" s="227" t="s">
        <v>333</v>
      </c>
      <c r="AU104" s="227" t="s">
        <v>85</v>
      </c>
      <c r="AY104" s="19" t="s">
        <v>331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83</v>
      </c>
      <c r="BK104" s="228">
        <f>ROUND(I104*H104,2)</f>
        <v>0</v>
      </c>
      <c r="BL104" s="19" t="s">
        <v>126</v>
      </c>
      <c r="BM104" s="227" t="s">
        <v>8359</v>
      </c>
    </row>
    <row r="105" s="2" customFormat="1" ht="16.5" customHeight="1">
      <c r="A105" s="40"/>
      <c r="B105" s="41"/>
      <c r="C105" s="216" t="s">
        <v>182</v>
      </c>
      <c r="D105" s="216" t="s">
        <v>333</v>
      </c>
      <c r="E105" s="217" t="s">
        <v>8360</v>
      </c>
      <c r="F105" s="218" t="s">
        <v>8361</v>
      </c>
      <c r="G105" s="219" t="s">
        <v>8328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47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126</v>
      </c>
      <c r="AT105" s="227" t="s">
        <v>333</v>
      </c>
      <c r="AU105" s="227" t="s">
        <v>85</v>
      </c>
      <c r="AY105" s="19" t="s">
        <v>331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83</v>
      </c>
      <c r="BK105" s="228">
        <f>ROUND(I105*H105,2)</f>
        <v>0</v>
      </c>
      <c r="BL105" s="19" t="s">
        <v>126</v>
      </c>
      <c r="BM105" s="227" t="s">
        <v>8362</v>
      </c>
    </row>
    <row r="106" s="2" customFormat="1" ht="16.5" customHeight="1">
      <c r="A106" s="40"/>
      <c r="B106" s="41"/>
      <c r="C106" s="216" t="s">
        <v>185</v>
      </c>
      <c r="D106" s="216" t="s">
        <v>333</v>
      </c>
      <c r="E106" s="217" t="s">
        <v>8363</v>
      </c>
      <c r="F106" s="218" t="s">
        <v>8364</v>
      </c>
      <c r="G106" s="219" t="s">
        <v>8328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47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126</v>
      </c>
      <c r="AT106" s="227" t="s">
        <v>333</v>
      </c>
      <c r="AU106" s="227" t="s">
        <v>85</v>
      </c>
      <c r="AY106" s="19" t="s">
        <v>331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83</v>
      </c>
      <c r="BK106" s="228">
        <f>ROUND(I106*H106,2)</f>
        <v>0</v>
      </c>
      <c r="BL106" s="19" t="s">
        <v>126</v>
      </c>
      <c r="BM106" s="227" t="s">
        <v>8365</v>
      </c>
    </row>
    <row r="107" s="2" customFormat="1" ht="16.5" customHeight="1">
      <c r="A107" s="40"/>
      <c r="B107" s="41"/>
      <c r="C107" s="216" t="s">
        <v>524</v>
      </c>
      <c r="D107" s="216" t="s">
        <v>333</v>
      </c>
      <c r="E107" s="217" t="s">
        <v>8366</v>
      </c>
      <c r="F107" s="218" t="s">
        <v>8367</v>
      </c>
      <c r="G107" s="219" t="s">
        <v>8328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47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126</v>
      </c>
      <c r="AT107" s="227" t="s">
        <v>333</v>
      </c>
      <c r="AU107" s="227" t="s">
        <v>85</v>
      </c>
      <c r="AY107" s="19" t="s">
        <v>331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83</v>
      </c>
      <c r="BK107" s="228">
        <f>ROUND(I107*H107,2)</f>
        <v>0</v>
      </c>
      <c r="BL107" s="19" t="s">
        <v>126</v>
      </c>
      <c r="BM107" s="227" t="s">
        <v>8368</v>
      </c>
    </row>
    <row r="108" s="2" customFormat="1" ht="21.75" customHeight="1">
      <c r="A108" s="40"/>
      <c r="B108" s="41"/>
      <c r="C108" s="216" t="s">
        <v>529</v>
      </c>
      <c r="D108" s="216" t="s">
        <v>333</v>
      </c>
      <c r="E108" s="217" t="s">
        <v>8369</v>
      </c>
      <c r="F108" s="218" t="s">
        <v>8370</v>
      </c>
      <c r="G108" s="219" t="s">
        <v>8328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47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126</v>
      </c>
      <c r="AT108" s="227" t="s">
        <v>333</v>
      </c>
      <c r="AU108" s="227" t="s">
        <v>85</v>
      </c>
      <c r="AY108" s="19" t="s">
        <v>331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83</v>
      </c>
      <c r="BK108" s="228">
        <f>ROUND(I108*H108,2)</f>
        <v>0</v>
      </c>
      <c r="BL108" s="19" t="s">
        <v>126</v>
      </c>
      <c r="BM108" s="227" t="s">
        <v>8371</v>
      </c>
    </row>
    <row r="109" s="12" customFormat="1" ht="22.8" customHeight="1">
      <c r="A109" s="12"/>
      <c r="B109" s="200"/>
      <c r="C109" s="201"/>
      <c r="D109" s="202" t="s">
        <v>75</v>
      </c>
      <c r="E109" s="214" t="s">
        <v>8372</v>
      </c>
      <c r="F109" s="214" t="s">
        <v>5075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SUM(P110:P116)</f>
        <v>0</v>
      </c>
      <c r="Q109" s="208"/>
      <c r="R109" s="209">
        <f>SUM(R110:R116)</f>
        <v>0</v>
      </c>
      <c r="S109" s="208"/>
      <c r="T109" s="210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361</v>
      </c>
      <c r="AT109" s="212" t="s">
        <v>75</v>
      </c>
      <c r="AU109" s="212" t="s">
        <v>83</v>
      </c>
      <c r="AY109" s="211" t="s">
        <v>331</v>
      </c>
      <c r="BK109" s="213">
        <f>SUM(BK110:BK116)</f>
        <v>0</v>
      </c>
    </row>
    <row r="110" s="2" customFormat="1" ht="16.5" customHeight="1">
      <c r="A110" s="40"/>
      <c r="B110" s="41"/>
      <c r="C110" s="216" t="s">
        <v>8</v>
      </c>
      <c r="D110" s="216" t="s">
        <v>333</v>
      </c>
      <c r="E110" s="217" t="s">
        <v>8373</v>
      </c>
      <c r="F110" s="218" t="s">
        <v>8374</v>
      </c>
      <c r="G110" s="219" t="s">
        <v>8328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47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126</v>
      </c>
      <c r="AT110" s="227" t="s">
        <v>333</v>
      </c>
      <c r="AU110" s="227" t="s">
        <v>85</v>
      </c>
      <c r="AY110" s="19" t="s">
        <v>331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83</v>
      </c>
      <c r="BK110" s="228">
        <f>ROUND(I110*H110,2)</f>
        <v>0</v>
      </c>
      <c r="BL110" s="19" t="s">
        <v>126</v>
      </c>
      <c r="BM110" s="227" t="s">
        <v>8375</v>
      </c>
    </row>
    <row r="111" s="2" customFormat="1" ht="16.5" customHeight="1">
      <c r="A111" s="40"/>
      <c r="B111" s="41"/>
      <c r="C111" s="216" t="s">
        <v>541</v>
      </c>
      <c r="D111" s="216" t="s">
        <v>333</v>
      </c>
      <c r="E111" s="217" t="s">
        <v>8376</v>
      </c>
      <c r="F111" s="218" t="s">
        <v>8377</v>
      </c>
      <c r="G111" s="219" t="s">
        <v>8328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47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126</v>
      </c>
      <c r="AT111" s="227" t="s">
        <v>333</v>
      </c>
      <c r="AU111" s="227" t="s">
        <v>85</v>
      </c>
      <c r="AY111" s="19" t="s">
        <v>331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83</v>
      </c>
      <c r="BK111" s="228">
        <f>ROUND(I111*H111,2)</f>
        <v>0</v>
      </c>
      <c r="BL111" s="19" t="s">
        <v>126</v>
      </c>
      <c r="BM111" s="227" t="s">
        <v>8378</v>
      </c>
    </row>
    <row r="112" s="2" customFormat="1" ht="16.5" customHeight="1">
      <c r="A112" s="40"/>
      <c r="B112" s="41"/>
      <c r="C112" s="216" t="s">
        <v>469</v>
      </c>
      <c r="D112" s="216" t="s">
        <v>333</v>
      </c>
      <c r="E112" s="217" t="s">
        <v>8379</v>
      </c>
      <c r="F112" s="218" t="s">
        <v>8380</v>
      </c>
      <c r="G112" s="219" t="s">
        <v>8328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47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126</v>
      </c>
      <c r="AT112" s="227" t="s">
        <v>333</v>
      </c>
      <c r="AU112" s="227" t="s">
        <v>85</v>
      </c>
      <c r="AY112" s="19" t="s">
        <v>331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83</v>
      </c>
      <c r="BK112" s="228">
        <f>ROUND(I112*H112,2)</f>
        <v>0</v>
      </c>
      <c r="BL112" s="19" t="s">
        <v>126</v>
      </c>
      <c r="BM112" s="227" t="s">
        <v>8381</v>
      </c>
    </row>
    <row r="113" s="2" customFormat="1" ht="16.5" customHeight="1">
      <c r="A113" s="40"/>
      <c r="B113" s="41"/>
      <c r="C113" s="216" t="s">
        <v>475</v>
      </c>
      <c r="D113" s="216" t="s">
        <v>333</v>
      </c>
      <c r="E113" s="217" t="s">
        <v>8382</v>
      </c>
      <c r="F113" s="218" t="s">
        <v>8383</v>
      </c>
      <c r="G113" s="219" t="s">
        <v>8328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47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126</v>
      </c>
      <c r="AT113" s="227" t="s">
        <v>333</v>
      </c>
      <c r="AU113" s="227" t="s">
        <v>85</v>
      </c>
      <c r="AY113" s="19" t="s">
        <v>331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83</v>
      </c>
      <c r="BK113" s="228">
        <f>ROUND(I113*H113,2)</f>
        <v>0</v>
      </c>
      <c r="BL113" s="19" t="s">
        <v>126</v>
      </c>
      <c r="BM113" s="227" t="s">
        <v>8384</v>
      </c>
    </row>
    <row r="114" s="2" customFormat="1" ht="16.5" customHeight="1">
      <c r="A114" s="40"/>
      <c r="B114" s="41"/>
      <c r="C114" s="216" t="s">
        <v>549</v>
      </c>
      <c r="D114" s="216" t="s">
        <v>333</v>
      </c>
      <c r="E114" s="217" t="s">
        <v>8385</v>
      </c>
      <c r="F114" s="218" t="s">
        <v>8386</v>
      </c>
      <c r="G114" s="219" t="s">
        <v>8328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47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126</v>
      </c>
      <c r="AT114" s="227" t="s">
        <v>333</v>
      </c>
      <c r="AU114" s="227" t="s">
        <v>85</v>
      </c>
      <c r="AY114" s="19" t="s">
        <v>331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83</v>
      </c>
      <c r="BK114" s="228">
        <f>ROUND(I114*H114,2)</f>
        <v>0</v>
      </c>
      <c r="BL114" s="19" t="s">
        <v>126</v>
      </c>
      <c r="BM114" s="227" t="s">
        <v>8387</v>
      </c>
    </row>
    <row r="115" s="2" customFormat="1" ht="16.5" customHeight="1">
      <c r="A115" s="40"/>
      <c r="B115" s="41"/>
      <c r="C115" s="216" t="s">
        <v>558</v>
      </c>
      <c r="D115" s="216" t="s">
        <v>333</v>
      </c>
      <c r="E115" s="217" t="s">
        <v>8388</v>
      </c>
      <c r="F115" s="218" t="s">
        <v>8389</v>
      </c>
      <c r="G115" s="219" t="s">
        <v>8328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47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126</v>
      </c>
      <c r="AT115" s="227" t="s">
        <v>333</v>
      </c>
      <c r="AU115" s="227" t="s">
        <v>85</v>
      </c>
      <c r="AY115" s="19" t="s">
        <v>331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83</v>
      </c>
      <c r="BK115" s="228">
        <f>ROUND(I115*H115,2)</f>
        <v>0</v>
      </c>
      <c r="BL115" s="19" t="s">
        <v>126</v>
      </c>
      <c r="BM115" s="227" t="s">
        <v>8390</v>
      </c>
    </row>
    <row r="116" s="2" customFormat="1" ht="24.9" customHeight="1">
      <c r="A116" s="40"/>
      <c r="B116" s="41"/>
      <c r="C116" s="216" t="s">
        <v>7</v>
      </c>
      <c r="D116" s="216" t="s">
        <v>333</v>
      </c>
      <c r="E116" s="217" t="s">
        <v>8391</v>
      </c>
      <c r="F116" s="218" t="s">
        <v>8392</v>
      </c>
      <c r="G116" s="219" t="s">
        <v>8328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96" t="s">
        <v>19</v>
      </c>
      <c r="N116" s="297" t="s">
        <v>47</v>
      </c>
      <c r="O116" s="298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126</v>
      </c>
      <c r="AT116" s="227" t="s">
        <v>333</v>
      </c>
      <c r="AU116" s="227" t="s">
        <v>85</v>
      </c>
      <c r="AY116" s="19" t="s">
        <v>331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83</v>
      </c>
      <c r="BK116" s="228">
        <f>ROUND(I116*H116,2)</f>
        <v>0</v>
      </c>
      <c r="BL116" s="19" t="s">
        <v>126</v>
      </c>
      <c r="BM116" s="227" t="s">
        <v>8393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IdjaTYwVkCnL1bPQogfKoTqpety5cB2EML80pOSWpv6nXw3Lna/z6VwhJSGJeuYQEvNmN+7SC00hEVOjwXjtcg==" hashValue="rcB7bqYS/mYzNqy6kpfTV5Q5j/wmwiOcpCgMJ6cZtF7nnARt473BGXNOyyDOa3vhuSHo5a7NRiDVJuT3hFq6gg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8394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8395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8396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8397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8398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8399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8400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8401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8402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8403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8404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82</v>
      </c>
      <c r="F18" s="315" t="s">
        <v>8405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8406</v>
      </c>
      <c r="F19" s="315" t="s">
        <v>8407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8408</v>
      </c>
      <c r="F20" s="315" t="s">
        <v>8409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8410</v>
      </c>
      <c r="F21" s="315" t="s">
        <v>8411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8412</v>
      </c>
      <c r="F22" s="315" t="s">
        <v>4796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87</v>
      </c>
      <c r="F23" s="315" t="s">
        <v>8413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8414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8415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8416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8417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8418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8419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8420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8421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8422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317</v>
      </c>
      <c r="F36" s="315"/>
      <c r="G36" s="315" t="s">
        <v>8423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8424</v>
      </c>
      <c r="F37" s="315"/>
      <c r="G37" s="315" t="s">
        <v>8425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8426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8427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318</v>
      </c>
      <c r="F40" s="315"/>
      <c r="G40" s="315" t="s">
        <v>8428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319</v>
      </c>
      <c r="F41" s="315"/>
      <c r="G41" s="315" t="s">
        <v>8429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8430</v>
      </c>
      <c r="F42" s="315"/>
      <c r="G42" s="315" t="s">
        <v>8431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8432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8433</v>
      </c>
      <c r="F44" s="315"/>
      <c r="G44" s="315" t="s">
        <v>8434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321</v>
      </c>
      <c r="F45" s="315"/>
      <c r="G45" s="315" t="s">
        <v>8435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8436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8437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8438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8439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8440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8441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8442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8443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8444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8445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8446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8447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8448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8449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8450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8451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8452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8453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8454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8455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8456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8457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8458</v>
      </c>
      <c r="D76" s="333"/>
      <c r="E76" s="333"/>
      <c r="F76" s="333" t="s">
        <v>8459</v>
      </c>
      <c r="G76" s="334"/>
      <c r="H76" s="333" t="s">
        <v>58</v>
      </c>
      <c r="I76" s="333" t="s">
        <v>61</v>
      </c>
      <c r="J76" s="333" t="s">
        <v>8460</v>
      </c>
      <c r="K76" s="332"/>
    </row>
    <row r="77" s="1" customFormat="1" ht="17.25" customHeight="1">
      <c r="B77" s="330"/>
      <c r="C77" s="335" t="s">
        <v>8461</v>
      </c>
      <c r="D77" s="335"/>
      <c r="E77" s="335"/>
      <c r="F77" s="336" t="s">
        <v>8462</v>
      </c>
      <c r="G77" s="337"/>
      <c r="H77" s="335"/>
      <c r="I77" s="335"/>
      <c r="J77" s="335" t="s">
        <v>8463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8464</v>
      </c>
      <c r="G79" s="342"/>
      <c r="H79" s="318" t="s">
        <v>8465</v>
      </c>
      <c r="I79" s="318" t="s">
        <v>8466</v>
      </c>
      <c r="J79" s="318">
        <v>20</v>
      </c>
      <c r="K79" s="332"/>
    </row>
    <row r="80" s="1" customFormat="1" ht="15" customHeight="1">
      <c r="B80" s="330"/>
      <c r="C80" s="318" t="s">
        <v>8467</v>
      </c>
      <c r="D80" s="318"/>
      <c r="E80" s="318"/>
      <c r="F80" s="341" t="s">
        <v>8464</v>
      </c>
      <c r="G80" s="342"/>
      <c r="H80" s="318" t="s">
        <v>8468</v>
      </c>
      <c r="I80" s="318" t="s">
        <v>8466</v>
      </c>
      <c r="J80" s="318">
        <v>120</v>
      </c>
      <c r="K80" s="332"/>
    </row>
    <row r="81" s="1" customFormat="1" ht="15" customHeight="1">
      <c r="B81" s="343"/>
      <c r="C81" s="318" t="s">
        <v>8469</v>
      </c>
      <c r="D81" s="318"/>
      <c r="E81" s="318"/>
      <c r="F81" s="341" t="s">
        <v>8470</v>
      </c>
      <c r="G81" s="342"/>
      <c r="H81" s="318" t="s">
        <v>8471</v>
      </c>
      <c r="I81" s="318" t="s">
        <v>8466</v>
      </c>
      <c r="J81" s="318">
        <v>50</v>
      </c>
      <c r="K81" s="332"/>
    </row>
    <row r="82" s="1" customFormat="1" ht="15" customHeight="1">
      <c r="B82" s="343"/>
      <c r="C82" s="318" t="s">
        <v>8472</v>
      </c>
      <c r="D82" s="318"/>
      <c r="E82" s="318"/>
      <c r="F82" s="341" t="s">
        <v>8464</v>
      </c>
      <c r="G82" s="342"/>
      <c r="H82" s="318" t="s">
        <v>8473</v>
      </c>
      <c r="I82" s="318" t="s">
        <v>8474</v>
      </c>
      <c r="J82" s="318"/>
      <c r="K82" s="332"/>
    </row>
    <row r="83" s="1" customFormat="1" ht="15" customHeight="1">
      <c r="B83" s="343"/>
      <c r="C83" s="344" t="s">
        <v>8475</v>
      </c>
      <c r="D83" s="344"/>
      <c r="E83" s="344"/>
      <c r="F83" s="345" t="s">
        <v>8470</v>
      </c>
      <c r="G83" s="344"/>
      <c r="H83" s="344" t="s">
        <v>8476</v>
      </c>
      <c r="I83" s="344" t="s">
        <v>8466</v>
      </c>
      <c r="J83" s="344">
        <v>15</v>
      </c>
      <c r="K83" s="332"/>
    </row>
    <row r="84" s="1" customFormat="1" ht="15" customHeight="1">
      <c r="B84" s="343"/>
      <c r="C84" s="344" t="s">
        <v>8477</v>
      </c>
      <c r="D84" s="344"/>
      <c r="E84" s="344"/>
      <c r="F84" s="345" t="s">
        <v>8470</v>
      </c>
      <c r="G84" s="344"/>
      <c r="H84" s="344" t="s">
        <v>8478</v>
      </c>
      <c r="I84" s="344" t="s">
        <v>8466</v>
      </c>
      <c r="J84" s="344">
        <v>15</v>
      </c>
      <c r="K84" s="332"/>
    </row>
    <row r="85" s="1" customFormat="1" ht="15" customHeight="1">
      <c r="B85" s="343"/>
      <c r="C85" s="344" t="s">
        <v>8479</v>
      </c>
      <c r="D85" s="344"/>
      <c r="E85" s="344"/>
      <c r="F85" s="345" t="s">
        <v>8470</v>
      </c>
      <c r="G85" s="344"/>
      <c r="H85" s="344" t="s">
        <v>8480</v>
      </c>
      <c r="I85" s="344" t="s">
        <v>8466</v>
      </c>
      <c r="J85" s="344">
        <v>20</v>
      </c>
      <c r="K85" s="332"/>
    </row>
    <row r="86" s="1" customFormat="1" ht="15" customHeight="1">
      <c r="B86" s="343"/>
      <c r="C86" s="344" t="s">
        <v>8481</v>
      </c>
      <c r="D86" s="344"/>
      <c r="E86" s="344"/>
      <c r="F86" s="345" t="s">
        <v>8470</v>
      </c>
      <c r="G86" s="344"/>
      <c r="H86" s="344" t="s">
        <v>8482</v>
      </c>
      <c r="I86" s="344" t="s">
        <v>8466</v>
      </c>
      <c r="J86" s="344">
        <v>20</v>
      </c>
      <c r="K86" s="332"/>
    </row>
    <row r="87" s="1" customFormat="1" ht="15" customHeight="1">
      <c r="B87" s="343"/>
      <c r="C87" s="318" t="s">
        <v>8483</v>
      </c>
      <c r="D87" s="318"/>
      <c r="E87" s="318"/>
      <c r="F87" s="341" t="s">
        <v>8470</v>
      </c>
      <c r="G87" s="342"/>
      <c r="H87" s="318" t="s">
        <v>8484</v>
      </c>
      <c r="I87" s="318" t="s">
        <v>8466</v>
      </c>
      <c r="J87" s="318">
        <v>50</v>
      </c>
      <c r="K87" s="332"/>
    </row>
    <row r="88" s="1" customFormat="1" ht="15" customHeight="1">
      <c r="B88" s="343"/>
      <c r="C88" s="318" t="s">
        <v>8485</v>
      </c>
      <c r="D88" s="318"/>
      <c r="E88" s="318"/>
      <c r="F88" s="341" t="s">
        <v>8470</v>
      </c>
      <c r="G88" s="342"/>
      <c r="H88" s="318" t="s">
        <v>8486</v>
      </c>
      <c r="I88" s="318" t="s">
        <v>8466</v>
      </c>
      <c r="J88" s="318">
        <v>20</v>
      </c>
      <c r="K88" s="332"/>
    </row>
    <row r="89" s="1" customFormat="1" ht="15" customHeight="1">
      <c r="B89" s="343"/>
      <c r="C89" s="318" t="s">
        <v>8487</v>
      </c>
      <c r="D89" s="318"/>
      <c r="E89" s="318"/>
      <c r="F89" s="341" t="s">
        <v>8470</v>
      </c>
      <c r="G89" s="342"/>
      <c r="H89" s="318" t="s">
        <v>8488</v>
      </c>
      <c r="I89" s="318" t="s">
        <v>8466</v>
      </c>
      <c r="J89" s="318">
        <v>20</v>
      </c>
      <c r="K89" s="332"/>
    </row>
    <row r="90" s="1" customFormat="1" ht="15" customHeight="1">
      <c r="B90" s="343"/>
      <c r="C90" s="318" t="s">
        <v>8489</v>
      </c>
      <c r="D90" s="318"/>
      <c r="E90" s="318"/>
      <c r="F90" s="341" t="s">
        <v>8470</v>
      </c>
      <c r="G90" s="342"/>
      <c r="H90" s="318" t="s">
        <v>8490</v>
      </c>
      <c r="I90" s="318" t="s">
        <v>8466</v>
      </c>
      <c r="J90" s="318">
        <v>50</v>
      </c>
      <c r="K90" s="332"/>
    </row>
    <row r="91" s="1" customFormat="1" ht="15" customHeight="1">
      <c r="B91" s="343"/>
      <c r="C91" s="318" t="s">
        <v>8491</v>
      </c>
      <c r="D91" s="318"/>
      <c r="E91" s="318"/>
      <c r="F91" s="341" t="s">
        <v>8470</v>
      </c>
      <c r="G91" s="342"/>
      <c r="H91" s="318" t="s">
        <v>8491</v>
      </c>
      <c r="I91" s="318" t="s">
        <v>8466</v>
      </c>
      <c r="J91" s="318">
        <v>50</v>
      </c>
      <c r="K91" s="332"/>
    </row>
    <row r="92" s="1" customFormat="1" ht="15" customHeight="1">
      <c r="B92" s="343"/>
      <c r="C92" s="318" t="s">
        <v>8492</v>
      </c>
      <c r="D92" s="318"/>
      <c r="E92" s="318"/>
      <c r="F92" s="341" t="s">
        <v>8470</v>
      </c>
      <c r="G92" s="342"/>
      <c r="H92" s="318" t="s">
        <v>8493</v>
      </c>
      <c r="I92" s="318" t="s">
        <v>8466</v>
      </c>
      <c r="J92" s="318">
        <v>255</v>
      </c>
      <c r="K92" s="332"/>
    </row>
    <row r="93" s="1" customFormat="1" ht="15" customHeight="1">
      <c r="B93" s="343"/>
      <c r="C93" s="318" t="s">
        <v>8494</v>
      </c>
      <c r="D93" s="318"/>
      <c r="E93" s="318"/>
      <c r="F93" s="341" t="s">
        <v>8464</v>
      </c>
      <c r="G93" s="342"/>
      <c r="H93" s="318" t="s">
        <v>8495</v>
      </c>
      <c r="I93" s="318" t="s">
        <v>8496</v>
      </c>
      <c r="J93" s="318"/>
      <c r="K93" s="332"/>
    </row>
    <row r="94" s="1" customFormat="1" ht="15" customHeight="1">
      <c r="B94" s="343"/>
      <c r="C94" s="318" t="s">
        <v>8497</v>
      </c>
      <c r="D94" s="318"/>
      <c r="E94" s="318"/>
      <c r="F94" s="341" t="s">
        <v>8464</v>
      </c>
      <c r="G94" s="342"/>
      <c r="H94" s="318" t="s">
        <v>8498</v>
      </c>
      <c r="I94" s="318" t="s">
        <v>8499</v>
      </c>
      <c r="J94" s="318"/>
      <c r="K94" s="332"/>
    </row>
    <row r="95" s="1" customFormat="1" ht="15" customHeight="1">
      <c r="B95" s="343"/>
      <c r="C95" s="318" t="s">
        <v>8500</v>
      </c>
      <c r="D95" s="318"/>
      <c r="E95" s="318"/>
      <c r="F95" s="341" t="s">
        <v>8464</v>
      </c>
      <c r="G95" s="342"/>
      <c r="H95" s="318" t="s">
        <v>8500</v>
      </c>
      <c r="I95" s="318" t="s">
        <v>8499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8464</v>
      </c>
      <c r="G96" s="342"/>
      <c r="H96" s="318" t="s">
        <v>8501</v>
      </c>
      <c r="I96" s="318" t="s">
        <v>8499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8464</v>
      </c>
      <c r="G97" s="342"/>
      <c r="H97" s="318" t="s">
        <v>8502</v>
      </c>
      <c r="I97" s="318" t="s">
        <v>8499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8503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8458</v>
      </c>
      <c r="D103" s="333"/>
      <c r="E103" s="333"/>
      <c r="F103" s="333" t="s">
        <v>8459</v>
      </c>
      <c r="G103" s="334"/>
      <c r="H103" s="333" t="s">
        <v>58</v>
      </c>
      <c r="I103" s="333" t="s">
        <v>61</v>
      </c>
      <c r="J103" s="333" t="s">
        <v>8460</v>
      </c>
      <c r="K103" s="332"/>
    </row>
    <row r="104" s="1" customFormat="1" ht="17.25" customHeight="1">
      <c r="B104" s="330"/>
      <c r="C104" s="335" t="s">
        <v>8461</v>
      </c>
      <c r="D104" s="335"/>
      <c r="E104" s="335"/>
      <c r="F104" s="336" t="s">
        <v>8462</v>
      </c>
      <c r="G104" s="337"/>
      <c r="H104" s="335"/>
      <c r="I104" s="335"/>
      <c r="J104" s="335" t="s">
        <v>8463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8464</v>
      </c>
      <c r="G106" s="318"/>
      <c r="H106" s="318" t="s">
        <v>8504</v>
      </c>
      <c r="I106" s="318" t="s">
        <v>8466</v>
      </c>
      <c r="J106" s="318">
        <v>20</v>
      </c>
      <c r="K106" s="332"/>
    </row>
    <row r="107" s="1" customFormat="1" ht="15" customHeight="1">
      <c r="B107" s="330"/>
      <c r="C107" s="318" t="s">
        <v>8467</v>
      </c>
      <c r="D107" s="318"/>
      <c r="E107" s="318"/>
      <c r="F107" s="341" t="s">
        <v>8464</v>
      </c>
      <c r="G107" s="318"/>
      <c r="H107" s="318" t="s">
        <v>8504</v>
      </c>
      <c r="I107" s="318" t="s">
        <v>8466</v>
      </c>
      <c r="J107" s="318">
        <v>120</v>
      </c>
      <c r="K107" s="332"/>
    </row>
    <row r="108" s="1" customFormat="1" ht="15" customHeight="1">
      <c r="B108" s="343"/>
      <c r="C108" s="318" t="s">
        <v>8469</v>
      </c>
      <c r="D108" s="318"/>
      <c r="E108" s="318"/>
      <c r="F108" s="341" t="s">
        <v>8470</v>
      </c>
      <c r="G108" s="318"/>
      <c r="H108" s="318" t="s">
        <v>8504</v>
      </c>
      <c r="I108" s="318" t="s">
        <v>8466</v>
      </c>
      <c r="J108" s="318">
        <v>50</v>
      </c>
      <c r="K108" s="332"/>
    </row>
    <row r="109" s="1" customFormat="1" ht="15" customHeight="1">
      <c r="B109" s="343"/>
      <c r="C109" s="318" t="s">
        <v>8472</v>
      </c>
      <c r="D109" s="318"/>
      <c r="E109" s="318"/>
      <c r="F109" s="341" t="s">
        <v>8464</v>
      </c>
      <c r="G109" s="318"/>
      <c r="H109" s="318" t="s">
        <v>8504</v>
      </c>
      <c r="I109" s="318" t="s">
        <v>8474</v>
      </c>
      <c r="J109" s="318"/>
      <c r="K109" s="332"/>
    </row>
    <row r="110" s="1" customFormat="1" ht="15" customHeight="1">
      <c r="B110" s="343"/>
      <c r="C110" s="318" t="s">
        <v>8483</v>
      </c>
      <c r="D110" s="318"/>
      <c r="E110" s="318"/>
      <c r="F110" s="341" t="s">
        <v>8470</v>
      </c>
      <c r="G110" s="318"/>
      <c r="H110" s="318" t="s">
        <v>8504</v>
      </c>
      <c r="I110" s="318" t="s">
        <v>8466</v>
      </c>
      <c r="J110" s="318">
        <v>50</v>
      </c>
      <c r="K110" s="332"/>
    </row>
    <row r="111" s="1" customFormat="1" ht="15" customHeight="1">
      <c r="B111" s="343"/>
      <c r="C111" s="318" t="s">
        <v>8491</v>
      </c>
      <c r="D111" s="318"/>
      <c r="E111" s="318"/>
      <c r="F111" s="341" t="s">
        <v>8470</v>
      </c>
      <c r="G111" s="318"/>
      <c r="H111" s="318" t="s">
        <v>8504</v>
      </c>
      <c r="I111" s="318" t="s">
        <v>8466</v>
      </c>
      <c r="J111" s="318">
        <v>50</v>
      </c>
      <c r="K111" s="332"/>
    </row>
    <row r="112" s="1" customFormat="1" ht="15" customHeight="1">
      <c r="B112" s="343"/>
      <c r="C112" s="318" t="s">
        <v>8489</v>
      </c>
      <c r="D112" s="318"/>
      <c r="E112" s="318"/>
      <c r="F112" s="341" t="s">
        <v>8470</v>
      </c>
      <c r="G112" s="318"/>
      <c r="H112" s="318" t="s">
        <v>8504</v>
      </c>
      <c r="I112" s="318" t="s">
        <v>8466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8464</v>
      </c>
      <c r="G113" s="318"/>
      <c r="H113" s="318" t="s">
        <v>8505</v>
      </c>
      <c r="I113" s="318" t="s">
        <v>8466</v>
      </c>
      <c r="J113" s="318">
        <v>20</v>
      </c>
      <c r="K113" s="332"/>
    </row>
    <row r="114" s="1" customFormat="1" ht="15" customHeight="1">
      <c r="B114" s="343"/>
      <c r="C114" s="318" t="s">
        <v>8506</v>
      </c>
      <c r="D114" s="318"/>
      <c r="E114" s="318"/>
      <c r="F114" s="341" t="s">
        <v>8464</v>
      </c>
      <c r="G114" s="318"/>
      <c r="H114" s="318" t="s">
        <v>8507</v>
      </c>
      <c r="I114" s="318" t="s">
        <v>8466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8464</v>
      </c>
      <c r="G115" s="318"/>
      <c r="H115" s="318" t="s">
        <v>8508</v>
      </c>
      <c r="I115" s="318" t="s">
        <v>8499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8464</v>
      </c>
      <c r="G116" s="318"/>
      <c r="H116" s="318" t="s">
        <v>8509</v>
      </c>
      <c r="I116" s="318" t="s">
        <v>8499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8464</v>
      </c>
      <c r="G117" s="318"/>
      <c r="H117" s="318" t="s">
        <v>8510</v>
      </c>
      <c r="I117" s="318" t="s">
        <v>8511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8512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8458</v>
      </c>
      <c r="D123" s="333"/>
      <c r="E123" s="333"/>
      <c r="F123" s="333" t="s">
        <v>8459</v>
      </c>
      <c r="G123" s="334"/>
      <c r="H123" s="333" t="s">
        <v>58</v>
      </c>
      <c r="I123" s="333" t="s">
        <v>61</v>
      </c>
      <c r="J123" s="333" t="s">
        <v>8460</v>
      </c>
      <c r="K123" s="362"/>
    </row>
    <row r="124" s="1" customFormat="1" ht="17.25" customHeight="1">
      <c r="B124" s="361"/>
      <c r="C124" s="335" t="s">
        <v>8461</v>
      </c>
      <c r="D124" s="335"/>
      <c r="E124" s="335"/>
      <c r="F124" s="336" t="s">
        <v>8462</v>
      </c>
      <c r="G124" s="337"/>
      <c r="H124" s="335"/>
      <c r="I124" s="335"/>
      <c r="J124" s="335" t="s">
        <v>8463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8467</v>
      </c>
      <c r="D126" s="340"/>
      <c r="E126" s="340"/>
      <c r="F126" s="341" t="s">
        <v>8464</v>
      </c>
      <c r="G126" s="318"/>
      <c r="H126" s="318" t="s">
        <v>8504</v>
      </c>
      <c r="I126" s="318" t="s">
        <v>8466</v>
      </c>
      <c r="J126" s="318">
        <v>120</v>
      </c>
      <c r="K126" s="366"/>
    </row>
    <row r="127" s="1" customFormat="1" ht="15" customHeight="1">
      <c r="B127" s="363"/>
      <c r="C127" s="318" t="s">
        <v>8513</v>
      </c>
      <c r="D127" s="318"/>
      <c r="E127" s="318"/>
      <c r="F127" s="341" t="s">
        <v>8464</v>
      </c>
      <c r="G127" s="318"/>
      <c r="H127" s="318" t="s">
        <v>8514</v>
      </c>
      <c r="I127" s="318" t="s">
        <v>8466</v>
      </c>
      <c r="J127" s="318" t="s">
        <v>8515</v>
      </c>
      <c r="K127" s="366"/>
    </row>
    <row r="128" s="1" customFormat="1" ht="15" customHeight="1">
      <c r="B128" s="363"/>
      <c r="C128" s="318" t="s">
        <v>87</v>
      </c>
      <c r="D128" s="318"/>
      <c r="E128" s="318"/>
      <c r="F128" s="341" t="s">
        <v>8464</v>
      </c>
      <c r="G128" s="318"/>
      <c r="H128" s="318" t="s">
        <v>8516</v>
      </c>
      <c r="I128" s="318" t="s">
        <v>8466</v>
      </c>
      <c r="J128" s="318" t="s">
        <v>8515</v>
      </c>
      <c r="K128" s="366"/>
    </row>
    <row r="129" s="1" customFormat="1" ht="15" customHeight="1">
      <c r="B129" s="363"/>
      <c r="C129" s="318" t="s">
        <v>8475</v>
      </c>
      <c r="D129" s="318"/>
      <c r="E129" s="318"/>
      <c r="F129" s="341" t="s">
        <v>8470</v>
      </c>
      <c r="G129" s="318"/>
      <c r="H129" s="318" t="s">
        <v>8476</v>
      </c>
      <c r="I129" s="318" t="s">
        <v>8466</v>
      </c>
      <c r="J129" s="318">
        <v>15</v>
      </c>
      <c r="K129" s="366"/>
    </row>
    <row r="130" s="1" customFormat="1" ht="15" customHeight="1">
      <c r="B130" s="363"/>
      <c r="C130" s="344" t="s">
        <v>8477</v>
      </c>
      <c r="D130" s="344"/>
      <c r="E130" s="344"/>
      <c r="F130" s="345" t="s">
        <v>8470</v>
      </c>
      <c r="G130" s="344"/>
      <c r="H130" s="344" t="s">
        <v>8478</v>
      </c>
      <c r="I130" s="344" t="s">
        <v>8466</v>
      </c>
      <c r="J130" s="344">
        <v>15</v>
      </c>
      <c r="K130" s="366"/>
    </row>
    <row r="131" s="1" customFormat="1" ht="15" customHeight="1">
      <c r="B131" s="363"/>
      <c r="C131" s="344" t="s">
        <v>8479</v>
      </c>
      <c r="D131" s="344"/>
      <c r="E131" s="344"/>
      <c r="F131" s="345" t="s">
        <v>8470</v>
      </c>
      <c r="G131" s="344"/>
      <c r="H131" s="344" t="s">
        <v>8480</v>
      </c>
      <c r="I131" s="344" t="s">
        <v>8466</v>
      </c>
      <c r="J131" s="344">
        <v>20</v>
      </c>
      <c r="K131" s="366"/>
    </row>
    <row r="132" s="1" customFormat="1" ht="15" customHeight="1">
      <c r="B132" s="363"/>
      <c r="C132" s="344" t="s">
        <v>8481</v>
      </c>
      <c r="D132" s="344"/>
      <c r="E132" s="344"/>
      <c r="F132" s="345" t="s">
        <v>8470</v>
      </c>
      <c r="G132" s="344"/>
      <c r="H132" s="344" t="s">
        <v>8482</v>
      </c>
      <c r="I132" s="344" t="s">
        <v>8466</v>
      </c>
      <c r="J132" s="344">
        <v>20</v>
      </c>
      <c r="K132" s="366"/>
    </row>
    <row r="133" s="1" customFormat="1" ht="15" customHeight="1">
      <c r="B133" s="363"/>
      <c r="C133" s="318" t="s">
        <v>8469</v>
      </c>
      <c r="D133" s="318"/>
      <c r="E133" s="318"/>
      <c r="F133" s="341" t="s">
        <v>8470</v>
      </c>
      <c r="G133" s="318"/>
      <c r="H133" s="318" t="s">
        <v>8504</v>
      </c>
      <c r="I133" s="318" t="s">
        <v>8466</v>
      </c>
      <c r="J133" s="318">
        <v>50</v>
      </c>
      <c r="K133" s="366"/>
    </row>
    <row r="134" s="1" customFormat="1" ht="15" customHeight="1">
      <c r="B134" s="363"/>
      <c r="C134" s="318" t="s">
        <v>8483</v>
      </c>
      <c r="D134" s="318"/>
      <c r="E134" s="318"/>
      <c r="F134" s="341" t="s">
        <v>8470</v>
      </c>
      <c r="G134" s="318"/>
      <c r="H134" s="318" t="s">
        <v>8504</v>
      </c>
      <c r="I134" s="318" t="s">
        <v>8466</v>
      </c>
      <c r="J134" s="318">
        <v>50</v>
      </c>
      <c r="K134" s="366"/>
    </row>
    <row r="135" s="1" customFormat="1" ht="15" customHeight="1">
      <c r="B135" s="363"/>
      <c r="C135" s="318" t="s">
        <v>8489</v>
      </c>
      <c r="D135" s="318"/>
      <c r="E135" s="318"/>
      <c r="F135" s="341" t="s">
        <v>8470</v>
      </c>
      <c r="G135" s="318"/>
      <c r="H135" s="318" t="s">
        <v>8504</v>
      </c>
      <c r="I135" s="318" t="s">
        <v>8466</v>
      </c>
      <c r="J135" s="318">
        <v>50</v>
      </c>
      <c r="K135" s="366"/>
    </row>
    <row r="136" s="1" customFormat="1" ht="15" customHeight="1">
      <c r="B136" s="363"/>
      <c r="C136" s="318" t="s">
        <v>8491</v>
      </c>
      <c r="D136" s="318"/>
      <c r="E136" s="318"/>
      <c r="F136" s="341" t="s">
        <v>8470</v>
      </c>
      <c r="G136" s="318"/>
      <c r="H136" s="318" t="s">
        <v>8504</v>
      </c>
      <c r="I136" s="318" t="s">
        <v>8466</v>
      </c>
      <c r="J136" s="318">
        <v>50</v>
      </c>
      <c r="K136" s="366"/>
    </row>
    <row r="137" s="1" customFormat="1" ht="15" customHeight="1">
      <c r="B137" s="363"/>
      <c r="C137" s="318" t="s">
        <v>8492</v>
      </c>
      <c r="D137" s="318"/>
      <c r="E137" s="318"/>
      <c r="F137" s="341" t="s">
        <v>8470</v>
      </c>
      <c r="G137" s="318"/>
      <c r="H137" s="318" t="s">
        <v>8517</v>
      </c>
      <c r="I137" s="318" t="s">
        <v>8466</v>
      </c>
      <c r="J137" s="318">
        <v>255</v>
      </c>
      <c r="K137" s="366"/>
    </row>
    <row r="138" s="1" customFormat="1" ht="15" customHeight="1">
      <c r="B138" s="363"/>
      <c r="C138" s="318" t="s">
        <v>8494</v>
      </c>
      <c r="D138" s="318"/>
      <c r="E138" s="318"/>
      <c r="F138" s="341" t="s">
        <v>8464</v>
      </c>
      <c r="G138" s="318"/>
      <c r="H138" s="318" t="s">
        <v>8518</v>
      </c>
      <c r="I138" s="318" t="s">
        <v>8496</v>
      </c>
      <c r="J138" s="318"/>
      <c r="K138" s="366"/>
    </row>
    <row r="139" s="1" customFormat="1" ht="15" customHeight="1">
      <c r="B139" s="363"/>
      <c r="C139" s="318" t="s">
        <v>8497</v>
      </c>
      <c r="D139" s="318"/>
      <c r="E139" s="318"/>
      <c r="F139" s="341" t="s">
        <v>8464</v>
      </c>
      <c r="G139" s="318"/>
      <c r="H139" s="318" t="s">
        <v>8519</v>
      </c>
      <c r="I139" s="318" t="s">
        <v>8499</v>
      </c>
      <c r="J139" s="318"/>
      <c r="K139" s="366"/>
    </row>
    <row r="140" s="1" customFormat="1" ht="15" customHeight="1">
      <c r="B140" s="363"/>
      <c r="C140" s="318" t="s">
        <v>8500</v>
      </c>
      <c r="D140" s="318"/>
      <c r="E140" s="318"/>
      <c r="F140" s="341" t="s">
        <v>8464</v>
      </c>
      <c r="G140" s="318"/>
      <c r="H140" s="318" t="s">
        <v>8500</v>
      </c>
      <c r="I140" s="318" t="s">
        <v>8499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8464</v>
      </c>
      <c r="G141" s="318"/>
      <c r="H141" s="318" t="s">
        <v>8520</v>
      </c>
      <c r="I141" s="318" t="s">
        <v>8499</v>
      </c>
      <c r="J141" s="318"/>
      <c r="K141" s="366"/>
    </row>
    <row r="142" s="1" customFormat="1" ht="15" customHeight="1">
      <c r="B142" s="363"/>
      <c r="C142" s="318" t="s">
        <v>8521</v>
      </c>
      <c r="D142" s="318"/>
      <c r="E142" s="318"/>
      <c r="F142" s="341" t="s">
        <v>8464</v>
      </c>
      <c r="G142" s="318"/>
      <c r="H142" s="318" t="s">
        <v>8522</v>
      </c>
      <c r="I142" s="318" t="s">
        <v>8499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8523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8458</v>
      </c>
      <c r="D148" s="333"/>
      <c r="E148" s="333"/>
      <c r="F148" s="333" t="s">
        <v>8459</v>
      </c>
      <c r="G148" s="334"/>
      <c r="H148" s="333" t="s">
        <v>58</v>
      </c>
      <c r="I148" s="333" t="s">
        <v>61</v>
      </c>
      <c r="J148" s="333" t="s">
        <v>8460</v>
      </c>
      <c r="K148" s="332"/>
    </row>
    <row r="149" s="1" customFormat="1" ht="17.25" customHeight="1">
      <c r="B149" s="330"/>
      <c r="C149" s="335" t="s">
        <v>8461</v>
      </c>
      <c r="D149" s="335"/>
      <c r="E149" s="335"/>
      <c r="F149" s="336" t="s">
        <v>8462</v>
      </c>
      <c r="G149" s="337"/>
      <c r="H149" s="335"/>
      <c r="I149" s="335"/>
      <c r="J149" s="335" t="s">
        <v>8463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8467</v>
      </c>
      <c r="D151" s="318"/>
      <c r="E151" s="318"/>
      <c r="F151" s="371" t="s">
        <v>8464</v>
      </c>
      <c r="G151" s="318"/>
      <c r="H151" s="370" t="s">
        <v>8504</v>
      </c>
      <c r="I151" s="370" t="s">
        <v>8466</v>
      </c>
      <c r="J151" s="370">
        <v>120</v>
      </c>
      <c r="K151" s="366"/>
    </row>
    <row r="152" s="1" customFormat="1" ht="15" customHeight="1">
      <c r="B152" s="343"/>
      <c r="C152" s="370" t="s">
        <v>8513</v>
      </c>
      <c r="D152" s="318"/>
      <c r="E152" s="318"/>
      <c r="F152" s="371" t="s">
        <v>8464</v>
      </c>
      <c r="G152" s="318"/>
      <c r="H152" s="370" t="s">
        <v>8524</v>
      </c>
      <c r="I152" s="370" t="s">
        <v>8466</v>
      </c>
      <c r="J152" s="370" t="s">
        <v>8515</v>
      </c>
      <c r="K152" s="366"/>
    </row>
    <row r="153" s="1" customFormat="1" ht="15" customHeight="1">
      <c r="B153" s="343"/>
      <c r="C153" s="370" t="s">
        <v>87</v>
      </c>
      <c r="D153" s="318"/>
      <c r="E153" s="318"/>
      <c r="F153" s="371" t="s">
        <v>8464</v>
      </c>
      <c r="G153" s="318"/>
      <c r="H153" s="370" t="s">
        <v>8525</v>
      </c>
      <c r="I153" s="370" t="s">
        <v>8466</v>
      </c>
      <c r="J153" s="370" t="s">
        <v>8515</v>
      </c>
      <c r="K153" s="366"/>
    </row>
    <row r="154" s="1" customFormat="1" ht="15" customHeight="1">
      <c r="B154" s="343"/>
      <c r="C154" s="370" t="s">
        <v>8469</v>
      </c>
      <c r="D154" s="318"/>
      <c r="E154" s="318"/>
      <c r="F154" s="371" t="s">
        <v>8470</v>
      </c>
      <c r="G154" s="318"/>
      <c r="H154" s="370" t="s">
        <v>8504</v>
      </c>
      <c r="I154" s="370" t="s">
        <v>8466</v>
      </c>
      <c r="J154" s="370">
        <v>50</v>
      </c>
      <c r="K154" s="366"/>
    </row>
    <row r="155" s="1" customFormat="1" ht="15" customHeight="1">
      <c r="B155" s="343"/>
      <c r="C155" s="370" t="s">
        <v>8472</v>
      </c>
      <c r="D155" s="318"/>
      <c r="E155" s="318"/>
      <c r="F155" s="371" t="s">
        <v>8464</v>
      </c>
      <c r="G155" s="318"/>
      <c r="H155" s="370" t="s">
        <v>8504</v>
      </c>
      <c r="I155" s="370" t="s">
        <v>8474</v>
      </c>
      <c r="J155" s="370"/>
      <c r="K155" s="366"/>
    </row>
    <row r="156" s="1" customFormat="1" ht="15" customHeight="1">
      <c r="B156" s="343"/>
      <c r="C156" s="370" t="s">
        <v>8483</v>
      </c>
      <c r="D156" s="318"/>
      <c r="E156" s="318"/>
      <c r="F156" s="371" t="s">
        <v>8470</v>
      </c>
      <c r="G156" s="318"/>
      <c r="H156" s="370" t="s">
        <v>8504</v>
      </c>
      <c r="I156" s="370" t="s">
        <v>8466</v>
      </c>
      <c r="J156" s="370">
        <v>50</v>
      </c>
      <c r="K156" s="366"/>
    </row>
    <row r="157" s="1" customFormat="1" ht="15" customHeight="1">
      <c r="B157" s="343"/>
      <c r="C157" s="370" t="s">
        <v>8491</v>
      </c>
      <c r="D157" s="318"/>
      <c r="E157" s="318"/>
      <c r="F157" s="371" t="s">
        <v>8470</v>
      </c>
      <c r="G157" s="318"/>
      <c r="H157" s="370" t="s">
        <v>8504</v>
      </c>
      <c r="I157" s="370" t="s">
        <v>8466</v>
      </c>
      <c r="J157" s="370">
        <v>50</v>
      </c>
      <c r="K157" s="366"/>
    </row>
    <row r="158" s="1" customFormat="1" ht="15" customHeight="1">
      <c r="B158" s="343"/>
      <c r="C158" s="370" t="s">
        <v>8489</v>
      </c>
      <c r="D158" s="318"/>
      <c r="E158" s="318"/>
      <c r="F158" s="371" t="s">
        <v>8470</v>
      </c>
      <c r="G158" s="318"/>
      <c r="H158" s="370" t="s">
        <v>8504</v>
      </c>
      <c r="I158" s="370" t="s">
        <v>8466</v>
      </c>
      <c r="J158" s="370">
        <v>50</v>
      </c>
      <c r="K158" s="366"/>
    </row>
    <row r="159" s="1" customFormat="1" ht="15" customHeight="1">
      <c r="B159" s="343"/>
      <c r="C159" s="370" t="s">
        <v>310</v>
      </c>
      <c r="D159" s="318"/>
      <c r="E159" s="318"/>
      <c r="F159" s="371" t="s">
        <v>8464</v>
      </c>
      <c r="G159" s="318"/>
      <c r="H159" s="370" t="s">
        <v>8526</v>
      </c>
      <c r="I159" s="370" t="s">
        <v>8466</v>
      </c>
      <c r="J159" s="370" t="s">
        <v>8527</v>
      </c>
      <c r="K159" s="366"/>
    </row>
    <row r="160" s="1" customFormat="1" ht="15" customHeight="1">
      <c r="B160" s="343"/>
      <c r="C160" s="370" t="s">
        <v>8528</v>
      </c>
      <c r="D160" s="318"/>
      <c r="E160" s="318"/>
      <c r="F160" s="371" t="s">
        <v>8464</v>
      </c>
      <c r="G160" s="318"/>
      <c r="H160" s="370" t="s">
        <v>8529</v>
      </c>
      <c r="I160" s="370" t="s">
        <v>8499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8530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8458</v>
      </c>
      <c r="D166" s="333"/>
      <c r="E166" s="333"/>
      <c r="F166" s="333" t="s">
        <v>8459</v>
      </c>
      <c r="G166" s="375"/>
      <c r="H166" s="376" t="s">
        <v>58</v>
      </c>
      <c r="I166" s="376" t="s">
        <v>61</v>
      </c>
      <c r="J166" s="333" t="s">
        <v>8460</v>
      </c>
      <c r="K166" s="310"/>
    </row>
    <row r="167" s="1" customFormat="1" ht="17.25" customHeight="1">
      <c r="B167" s="311"/>
      <c r="C167" s="335" t="s">
        <v>8461</v>
      </c>
      <c r="D167" s="335"/>
      <c r="E167" s="335"/>
      <c r="F167" s="336" t="s">
        <v>8462</v>
      </c>
      <c r="G167" s="377"/>
      <c r="H167" s="378"/>
      <c r="I167" s="378"/>
      <c r="J167" s="335" t="s">
        <v>8463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8467</v>
      </c>
      <c r="D169" s="318"/>
      <c r="E169" s="318"/>
      <c r="F169" s="341" t="s">
        <v>8464</v>
      </c>
      <c r="G169" s="318"/>
      <c r="H169" s="318" t="s">
        <v>8504</v>
      </c>
      <c r="I169" s="318" t="s">
        <v>8466</v>
      </c>
      <c r="J169" s="318">
        <v>120</v>
      </c>
      <c r="K169" s="366"/>
    </row>
    <row r="170" s="1" customFormat="1" ht="15" customHeight="1">
      <c r="B170" s="343"/>
      <c r="C170" s="318" t="s">
        <v>8513</v>
      </c>
      <c r="D170" s="318"/>
      <c r="E170" s="318"/>
      <c r="F170" s="341" t="s">
        <v>8464</v>
      </c>
      <c r="G170" s="318"/>
      <c r="H170" s="318" t="s">
        <v>8514</v>
      </c>
      <c r="I170" s="318" t="s">
        <v>8466</v>
      </c>
      <c r="J170" s="318" t="s">
        <v>8515</v>
      </c>
      <c r="K170" s="366"/>
    </row>
    <row r="171" s="1" customFormat="1" ht="15" customHeight="1">
      <c r="B171" s="343"/>
      <c r="C171" s="318" t="s">
        <v>87</v>
      </c>
      <c r="D171" s="318"/>
      <c r="E171" s="318"/>
      <c r="F171" s="341" t="s">
        <v>8464</v>
      </c>
      <c r="G171" s="318"/>
      <c r="H171" s="318" t="s">
        <v>8531</v>
      </c>
      <c r="I171" s="318" t="s">
        <v>8466</v>
      </c>
      <c r="J171" s="318" t="s">
        <v>8515</v>
      </c>
      <c r="K171" s="366"/>
    </row>
    <row r="172" s="1" customFormat="1" ht="15" customHeight="1">
      <c r="B172" s="343"/>
      <c r="C172" s="318" t="s">
        <v>8469</v>
      </c>
      <c r="D172" s="318"/>
      <c r="E172" s="318"/>
      <c r="F172" s="341" t="s">
        <v>8470</v>
      </c>
      <c r="G172" s="318"/>
      <c r="H172" s="318" t="s">
        <v>8531</v>
      </c>
      <c r="I172" s="318" t="s">
        <v>8466</v>
      </c>
      <c r="J172" s="318">
        <v>50</v>
      </c>
      <c r="K172" s="366"/>
    </row>
    <row r="173" s="1" customFormat="1" ht="15" customHeight="1">
      <c r="B173" s="343"/>
      <c r="C173" s="318" t="s">
        <v>8472</v>
      </c>
      <c r="D173" s="318"/>
      <c r="E173" s="318"/>
      <c r="F173" s="341" t="s">
        <v>8464</v>
      </c>
      <c r="G173" s="318"/>
      <c r="H173" s="318" t="s">
        <v>8531</v>
      </c>
      <c r="I173" s="318" t="s">
        <v>8474</v>
      </c>
      <c r="J173" s="318"/>
      <c r="K173" s="366"/>
    </row>
    <row r="174" s="1" customFormat="1" ht="15" customHeight="1">
      <c r="B174" s="343"/>
      <c r="C174" s="318" t="s">
        <v>8483</v>
      </c>
      <c r="D174" s="318"/>
      <c r="E174" s="318"/>
      <c r="F174" s="341" t="s">
        <v>8470</v>
      </c>
      <c r="G174" s="318"/>
      <c r="H174" s="318" t="s">
        <v>8531</v>
      </c>
      <c r="I174" s="318" t="s">
        <v>8466</v>
      </c>
      <c r="J174" s="318">
        <v>50</v>
      </c>
      <c r="K174" s="366"/>
    </row>
    <row r="175" s="1" customFormat="1" ht="15" customHeight="1">
      <c r="B175" s="343"/>
      <c r="C175" s="318" t="s">
        <v>8491</v>
      </c>
      <c r="D175" s="318"/>
      <c r="E175" s="318"/>
      <c r="F175" s="341" t="s">
        <v>8470</v>
      </c>
      <c r="G175" s="318"/>
      <c r="H175" s="318" t="s">
        <v>8531</v>
      </c>
      <c r="I175" s="318" t="s">
        <v>8466</v>
      </c>
      <c r="J175" s="318">
        <v>50</v>
      </c>
      <c r="K175" s="366"/>
    </row>
    <row r="176" s="1" customFormat="1" ht="15" customHeight="1">
      <c r="B176" s="343"/>
      <c r="C176" s="318" t="s">
        <v>8489</v>
      </c>
      <c r="D176" s="318"/>
      <c r="E176" s="318"/>
      <c r="F176" s="341" t="s">
        <v>8470</v>
      </c>
      <c r="G176" s="318"/>
      <c r="H176" s="318" t="s">
        <v>8531</v>
      </c>
      <c r="I176" s="318" t="s">
        <v>8466</v>
      </c>
      <c r="J176" s="318">
        <v>50</v>
      </c>
      <c r="K176" s="366"/>
    </row>
    <row r="177" s="1" customFormat="1" ht="15" customHeight="1">
      <c r="B177" s="343"/>
      <c r="C177" s="318" t="s">
        <v>317</v>
      </c>
      <c r="D177" s="318"/>
      <c r="E177" s="318"/>
      <c r="F177" s="341" t="s">
        <v>8464</v>
      </c>
      <c r="G177" s="318"/>
      <c r="H177" s="318" t="s">
        <v>8532</v>
      </c>
      <c r="I177" s="318" t="s">
        <v>8533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8464</v>
      </c>
      <c r="G178" s="318"/>
      <c r="H178" s="318" t="s">
        <v>8534</v>
      </c>
      <c r="I178" s="318" t="s">
        <v>8535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8464</v>
      </c>
      <c r="G179" s="318"/>
      <c r="H179" s="318" t="s">
        <v>8536</v>
      </c>
      <c r="I179" s="318" t="s">
        <v>8466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8464</v>
      </c>
      <c r="G180" s="318"/>
      <c r="H180" s="318" t="s">
        <v>8537</v>
      </c>
      <c r="I180" s="318" t="s">
        <v>8466</v>
      </c>
      <c r="J180" s="318">
        <v>255</v>
      </c>
      <c r="K180" s="366"/>
    </row>
    <row r="181" s="1" customFormat="1" ht="15" customHeight="1">
      <c r="B181" s="343"/>
      <c r="C181" s="318" t="s">
        <v>318</v>
      </c>
      <c r="D181" s="318"/>
      <c r="E181" s="318"/>
      <c r="F181" s="341" t="s">
        <v>8464</v>
      </c>
      <c r="G181" s="318"/>
      <c r="H181" s="318" t="s">
        <v>8428</v>
      </c>
      <c r="I181" s="318" t="s">
        <v>8466</v>
      </c>
      <c r="J181" s="318">
        <v>10</v>
      </c>
      <c r="K181" s="366"/>
    </row>
    <row r="182" s="1" customFormat="1" ht="15" customHeight="1">
      <c r="B182" s="343"/>
      <c r="C182" s="318" t="s">
        <v>319</v>
      </c>
      <c r="D182" s="318"/>
      <c r="E182" s="318"/>
      <c r="F182" s="341" t="s">
        <v>8464</v>
      </c>
      <c r="G182" s="318"/>
      <c r="H182" s="318" t="s">
        <v>8538</v>
      </c>
      <c r="I182" s="318" t="s">
        <v>8499</v>
      </c>
      <c r="J182" s="318"/>
      <c r="K182" s="366"/>
    </row>
    <row r="183" s="1" customFormat="1" ht="15" customHeight="1">
      <c r="B183" s="343"/>
      <c r="C183" s="318" t="s">
        <v>8539</v>
      </c>
      <c r="D183" s="318"/>
      <c r="E183" s="318"/>
      <c r="F183" s="341" t="s">
        <v>8464</v>
      </c>
      <c r="G183" s="318"/>
      <c r="H183" s="318" t="s">
        <v>8540</v>
      </c>
      <c r="I183" s="318" t="s">
        <v>8499</v>
      </c>
      <c r="J183" s="318"/>
      <c r="K183" s="366"/>
    </row>
    <row r="184" s="1" customFormat="1" ht="15" customHeight="1">
      <c r="B184" s="343"/>
      <c r="C184" s="318" t="s">
        <v>8528</v>
      </c>
      <c r="D184" s="318"/>
      <c r="E184" s="318"/>
      <c r="F184" s="341" t="s">
        <v>8464</v>
      </c>
      <c r="G184" s="318"/>
      <c r="H184" s="318" t="s">
        <v>8541</v>
      </c>
      <c r="I184" s="318" t="s">
        <v>8499</v>
      </c>
      <c r="J184" s="318"/>
      <c r="K184" s="366"/>
    </row>
    <row r="185" s="1" customFormat="1" ht="15" customHeight="1">
      <c r="B185" s="343"/>
      <c r="C185" s="318" t="s">
        <v>321</v>
      </c>
      <c r="D185" s="318"/>
      <c r="E185" s="318"/>
      <c r="F185" s="341" t="s">
        <v>8470</v>
      </c>
      <c r="G185" s="318"/>
      <c r="H185" s="318" t="s">
        <v>8542</v>
      </c>
      <c r="I185" s="318" t="s">
        <v>8466</v>
      </c>
      <c r="J185" s="318">
        <v>50</v>
      </c>
      <c r="K185" s="366"/>
    </row>
    <row r="186" s="1" customFormat="1" ht="15" customHeight="1">
      <c r="B186" s="343"/>
      <c r="C186" s="318" t="s">
        <v>8543</v>
      </c>
      <c r="D186" s="318"/>
      <c r="E186" s="318"/>
      <c r="F186" s="341" t="s">
        <v>8470</v>
      </c>
      <c r="G186" s="318"/>
      <c r="H186" s="318" t="s">
        <v>8544</v>
      </c>
      <c r="I186" s="318" t="s">
        <v>8545</v>
      </c>
      <c r="J186" s="318"/>
      <c r="K186" s="366"/>
    </row>
    <row r="187" s="1" customFormat="1" ht="15" customHeight="1">
      <c r="B187" s="343"/>
      <c r="C187" s="318" t="s">
        <v>8546</v>
      </c>
      <c r="D187" s="318"/>
      <c r="E187" s="318"/>
      <c r="F187" s="341" t="s">
        <v>8470</v>
      </c>
      <c r="G187" s="318"/>
      <c r="H187" s="318" t="s">
        <v>8547</v>
      </c>
      <c r="I187" s="318" t="s">
        <v>8545</v>
      </c>
      <c r="J187" s="318"/>
      <c r="K187" s="366"/>
    </row>
    <row r="188" s="1" customFormat="1" ht="15" customHeight="1">
      <c r="B188" s="343"/>
      <c r="C188" s="318" t="s">
        <v>8548</v>
      </c>
      <c r="D188" s="318"/>
      <c r="E188" s="318"/>
      <c r="F188" s="341" t="s">
        <v>8470</v>
      </c>
      <c r="G188" s="318"/>
      <c r="H188" s="318" t="s">
        <v>8549</v>
      </c>
      <c r="I188" s="318" t="s">
        <v>8545</v>
      </c>
      <c r="J188" s="318"/>
      <c r="K188" s="366"/>
    </row>
    <row r="189" s="1" customFormat="1" ht="15" customHeight="1">
      <c r="B189" s="343"/>
      <c r="C189" s="379" t="s">
        <v>8550</v>
      </c>
      <c r="D189" s="318"/>
      <c r="E189" s="318"/>
      <c r="F189" s="341" t="s">
        <v>8470</v>
      </c>
      <c r="G189" s="318"/>
      <c r="H189" s="318" t="s">
        <v>8551</v>
      </c>
      <c r="I189" s="318" t="s">
        <v>8552</v>
      </c>
      <c r="J189" s="380" t="s">
        <v>8553</v>
      </c>
      <c r="K189" s="366"/>
    </row>
    <row r="190" s="1" customFormat="1" ht="15" customHeight="1">
      <c r="B190" s="343"/>
      <c r="C190" s="379" t="s">
        <v>46</v>
      </c>
      <c r="D190" s="318"/>
      <c r="E190" s="318"/>
      <c r="F190" s="341" t="s">
        <v>8464</v>
      </c>
      <c r="G190" s="318"/>
      <c r="H190" s="315" t="s">
        <v>8554</v>
      </c>
      <c r="I190" s="318" t="s">
        <v>8555</v>
      </c>
      <c r="J190" s="318"/>
      <c r="K190" s="366"/>
    </row>
    <row r="191" s="1" customFormat="1" ht="15" customHeight="1">
      <c r="B191" s="343"/>
      <c r="C191" s="379" t="s">
        <v>8556</v>
      </c>
      <c r="D191" s="318"/>
      <c r="E191" s="318"/>
      <c r="F191" s="341" t="s">
        <v>8464</v>
      </c>
      <c r="G191" s="318"/>
      <c r="H191" s="318" t="s">
        <v>8557</v>
      </c>
      <c r="I191" s="318" t="s">
        <v>8499</v>
      </c>
      <c r="J191" s="318"/>
      <c r="K191" s="366"/>
    </row>
    <row r="192" s="1" customFormat="1" ht="15" customHeight="1">
      <c r="B192" s="343"/>
      <c r="C192" s="379" t="s">
        <v>8558</v>
      </c>
      <c r="D192" s="318"/>
      <c r="E192" s="318"/>
      <c r="F192" s="341" t="s">
        <v>8464</v>
      </c>
      <c r="G192" s="318"/>
      <c r="H192" s="318" t="s">
        <v>8559</v>
      </c>
      <c r="I192" s="318" t="s">
        <v>8499</v>
      </c>
      <c r="J192" s="318"/>
      <c r="K192" s="366"/>
    </row>
    <row r="193" s="1" customFormat="1" ht="15" customHeight="1">
      <c r="B193" s="343"/>
      <c r="C193" s="379" t="s">
        <v>8560</v>
      </c>
      <c r="D193" s="318"/>
      <c r="E193" s="318"/>
      <c r="F193" s="341" t="s">
        <v>8470</v>
      </c>
      <c r="G193" s="318"/>
      <c r="H193" s="318" t="s">
        <v>8561</v>
      </c>
      <c r="I193" s="318" t="s">
        <v>8499</v>
      </c>
      <c r="J193" s="318"/>
      <c r="K193" s="366"/>
    </row>
    <row r="194" s="1" customFormat="1" ht="15" customHeight="1">
      <c r="B194" s="372"/>
      <c r="C194" s="381"/>
      <c r="D194" s="352"/>
      <c r="E194" s="352"/>
      <c r="F194" s="352"/>
      <c r="G194" s="352"/>
      <c r="H194" s="352"/>
      <c r="I194" s="352"/>
      <c r="J194" s="352"/>
      <c r="K194" s="373"/>
    </row>
    <row r="195" s="1" customFormat="1" ht="18.75" customHeight="1">
      <c r="B195" s="354"/>
      <c r="C195" s="364"/>
      <c r="D195" s="364"/>
      <c r="E195" s="364"/>
      <c r="F195" s="374"/>
      <c r="G195" s="364"/>
      <c r="H195" s="364"/>
      <c r="I195" s="364"/>
      <c r="J195" s="364"/>
      <c r="K195" s="354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</row>
    <row r="198" s="1" customFormat="1" ht="13.5">
      <c r="B198" s="305"/>
      <c r="C198" s="306"/>
      <c r="D198" s="306"/>
      <c r="E198" s="306"/>
      <c r="F198" s="306"/>
      <c r="G198" s="306"/>
      <c r="H198" s="306"/>
      <c r="I198" s="306"/>
      <c r="J198" s="306"/>
      <c r="K198" s="307"/>
    </row>
    <row r="199" s="1" customFormat="1" ht="21">
      <c r="B199" s="308"/>
      <c r="C199" s="309" t="s">
        <v>8562</v>
      </c>
      <c r="D199" s="309"/>
      <c r="E199" s="309"/>
      <c r="F199" s="309"/>
      <c r="G199" s="309"/>
      <c r="H199" s="309"/>
      <c r="I199" s="309"/>
      <c r="J199" s="309"/>
      <c r="K199" s="310"/>
    </row>
    <row r="200" s="1" customFormat="1" ht="25.5" customHeight="1">
      <c r="B200" s="308"/>
      <c r="C200" s="382" t="s">
        <v>8563</v>
      </c>
      <c r="D200" s="382"/>
      <c r="E200" s="382"/>
      <c r="F200" s="382" t="s">
        <v>8564</v>
      </c>
      <c r="G200" s="383"/>
      <c r="H200" s="382" t="s">
        <v>8565</v>
      </c>
      <c r="I200" s="382"/>
      <c r="J200" s="382"/>
      <c r="K200" s="310"/>
    </row>
    <row r="201" s="1" customFormat="1" ht="5.25" customHeight="1">
      <c r="B201" s="343"/>
      <c r="C201" s="338"/>
      <c r="D201" s="338"/>
      <c r="E201" s="338"/>
      <c r="F201" s="338"/>
      <c r="G201" s="364"/>
      <c r="H201" s="338"/>
      <c r="I201" s="338"/>
      <c r="J201" s="338"/>
      <c r="K201" s="366"/>
    </row>
    <row r="202" s="1" customFormat="1" ht="15" customHeight="1">
      <c r="B202" s="343"/>
      <c r="C202" s="318" t="s">
        <v>8555</v>
      </c>
      <c r="D202" s="318"/>
      <c r="E202" s="318"/>
      <c r="F202" s="341" t="s">
        <v>47</v>
      </c>
      <c r="G202" s="318"/>
      <c r="H202" s="318" t="s">
        <v>8566</v>
      </c>
      <c r="I202" s="318"/>
      <c r="J202" s="318"/>
      <c r="K202" s="366"/>
    </row>
    <row r="203" s="1" customFormat="1" ht="15" customHeight="1">
      <c r="B203" s="343"/>
      <c r="C203" s="318"/>
      <c r="D203" s="318"/>
      <c r="E203" s="318"/>
      <c r="F203" s="341" t="s">
        <v>48</v>
      </c>
      <c r="G203" s="318"/>
      <c r="H203" s="318" t="s">
        <v>8567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51</v>
      </c>
      <c r="G204" s="318"/>
      <c r="H204" s="318" t="s">
        <v>8568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49</v>
      </c>
      <c r="G205" s="318"/>
      <c r="H205" s="318" t="s">
        <v>8569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8570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/>
      <c r="G207" s="318"/>
      <c r="H207" s="318"/>
      <c r="I207" s="318"/>
      <c r="J207" s="318"/>
      <c r="K207" s="366"/>
    </row>
    <row r="208" s="1" customFormat="1" ht="15" customHeight="1">
      <c r="B208" s="343"/>
      <c r="C208" s="318" t="s">
        <v>8511</v>
      </c>
      <c r="D208" s="318"/>
      <c r="E208" s="318"/>
      <c r="F208" s="341" t="s">
        <v>82</v>
      </c>
      <c r="G208" s="318"/>
      <c r="H208" s="318" t="s">
        <v>8571</v>
      </c>
      <c r="I208" s="318"/>
      <c r="J208" s="318"/>
      <c r="K208" s="366"/>
    </row>
    <row r="209" s="1" customFormat="1" ht="15" customHeight="1">
      <c r="B209" s="343"/>
      <c r="C209" s="318"/>
      <c r="D209" s="318"/>
      <c r="E209" s="318"/>
      <c r="F209" s="341" t="s">
        <v>8408</v>
      </c>
      <c r="G209" s="318"/>
      <c r="H209" s="318" t="s">
        <v>8409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8406</v>
      </c>
      <c r="G210" s="318"/>
      <c r="H210" s="318" t="s">
        <v>8572</v>
      </c>
      <c r="I210" s="318"/>
      <c r="J210" s="318"/>
      <c r="K210" s="366"/>
    </row>
    <row r="211" s="1" customFormat="1" ht="15" customHeight="1">
      <c r="B211" s="384"/>
      <c r="C211" s="318"/>
      <c r="D211" s="318"/>
      <c r="E211" s="318"/>
      <c r="F211" s="341" t="s">
        <v>8410</v>
      </c>
      <c r="G211" s="379"/>
      <c r="H211" s="370" t="s">
        <v>8411</v>
      </c>
      <c r="I211" s="370"/>
      <c r="J211" s="370"/>
      <c r="K211" s="385"/>
    </row>
    <row r="212" s="1" customFormat="1" ht="15" customHeight="1">
      <c r="B212" s="384"/>
      <c r="C212" s="318"/>
      <c r="D212" s="318"/>
      <c r="E212" s="318"/>
      <c r="F212" s="341" t="s">
        <v>8412</v>
      </c>
      <c r="G212" s="379"/>
      <c r="H212" s="370" t="s">
        <v>5075</v>
      </c>
      <c r="I212" s="370"/>
      <c r="J212" s="370"/>
      <c r="K212" s="385"/>
    </row>
    <row r="213" s="1" customFormat="1" ht="15" customHeight="1">
      <c r="B213" s="384"/>
      <c r="C213" s="318"/>
      <c r="D213" s="318"/>
      <c r="E213" s="318"/>
      <c r="F213" s="341"/>
      <c r="G213" s="379"/>
      <c r="H213" s="370"/>
      <c r="I213" s="370"/>
      <c r="J213" s="370"/>
      <c r="K213" s="385"/>
    </row>
    <row r="214" s="1" customFormat="1" ht="15" customHeight="1">
      <c r="B214" s="384"/>
      <c r="C214" s="318" t="s">
        <v>8535</v>
      </c>
      <c r="D214" s="318"/>
      <c r="E214" s="318"/>
      <c r="F214" s="341">
        <v>1</v>
      </c>
      <c r="G214" s="379"/>
      <c r="H214" s="370" t="s">
        <v>8573</v>
      </c>
      <c r="I214" s="370"/>
      <c r="J214" s="370"/>
      <c r="K214" s="385"/>
    </row>
    <row r="215" s="1" customFormat="1" ht="15" customHeight="1">
      <c r="B215" s="384"/>
      <c r="C215" s="318"/>
      <c r="D215" s="318"/>
      <c r="E215" s="318"/>
      <c r="F215" s="341">
        <v>2</v>
      </c>
      <c r="G215" s="379"/>
      <c r="H215" s="370" t="s">
        <v>8574</v>
      </c>
      <c r="I215" s="370"/>
      <c r="J215" s="370"/>
      <c r="K215" s="385"/>
    </row>
    <row r="216" s="1" customFormat="1" ht="15" customHeight="1">
      <c r="B216" s="384"/>
      <c r="C216" s="318"/>
      <c r="D216" s="318"/>
      <c r="E216" s="318"/>
      <c r="F216" s="341">
        <v>3</v>
      </c>
      <c r="G216" s="379"/>
      <c r="H216" s="370" t="s">
        <v>8575</v>
      </c>
      <c r="I216" s="370"/>
      <c r="J216" s="370"/>
      <c r="K216" s="385"/>
    </row>
    <row r="217" s="1" customFormat="1" ht="15" customHeight="1">
      <c r="B217" s="384"/>
      <c r="C217" s="318"/>
      <c r="D217" s="318"/>
      <c r="E217" s="318"/>
      <c r="F217" s="341">
        <v>4</v>
      </c>
      <c r="G217" s="379"/>
      <c r="H217" s="370" t="s">
        <v>8576</v>
      </c>
      <c r="I217" s="370"/>
      <c r="J217" s="370"/>
      <c r="K217" s="385"/>
    </row>
    <row r="218" s="1" customFormat="1" ht="12.75" customHeight="1">
      <c r="B218" s="386"/>
      <c r="C218" s="387"/>
      <c r="D218" s="387"/>
      <c r="E218" s="387"/>
      <c r="F218" s="387"/>
      <c r="G218" s="387"/>
      <c r="H218" s="387"/>
      <c r="I218" s="387"/>
      <c r="J218" s="387"/>
      <c r="K218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2022-11-15T09:19:02Z</dcterms:created>
  <dcterms:modified xsi:type="dcterms:W3CDTF">2022-11-15T09:21:13Z</dcterms:modified>
</cp:coreProperties>
</file>