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3 - Oprava podlah ..." sheetId="2" state="visible" r:id="rId3"/>
  </sheets>
  <definedNames>
    <definedName function="false" hidden="false" localSheetId="1" name="_xlnm.Print_Area" vbProcedure="false">'Rakovec3 - Oprava podlah ...'!$C$4:$J$76,'Rakovec3 - Oprava podlah ...'!$C$82:$J$112,'Rakovec3 - Oprava podlah ...'!$C$118:$K$242</definedName>
    <definedName function="false" hidden="false" localSheetId="1" name="_xlnm.Print_Titles" vbProcedure="false">'Rakovec3 - Oprava podlah ...'!$128:$128</definedName>
    <definedName function="false" hidden="true" localSheetId="1" name="_xlnm._FilterDatabase" vbProcedure="false">'Rakovec3 - Oprava podlah ...'!$C$128:$K$242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<sst xmlns="http://schemas.openxmlformats.org/spreadsheetml/2006/main" count="1498" uniqueCount="437">
  <si>
    <t xml:space="preserve">Export Komplet</t>
  </si>
  <si>
    <t xml:space="preserve">2.0</t>
  </si>
  <si>
    <t xml:space="preserve">False</t>
  </si>
  <si>
    <t xml:space="preserve">{eebc288e-5120-4884-b62c-5c44c43761c1}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</si>
  <si>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</si>
  <si>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</si>
  <si>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</si>
  <si>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</si>
  <si>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</si>
  <si>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</si>
  <si>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</si>
  <si>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</si>
  <si>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</si>
  <si>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</si>
  <si>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</si>
  <si>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</si>
  <si>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podlah v chatce č.3 v rekreačním středisku Rakovec</t>
  </si>
  <si>
    <t xml:space="preserve">KSO:</t>
  </si>
  <si>
    <t xml:space="preserve">CC-CZ:</t>
  </si>
  <si>
    <t xml:space="preserve">Místo:</t>
  </si>
  <si>
    <t xml:space="preserve">Rakovec,Brno</t>
  </si>
  <si>
    <t xml:space="preserve">Datum:</t>
  </si>
  <si>
    <t xml:space="preserve">24. 7. 2022</t>
  </si>
  <si>
    <t xml:space="preserve">Zadavatel:</t>
  </si>
  <si>
    <t xml:space="preserve">IČ:</t>
  </si>
  <si>
    <t xml:space="preserve">MmBrna,OSM, Husova 3, Brno 601 67 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</si>
  <si>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</si>
  <si>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</si>
  <si>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</si>
  <si>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</si>
  <si>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</si>
  <si>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</si>
  <si>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</si>
  <si>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</si>
  <si>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</si>
  <si>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</si>
  <si>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</si>
  <si>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</si>
  <si>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</si>
  <si>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</si>
  <si>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</si>
  <si>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</si>
  <si>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</si>
  <si>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</si>
  <si>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</si>
  <si>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</si>
  <si>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</si>
  <si>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</si>
  <si>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</si>
  <si>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</si>
  <si>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</si>
  <si>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</si>
  <si>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</si>
  <si>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</si>
  <si>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</si>
  <si>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</si>
  <si>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</si>
  <si>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</si>
  <si>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</si>
  <si>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</si>
  <si>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</si>
  <si>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</si>
  <si>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</si>
  <si>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</si>
  <si>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</si>
  <si>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</si>
  <si>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</si>
  <si>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</si>
  <si>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</si>
  <si>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</si>
  <si>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</si>
  <si>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</si>
  <si>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</si>
  <si>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</si>
  <si>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</si>
  <si>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</si>
  <si>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</si>
  <si>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</si>
  <si>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</si>
  <si>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</si>
  <si>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</si>
  <si>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</si>
  <si>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</si>
  <si>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</si>
  <si>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</si>
  <si>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</si>
  <si>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</si>
  <si>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</si>
  <si>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</si>
  <si>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</si>
  <si>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</si>
  <si>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</si>
  <si>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</si>
  <si>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</si>
  <si>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</si>
  <si>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</si>
  <si>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</si>
  <si>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</si>
  <si>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</si>
  <si>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</si>
  <si>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</si>
  <si>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</si>
  <si>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</si>
  <si>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</si>
  <si>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</si>
  <si>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</si>
  <si>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</si>
  <si>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</si>
  <si>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</si>
  <si>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</si>
  <si>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</si>
  <si>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</si>
  <si>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</si>
  <si>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</si>
  <si>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</si>
  <si>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</si>
  <si>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</si>
  <si>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</si>
  <si>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</si>
  <si>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</si>
  <si>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</si>
  <si>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</si>
  <si>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</si>
  <si>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</si>
  <si>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6324412121</t>
  </si>
  <si>
    <t xml:space="preserve">Vyrovnávací potěr samonivelační tl 0 do 30 mm -na stávající beton</t>
  </si>
  <si>
    <t xml:space="preserve">m2</t>
  </si>
  <si>
    <t xml:space="preserve">4</t>
  </si>
  <si>
    <t xml:space="preserve">-54985814</t>
  </si>
  <si>
    <t xml:space="preserve">9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</si>
  <si>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</si>
  <si>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</si>
  <si>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</si>
  <si>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CS ÚRS 2022 02</t>
  </si>
  <si>
    <t xml:space="preserve">-356709495</t>
  </si>
  <si>
    <t xml:space="preserve">VV</t>
  </si>
  <si>
    <t xml:space="preserve">1,5*1,2*2</t>
  </si>
  <si>
    <t xml:space="preserve">3</t>
  </si>
  <si>
    <t xml:space="preserve">952901111</t>
  </si>
  <si>
    <t xml:space="preserve">Vyčištění budov bytové a občanské výstavby při výšce podlaží do 4 m</t>
  </si>
  <si>
    <t xml:space="preserve">1148122193</t>
  </si>
  <si>
    <t xml:space="preserve">5,6*7,4+5,6*3,5</t>
  </si>
  <si>
    <t xml:space="preserve">952-pc 1</t>
  </si>
  <si>
    <t xml:space="preserve">Vyklizení prostor pro opravu podlah a opětovné nastěhování</t>
  </si>
  <si>
    <t xml:space="preserve">sada</t>
  </si>
  <si>
    <t xml:space="preserve">-791140890</t>
  </si>
  <si>
    <t xml:space="preserve">5</t>
  </si>
  <si>
    <t xml:space="preserve">968062374</t>
  </si>
  <si>
    <t xml:space="preserve">Vybourání dřevěných rámů oken zdvojených včetně křídel pl do 1 m2</t>
  </si>
  <si>
    <t xml:space="preserve">820786705</t>
  </si>
  <si>
    <t xml:space="preserve">997</t>
  </si>
  <si>
    <t xml:space="preserve">Přesun sutě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</si>
  <si>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</si>
  <si>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</si>
  <si>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</si>
  <si>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1329367539</t>
  </si>
  <si>
    <t xml:space="preserve">7</t>
  </si>
  <si>
    <t xml:space="preserve">997013501</t>
  </si>
  <si>
    <t xml:space="preserve">Odvoz suti a vybouraných hmot na skládku nebo meziskládku do 1 km se složením</t>
  </si>
  <si>
    <t xml:space="preserve">675105956</t>
  </si>
  <si>
    <t xml:space="preserve">8</t>
  </si>
  <si>
    <t xml:space="preserve">997013509</t>
  </si>
  <si>
    <t xml:space="preserve">Příplatek k odvozu suti a vybouraných hmot na skládku ZKD 1 km přes 1 km</t>
  </si>
  <si>
    <t xml:space="preserve">1871363236</t>
  </si>
  <si>
    <t xml:space="preserve">1,144*25 'Přepočtené koeficientem množství</t>
  </si>
  <si>
    <t xml:space="preserve">997013631</t>
  </si>
  <si>
    <t xml:space="preserve">Poplatek za uložení na skládce (skládkovné) stavebního odpadu směsného kód odpadu 17 09 04</t>
  </si>
  <si>
    <t xml:space="preserve">-1655820726</t>
  </si>
  <si>
    <t xml:space="preserve">10</t>
  </si>
  <si>
    <t xml:space="preserve">997013645</t>
  </si>
  <si>
    <t xml:space="preserve">Poplatek za uložení na skládce (skládkovné) odpadu asfaltového bez dehtu kód odpadu 17 03 02</t>
  </si>
  <si>
    <t xml:space="preserve">-2009811646</t>
  </si>
  <si>
    <t xml:space="preserve">11</t>
  </si>
  <si>
    <t xml:space="preserve">997013811</t>
  </si>
  <si>
    <t xml:space="preserve">Poplatek za uložení na skládce (skládkovné) stavebního odpadu dřevěného kód odpadu 17 02 01</t>
  </si>
  <si>
    <t xml:space="preserve">-1165420098</t>
  </si>
  <si>
    <t xml:space="preserve">12</t>
  </si>
  <si>
    <t xml:space="preserve">997013813</t>
  </si>
  <si>
    <t xml:space="preserve">Poplatek za uložení na skládce (skládkovné) stavebního odpadu z plastických hmot kód odpadu 17 02 03</t>
  </si>
  <si>
    <t xml:space="preserve">-1543674127</t>
  </si>
  <si>
    <t xml:space="preserve">998</t>
  </si>
  <si>
    <t xml:space="preserve">Přesun hmot</t>
  </si>
  <si>
    <t xml:space="preserve">13</t>
  </si>
  <si>
    <t xml:space="preserve">998018001</t>
  </si>
  <si>
    <t xml:space="preserve">Přesun hmot ruční pro budovy v do 6 m</t>
  </si>
  <si>
    <t xml:space="preserve">1869336153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</si>
  <si>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</si>
  <si>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</si>
  <si>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</si>
  <si>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</si>
  <si>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14</t>
  </si>
  <si>
    <t xml:space="preserve">711111001</t>
  </si>
  <si>
    <t xml:space="preserve">Provedení izolace proti zemní vlhkosti vodorovné za studena nátěrem penetračním</t>
  </si>
  <si>
    <t xml:space="preserve">16</t>
  </si>
  <si>
    <t xml:space="preserve">-1227728798</t>
  </si>
  <si>
    <t xml:space="preserve">M</t>
  </si>
  <si>
    <t xml:space="preserve">11163150</t>
  </si>
  <si>
    <t xml:space="preserve">lak penetrační asfaltový</t>
  </si>
  <si>
    <t xml:space="preserve">32</t>
  </si>
  <si>
    <t xml:space="preserve">-743901406</t>
  </si>
  <si>
    <t xml:space="preserve">39,488*0,00033 'Přepočtené koeficientem množství</t>
  </si>
  <si>
    <t xml:space="preserve">711131811</t>
  </si>
  <si>
    <t xml:space="preserve">Odstranění izolace proti zemní vlhkosti vodorovné</t>
  </si>
  <si>
    <t xml:space="preserve">-2130686492</t>
  </si>
  <si>
    <t xml:space="preserve">"1np-pokoj"2,4*3,15+"chodba"2,25*1,35+"pokoj"4,25*5,5+"kuchyn"1,4*2,05+"bojler"0,95*1,1+1,0*1,6</t>
  </si>
  <si>
    <t xml:space="preserve">17</t>
  </si>
  <si>
    <t xml:space="preserve">711141559</t>
  </si>
  <si>
    <t xml:space="preserve">Provedení izolace proti zemní vlhkosti pásy přitavením vodorovné NAIP</t>
  </si>
  <si>
    <t xml:space="preserve">-1595553429</t>
  </si>
  <si>
    <t xml:space="preserve">18</t>
  </si>
  <si>
    <t xml:space="preserve">62856011</t>
  </si>
  <si>
    <t xml:space="preserve">pás asfaltový natavitelný modifikovaný SBS tl 4,0mm s vložkou z hliníkové fólie, hliníkové fólie s textilií a spalitelnou PE fólií nebo jemnozrnným minerálním posypem na horním povrchu</t>
  </si>
  <si>
    <t xml:space="preserve">-266169864</t>
  </si>
  <si>
    <t xml:space="preserve">39,488*1,1655 'Přepočtené koeficientem množství</t>
  </si>
  <si>
    <t xml:space="preserve">19</t>
  </si>
  <si>
    <t xml:space="preserve">998711201</t>
  </si>
  <si>
    <t xml:space="preserve">Přesun hmot procentní pro izolace proti vodě, vlhkosti a plynům v objektech v do 6 m</t>
  </si>
  <si>
    <t xml:space="preserve">%</t>
  </si>
  <si>
    <t xml:space="preserve">1332525193</t>
  </si>
  <si>
    <t xml:space="preserve">762</t>
  </si>
  <si>
    <t xml:space="preserve">Konstrukce tesařské</t>
  </si>
  <si>
    <t xml:space="preserve">20</t>
  </si>
  <si>
    <t xml:space="preserve">762511226</t>
  </si>
  <si>
    <t xml:space="preserve">Podlahové kce podkladové z desek OSB tl 22 mm nebroušených na pero a drážku lepených</t>
  </si>
  <si>
    <t xml:space="preserve">379227161</t>
  </si>
  <si>
    <t xml:space="preserve">762511827</t>
  </si>
  <si>
    <t xml:space="preserve">Demontáž kce podkladové z desek dřevoštěpkových tl přes 15 mm na pero a drážku lepených</t>
  </si>
  <si>
    <t xml:space="preserve">-1303299208</t>
  </si>
  <si>
    <t xml:space="preserve">"1np-pokoj"2,3*3,05+"chodba"2,15*1,25+"pokoj"4,15*5,4+"kuchyn"1,3*1,95+"bojler"0,85*1,0+0,9*1,5</t>
  </si>
  <si>
    <t xml:space="preserve">22</t>
  </si>
  <si>
    <t xml:space="preserve">762595001</t>
  </si>
  <si>
    <t xml:space="preserve">Spojovací prostředky pro položení dřevěných podlah a zakrytí kanálů</t>
  </si>
  <si>
    <t xml:space="preserve">763638452</t>
  </si>
  <si>
    <t xml:space="preserve">23</t>
  </si>
  <si>
    <t xml:space="preserve">998762201</t>
  </si>
  <si>
    <t xml:space="preserve">Přesun hmot procentní pro kce tesařské v objektech v do 6 m</t>
  </si>
  <si>
    <t xml:space="preserve">-1481053713</t>
  </si>
  <si>
    <t xml:space="preserve">766</t>
  </si>
  <si>
    <t xml:space="preserve">Konstrukce truhlářské</t>
  </si>
  <si>
    <t xml:space="preserve">24</t>
  </si>
  <si>
    <t xml:space="preserve">766-pc 1</t>
  </si>
  <si>
    <t xml:space="preserve">D+m Okno dřevěné diterm-podobné jako původní včetně zapravení 870/1140mm-přeměřit na stavbě</t>
  </si>
  <si>
    <t xml:space="preserve">kus</t>
  </si>
  <si>
    <t xml:space="preserve">592069698</t>
  </si>
  <si>
    <t xml:space="preserve">25</t>
  </si>
  <si>
    <t xml:space="preserve">998766201</t>
  </si>
  <si>
    <t xml:space="preserve">Přesun hmot procentní pro kce truhlářské v objektech v do 6 m</t>
  </si>
  <si>
    <t xml:space="preserve">78332716</t>
  </si>
  <si>
    <t xml:space="preserve">771</t>
  </si>
  <si>
    <t xml:space="preserve">Podlahy z dlaždic</t>
  </si>
  <si>
    <t xml:space="preserve">26</t>
  </si>
  <si>
    <t xml:space="preserve">771121011</t>
  </si>
  <si>
    <t xml:space="preserve">Nátěr penetrační na podlahu</t>
  </si>
  <si>
    <t xml:space="preserve">-1802442926</t>
  </si>
  <si>
    <t xml:space="preserve">1,2*1,6"krb"</t>
  </si>
  <si>
    <t xml:space="preserve">27</t>
  </si>
  <si>
    <t xml:space="preserve">771151012</t>
  </si>
  <si>
    <t xml:space="preserve">Samonivelační stěrka podlah pevnosti 20 MPa tl přes 3 do 5 mm</t>
  </si>
  <si>
    <t xml:space="preserve">132868592</t>
  </si>
  <si>
    <t xml:space="preserve">28</t>
  </si>
  <si>
    <t xml:space="preserve">771161021</t>
  </si>
  <si>
    <t xml:space="preserve">Montáž profilu ukončujícího pro plynulý přechod (dlažby s kobercem apod.)</t>
  </si>
  <si>
    <t xml:space="preserve">m</t>
  </si>
  <si>
    <t xml:space="preserve">-1499864388</t>
  </si>
  <si>
    <t xml:space="preserve">1,2+1,6*2</t>
  </si>
  <si>
    <t xml:space="preserve">29</t>
  </si>
  <si>
    <t xml:space="preserve">55343119</t>
  </si>
  <si>
    <t xml:space="preserve">profil přechodový Al narážecí 40mm dub, buk, javor, třešeň</t>
  </si>
  <si>
    <t xml:space="preserve">-36537087</t>
  </si>
  <si>
    <t xml:space="preserve">4,4*1,1 'Přepočtené koeficientem množství</t>
  </si>
  <si>
    <t xml:space="preserve">30</t>
  </si>
  <si>
    <t xml:space="preserve">771574111</t>
  </si>
  <si>
    <t xml:space="preserve">Montáž podlah keramických hladkých lepených flexibilním lepidlem do 9 ks/m2</t>
  </si>
  <si>
    <t xml:space="preserve">39289250</t>
  </si>
  <si>
    <t xml:space="preserve">31</t>
  </si>
  <si>
    <t xml:space="preserve">59761011</t>
  </si>
  <si>
    <t xml:space="preserve">dlažba keramická slinutá hladká do interiéru i exteriéru do 9ks/m2</t>
  </si>
  <si>
    <t xml:space="preserve">-490519284</t>
  </si>
  <si>
    <t xml:space="preserve">2,22550943396226*1,1 'Přepočtené koeficientem množství</t>
  </si>
  <si>
    <t xml:space="preserve">771577111</t>
  </si>
  <si>
    <t xml:space="preserve">Příplatek k montáži podlah keramických lepených flexibilním lepidlem za plochu do 5 m2</t>
  </si>
  <si>
    <t xml:space="preserve">-79813245</t>
  </si>
  <si>
    <t xml:space="preserve">33</t>
  </si>
  <si>
    <t xml:space="preserve">771577114</t>
  </si>
  <si>
    <t xml:space="preserve">Příplatek k montáži podlah keramických lepených flexibilním lepidlem za spárování tmelem dvousložkovým</t>
  </si>
  <si>
    <t xml:space="preserve">-1076993937</t>
  </si>
  <si>
    <t xml:space="preserve">34</t>
  </si>
  <si>
    <t xml:space="preserve">771591115</t>
  </si>
  <si>
    <t xml:space="preserve">Podlahy spárování silikonem</t>
  </si>
  <si>
    <t xml:space="preserve">1172498920</t>
  </si>
  <si>
    <t xml:space="preserve">1,2</t>
  </si>
  <si>
    <t xml:space="preserve">35</t>
  </si>
  <si>
    <t xml:space="preserve">998771201</t>
  </si>
  <si>
    <t xml:space="preserve">Přesun hmot procentní pro podlahy z dlaždic v objektech v do 6 m</t>
  </si>
  <si>
    <t xml:space="preserve">501399353</t>
  </si>
  <si>
    <t xml:space="preserve">775</t>
  </si>
  <si>
    <t xml:space="preserve">Podlahy skládané</t>
  </si>
  <si>
    <t xml:space="preserve">36</t>
  </si>
  <si>
    <t xml:space="preserve">775411820</t>
  </si>
  <si>
    <t xml:space="preserve">Demontáž soklíků nebo lišt dřevěných připevňovaných vruty do suti</t>
  </si>
  <si>
    <t xml:space="preserve">-1984102326</t>
  </si>
  <si>
    <t xml:space="preserve">"1np"(2,3+3,05+2,15+1,25+4,15+5,4+1,3+1,95+0,85+1,0+0,9+1,5)*2</t>
  </si>
  <si>
    <t xml:space="preserve">"2"5,45+1,0*2+(3,1+3,05+3,6+3,05)*2</t>
  </si>
  <si>
    <t xml:space="preserve">Součet</t>
  </si>
  <si>
    <t xml:space="preserve">37</t>
  </si>
  <si>
    <t xml:space="preserve">775413320</t>
  </si>
  <si>
    <t xml:space="preserve">Montáž soklíku ze dřeva tvrdého nebo měkkého připevněného vruty s přetmelením</t>
  </si>
  <si>
    <t xml:space="preserve">963457616</t>
  </si>
  <si>
    <t xml:space="preserve">38</t>
  </si>
  <si>
    <t xml:space="preserve">61418155</t>
  </si>
  <si>
    <t xml:space="preserve">lišta soklová dřevěná </t>
  </si>
  <si>
    <t xml:space="preserve">402562791</t>
  </si>
  <si>
    <t xml:space="preserve">84,65</t>
  </si>
  <si>
    <t xml:space="preserve">84,65*1,08 'Přepočtené koeficientem množství</t>
  </si>
  <si>
    <t xml:space="preserve">39</t>
  </si>
  <si>
    <t xml:space="preserve">998775201</t>
  </si>
  <si>
    <t xml:space="preserve">Přesun hmot procentní pro podlahy dřevěné v objektech v do 6 m</t>
  </si>
  <si>
    <t xml:space="preserve">1817656360</t>
  </si>
  <si>
    <t xml:space="preserve">776</t>
  </si>
  <si>
    <t xml:space="preserve">Podlahy povlakové</t>
  </si>
  <si>
    <t xml:space="preserve">40</t>
  </si>
  <si>
    <t xml:space="preserve">776111115</t>
  </si>
  <si>
    <t xml:space="preserve">Broušení podkladu povlakových podlah před litím stěrky</t>
  </si>
  <si>
    <t xml:space="preserve">2075665915</t>
  </si>
  <si>
    <t xml:space="preserve">41</t>
  </si>
  <si>
    <t xml:space="preserve">776111311</t>
  </si>
  <si>
    <t xml:space="preserve">Vysátí podkladu povlakových podlah</t>
  </si>
  <si>
    <t xml:space="preserve">-2027360074</t>
  </si>
  <si>
    <t xml:space="preserve">42</t>
  </si>
  <si>
    <t xml:space="preserve">776121112</t>
  </si>
  <si>
    <t xml:space="preserve">Vodou ředitelná penetrace savého podkladu povlakových podlah</t>
  </si>
  <si>
    <t xml:space="preserve">-134107709</t>
  </si>
  <si>
    <t xml:space="preserve">43</t>
  </si>
  <si>
    <t xml:space="preserve">776121113</t>
  </si>
  <si>
    <t xml:space="preserve">Vodou ředitelná penetrace savého podkladu povlakových podlah schodišťových stupňů</t>
  </si>
  <si>
    <t xml:space="preserve">1413308691</t>
  </si>
  <si>
    <t xml:space="preserve">0,6*0,95*13</t>
  </si>
  <si>
    <t xml:space="preserve">44</t>
  </si>
  <si>
    <t xml:space="preserve">776141112</t>
  </si>
  <si>
    <t xml:space="preserve">Stěrka podlahová nivelační pro vyrovnání podkladu povlakových podlah pevnosti 20 MPa tl přes 3 do 5 mm</t>
  </si>
  <si>
    <t xml:space="preserve">939041816</t>
  </si>
  <si>
    <t xml:space="preserve">62,733-1,4*0,9</t>
  </si>
  <si>
    <t xml:space="preserve">45</t>
  </si>
  <si>
    <t xml:space="preserve">776141222</t>
  </si>
  <si>
    <t xml:space="preserve">Stěrka podlahová nivelační pro vyrovnání podkladu povlakových podlah schodišťových stupňů pevnosti 35 MPa tl přes 3 do 5 mm</t>
  </si>
  <si>
    <t xml:space="preserve">2104337762</t>
  </si>
  <si>
    <t xml:space="preserve">46</t>
  </si>
  <si>
    <t xml:space="preserve">776201812</t>
  </si>
  <si>
    <t xml:space="preserve">Demontáž lepených povlakových podlah </t>
  </si>
  <si>
    <t xml:space="preserve">-1400072067</t>
  </si>
  <si>
    <t xml:space="preserve">"2np-chodba"5,45*1,0+"pokoje"3,1*3,05+3,6*3,05</t>
  </si>
  <si>
    <t xml:space="preserve">47</t>
  </si>
  <si>
    <t xml:space="preserve">776221111</t>
  </si>
  <si>
    <t xml:space="preserve">Lepení pásů z PVC standardním lepidlem</t>
  </si>
  <si>
    <t xml:space="preserve">-2010978693</t>
  </si>
  <si>
    <t xml:space="preserve">-1,2*1,6</t>
  </si>
  <si>
    <t xml:space="preserve">48</t>
  </si>
  <si>
    <t xml:space="preserve">28412245</t>
  </si>
  <si>
    <t xml:space="preserve">krytina podlahová heterogenní š 1,5m tl 2mm</t>
  </si>
  <si>
    <t xml:space="preserve">1451437193</t>
  </si>
  <si>
    <t xml:space="preserve">60,813*1,1 'Přepočtené koeficientem množství</t>
  </si>
  <si>
    <t xml:space="preserve">49</t>
  </si>
  <si>
    <t xml:space="preserve">776301812</t>
  </si>
  <si>
    <t xml:space="preserve">Odstranění lepených podlahovin ze schodišťových stupňů</t>
  </si>
  <si>
    <t xml:space="preserve">-1807990409</t>
  </si>
  <si>
    <t xml:space="preserve">0,95*13</t>
  </si>
  <si>
    <t xml:space="preserve">50</t>
  </si>
  <si>
    <t xml:space="preserve">776431111</t>
  </si>
  <si>
    <t xml:space="preserve">Montáž schodišťových hran lepených</t>
  </si>
  <si>
    <t xml:space="preserve">-1974494050</t>
  </si>
  <si>
    <t xml:space="preserve">51</t>
  </si>
  <si>
    <t xml:space="preserve">28342160</t>
  </si>
  <si>
    <t xml:space="preserve">hrana schodová s lemovým ukončením z PVC 30x35x3mm</t>
  </si>
  <si>
    <t xml:space="preserve">-1159315978</t>
  </si>
  <si>
    <t xml:space="preserve">12,35*1,02 'Přepočtené koeficientem množství</t>
  </si>
  <si>
    <t xml:space="preserve">52</t>
  </si>
  <si>
    <t xml:space="preserve">998776201</t>
  </si>
  <si>
    <t xml:space="preserve">Přesun hmot procentní pro podlahy povlakové v objektech v do 6 m</t>
  </si>
  <si>
    <t xml:space="preserve">2121913842</t>
  </si>
  <si>
    <t xml:space="preserve">781</t>
  </si>
  <si>
    <t xml:space="preserve">Dokončovací práce - obklady</t>
  </si>
  <si>
    <t xml:space="preserve">53</t>
  </si>
  <si>
    <t xml:space="preserve">781121011</t>
  </si>
  <si>
    <t xml:space="preserve">Nátěr penetrační na stěnu</t>
  </si>
  <si>
    <t xml:space="preserve">-1127583087</t>
  </si>
  <si>
    <t xml:space="preserve">1,2*2,6</t>
  </si>
  <si>
    <t xml:space="preserve">54</t>
  </si>
  <si>
    <t xml:space="preserve">781151031</t>
  </si>
  <si>
    <t xml:space="preserve">Celoplošné vyrovnání podkladu stěrkou tl 3 mm</t>
  </si>
  <si>
    <t xml:space="preserve">-464467456</t>
  </si>
  <si>
    <t xml:space="preserve">55</t>
  </si>
  <si>
    <t xml:space="preserve">781474111</t>
  </si>
  <si>
    <t xml:space="preserve">Montáž obkladů vnitřních keramických hladkých přes 6 do 9 ks/m2 lepených flexibilním lepidlem</t>
  </si>
  <si>
    <t xml:space="preserve">-1499210705</t>
  </si>
  <si>
    <t xml:space="preserve">56</t>
  </si>
  <si>
    <t xml:space="preserve">781477111</t>
  </si>
  <si>
    <t xml:space="preserve">Příplatek k montáži obkladů vnitřních keramických hladkých za plochu do 10 m2</t>
  </si>
  <si>
    <t xml:space="preserve">-1713390507</t>
  </si>
  <si>
    <t xml:space="preserve">57</t>
  </si>
  <si>
    <t xml:space="preserve">781477114</t>
  </si>
  <si>
    <t xml:space="preserve">Příplatek k montáži obkladů vnitřních keramických hladkých za spárování tmelem dvousložkovým</t>
  </si>
  <si>
    <t xml:space="preserve">1589459047</t>
  </si>
  <si>
    <t xml:space="preserve">58</t>
  </si>
  <si>
    <t xml:space="preserve">781494511</t>
  </si>
  <si>
    <t xml:space="preserve">Plastové profily ukončovací lepené flexibilním lepidlem</t>
  </si>
  <si>
    <t xml:space="preserve">622347421</t>
  </si>
  <si>
    <t xml:space="preserve">59</t>
  </si>
  <si>
    <t xml:space="preserve">781-pc 1</t>
  </si>
  <si>
    <t xml:space="preserve">Dodávka obkladu vnitřních keramických hladkých 400/400mm</t>
  </si>
  <si>
    <t xml:space="preserve">-509570477</t>
  </si>
  <si>
    <t xml:space="preserve">3,12</t>
  </si>
  <si>
    <t xml:space="preserve">3,12*1,1 'Přepočtené koeficientem množství</t>
  </si>
  <si>
    <t xml:space="preserve">60</t>
  </si>
  <si>
    <t xml:space="preserve">998781201</t>
  </si>
  <si>
    <t xml:space="preserve">Přesun hmot procentní pro obklady keramické v objektech v do 6 m</t>
  </si>
  <si>
    <t xml:space="preserve">358499979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</si>
  <si>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</si>
  <si>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</si>
  <si>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</si>
  <si>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</si>
  <si>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61</t>
  </si>
  <si>
    <t xml:space="preserve">030001000</t>
  </si>
  <si>
    <t xml:space="preserve">Zařízení staveniště 1%</t>
  </si>
  <si>
    <t xml:space="preserve">1024</t>
  </si>
  <si>
    <t xml:space="preserve">2068812796</t>
  </si>
  <si>
    <t xml:space="preserve">VRN6</t>
  </si>
  <si>
    <t xml:space="preserve">Územní vlivy</t>
  </si>
  <si>
    <t xml:space="preserve">62</t>
  </si>
  <si>
    <t xml:space="preserve">062002000</t>
  </si>
  <si>
    <t xml:space="preserve">Ztížené dopravní podmínky</t>
  </si>
  <si>
    <t xml:space="preserve">1047020802</t>
  </si>
  <si>
    <t xml:space="preserve">VRN9</t>
  </si>
  <si>
    <t xml:space="preserve">Ostatní náklady</t>
  </si>
  <si>
    <t xml:space="preserve">63</t>
  </si>
  <si>
    <t xml:space="preserve">090001000</t>
  </si>
  <si>
    <t xml:space="preserve">Mimostaveništní doprava 3%</t>
  </si>
  <si>
    <t xml:space="preserve">-297711081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</si>
</sst>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podlah v chatce č.3 v rekreačním středisku Rakovec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 601 67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'Rakovec3 - Oprava podlah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'Rakovec3 - Oprava podlah ...'!P129</f>
        <v>0</v>
      </c>
      <c r="AV95" s="94" t="n">
        <f aca="false">'Rakovec3 - Oprava podlah ...'!J31</f>
        <v>0</v>
      </c>
      <c r="AW95" s="94" t="n">
        <f aca="false">'Rakovec3 - Oprava podlah ...'!J32</f>
        <v>0</v>
      </c>
      <c r="AX95" s="94" t="n">
        <f aca="false">'Rakovec3 - Oprava podlah ...'!J33</f>
        <v>0</v>
      </c>
      <c r="AY95" s="94" t="n">
        <f aca="false">'Rakovec3 - Oprava podlah ...'!J34</f>
        <v>0</v>
      </c>
      <c r="AZ95" s="94" t="n">
        <f aca="false">'Rakovec3 - Oprava podlah ...'!F31</f>
        <v>0</v>
      </c>
      <c r="BA95" s="94" t="n">
        <f aca="false">'Rakovec3 - Oprava podlah ...'!F32</f>
        <v>0</v>
      </c>
      <c r="BB95" s="94" t="n">
        <f aca="false">'Rakovec3 - Oprava podlah ...'!F33</f>
        <v>0</v>
      </c>
      <c r="BC95" s="94" t="n">
        <f aca="false">'Rakovec3 - Oprava podlah ...'!F34</f>
        <v>0</v>
      </c>
      <c r="BD95" s="96" t="n">
        <f aca="false">'Rakovec3 - Oprava podlah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3 - Oprava podlah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43"/>
  <sheetViews>
    <sheetView showFormulas="false" showGridLines="false" showRowColHeaders="true" showZeros="true" rightToLeft="false" tabSelected="true" showOutlineSymbols="true" defaultGridColor="true" view="normal" topLeftCell="A225" colorId="64" zoomScale="100" zoomScaleNormal="100" zoomScalePageLayoutView="100" workbookViewId="0">
      <selection pane="topLeft" activeCell="F240" activeCellId="0" sqref="F2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ROUND((SUM(BE129:BE242)),  2)</f>
        <v>0</v>
      </c>
      <c r="G31" s="22"/>
      <c r="H31" s="22"/>
      <c r="I31" s="112" t="n">
        <v>0.21</v>
      </c>
      <c r="J31" s="111" t="n">
        <f aca="false">ROUND(((SUM(BE129:BE242))*I31),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ROUND((SUM(BF129:BF242)),  2)</f>
        <v>0</v>
      </c>
      <c r="G32" s="22"/>
      <c r="H32" s="22"/>
      <c r="I32" s="112" t="n">
        <v>0.15</v>
      </c>
      <c r="J32" s="111" t="n">
        <f aca="false">ROUND(((SUM(BF129:BF242))*I32),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ROUND((SUM(BG129:BG242)),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ROUND((SUM(BH129:BH242)),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ROUND((SUM(BI129:BI242)),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podlah v chatce č.3 v rekreačním středisku Rakovec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Rakovec,Brno</v>
      </c>
      <c r="G87" s="22"/>
      <c r="H87" s="22"/>
      <c r="I87" s="15" t="s">
        <v>21</v>
      </c>
      <c r="J87" s="101" t="str">
        <f aca="false">IF(J10="","",J10)</f>
        <v>24. 7. 2022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 601 67 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J130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J131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J133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J141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J150</f>
        <v>0</v>
      </c>
      <c r="L99" s="131"/>
    </row>
    <row r="100" s="125" customFormat="true" ht="24.95" hidden="false" customHeight="true" outlineLevel="0" collapsed="false">
      <c r="B100" s="126"/>
      <c r="D100" s="127" t="s">
        <v>93</v>
      </c>
      <c r="E100" s="128"/>
      <c r="F100" s="128"/>
      <c r="G100" s="128"/>
      <c r="H100" s="128"/>
      <c r="I100" s="128"/>
      <c r="J100" s="129" t="n">
        <f aca="false">J152</f>
        <v>0</v>
      </c>
      <c r="L100" s="126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J153</f>
        <v>0</v>
      </c>
      <c r="L101" s="131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J163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J169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J172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J188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J198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J224</f>
        <v>0</v>
      </c>
      <c r="L107" s="131"/>
    </row>
    <row r="108" s="125" customFormat="true" ht="24.95" hidden="false" customHeight="true" outlineLevel="0" collapsed="false">
      <c r="B108" s="126"/>
      <c r="D108" s="127" t="s">
        <v>101</v>
      </c>
      <c r="E108" s="128"/>
      <c r="F108" s="128"/>
      <c r="G108" s="128"/>
      <c r="H108" s="128"/>
      <c r="I108" s="128"/>
      <c r="J108" s="129" t="n">
        <f aca="false">J236</f>
        <v>0</v>
      </c>
      <c r="L108" s="126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J237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J239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J241</f>
        <v>0</v>
      </c>
      <c r="L111" s="131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105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0" t="str">
        <f aca="false">E7</f>
        <v>Oprava podlah v chatce č.3 v rekreačním středisku Rakovec</v>
      </c>
      <c r="F121" s="100"/>
      <c r="G121" s="100"/>
      <c r="H121" s="100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Rakovec,Brno</v>
      </c>
      <c r="G123" s="22"/>
      <c r="H123" s="22"/>
      <c r="I123" s="15" t="s">
        <v>21</v>
      </c>
      <c r="J123" s="101" t="str">
        <f aca="false">IF(J10="","",J10)</f>
        <v>24. 7. 2022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 Husova 3, Brno 601 67 </v>
      </c>
      <c r="G125" s="22"/>
      <c r="H125" s="22"/>
      <c r="I125" s="15" t="s">
        <v>29</v>
      </c>
      <c r="J125" s="121" t="str">
        <f aca="false">E19</f>
        <v>Radka 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1" t="str">
        <f aca="false">E22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1" customFormat="true" ht="29.3" hidden="false" customHeight="true" outlineLevel="0" collapsed="false">
      <c r="A128" s="135"/>
      <c r="B128" s="136"/>
      <c r="C128" s="137" t="s">
        <v>106</v>
      </c>
      <c r="D128" s="138" t="s">
        <v>59</v>
      </c>
      <c r="E128" s="138" t="s">
        <v>55</v>
      </c>
      <c r="F128" s="138" t="s">
        <v>56</v>
      </c>
      <c r="G128" s="138" t="s">
        <v>107</v>
      </c>
      <c r="H128" s="138" t="s">
        <v>108</v>
      </c>
      <c r="I128" s="138" t="s">
        <v>109</v>
      </c>
      <c r="J128" s="138" t="s">
        <v>85</v>
      </c>
      <c r="K128" s="139" t="s">
        <v>110</v>
      </c>
      <c r="L128" s="140"/>
      <c r="M128" s="68"/>
      <c r="N128" s="69" t="s">
        <v>38</v>
      </c>
      <c r="O128" s="69" t="s">
        <v>111</v>
      </c>
      <c r="P128" s="69" t="s">
        <v>112</v>
      </c>
      <c r="Q128" s="69" t="s">
        <v>113</v>
      </c>
      <c r="R128" s="69" t="s">
        <v>114</v>
      </c>
      <c r="S128" s="69" t="s">
        <v>115</v>
      </c>
      <c r="T128" s="70" t="s">
        <v>116</v>
      </c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</row>
    <row r="129" s="27" customFormat="true" ht="22.8" hidden="false" customHeight="true" outlineLevel="0" collapsed="false">
      <c r="A129" s="22"/>
      <c r="B129" s="23"/>
      <c r="C129" s="76" t="s">
        <v>117</v>
      </c>
      <c r="D129" s="22"/>
      <c r="E129" s="22"/>
      <c r="F129" s="22"/>
      <c r="G129" s="22"/>
      <c r="H129" s="22"/>
      <c r="I129" s="22"/>
      <c r="J129" s="142" t="n">
        <f aca="false">BK129</f>
        <v>0</v>
      </c>
      <c r="K129" s="22"/>
      <c r="L129" s="23"/>
      <c r="M129" s="71"/>
      <c r="N129" s="58"/>
      <c r="O129" s="72"/>
      <c r="P129" s="143" t="n">
        <f aca="false">P130+P152+P236</f>
        <v>0</v>
      </c>
      <c r="Q129" s="72"/>
      <c r="R129" s="143" t="n">
        <f aca="false">R130+R152+R236</f>
        <v>3.74621208</v>
      </c>
      <c r="S129" s="72"/>
      <c r="T129" s="144" t="n">
        <f aca="false">T130+T152+T236</f>
        <v>1.14383852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87</v>
      </c>
      <c r="BK129" s="145" t="n">
        <f aca="false">BK130+BK152+BK236</f>
        <v>0</v>
      </c>
    </row>
    <row r="130" s="146" customFormat="true" ht="25.9" hidden="false" customHeight="true" outlineLevel="0" collapsed="false">
      <c r="B130" s="147"/>
      <c r="D130" s="148" t="s">
        <v>73</v>
      </c>
      <c r="E130" s="149" t="s">
        <v>118</v>
      </c>
      <c r="F130" s="149" t="s">
        <v>119</v>
      </c>
      <c r="I130" s="150"/>
      <c r="J130" s="151" t="n">
        <f aca="false">BK130</f>
        <v>0</v>
      </c>
      <c r="L130" s="147"/>
      <c r="M130" s="152"/>
      <c r="N130" s="153"/>
      <c r="O130" s="153"/>
      <c r="P130" s="154" t="n">
        <f aca="false">P131+P133+P141+P150</f>
        <v>0</v>
      </c>
      <c r="Q130" s="153"/>
      <c r="R130" s="154" t="n">
        <f aca="false">R131+R133+R141+R150</f>
        <v>2.0922312</v>
      </c>
      <c r="S130" s="153"/>
      <c r="T130" s="155" t="n">
        <f aca="false">T131+T133+T141+T150</f>
        <v>0.096</v>
      </c>
      <c r="AR130" s="148" t="s">
        <v>79</v>
      </c>
      <c r="AT130" s="156" t="s">
        <v>73</v>
      </c>
      <c r="AU130" s="156" t="s">
        <v>74</v>
      </c>
      <c r="AY130" s="148" t="s">
        <v>120</v>
      </c>
      <c r="BK130" s="157" t="n">
        <f aca="false">BK131+BK133+BK141+BK150</f>
        <v>0</v>
      </c>
    </row>
    <row r="131" s="146" customFormat="true" ht="22.8" hidden="false" customHeight="true" outlineLevel="0" collapsed="false">
      <c r="B131" s="147"/>
      <c r="D131" s="148" t="s">
        <v>73</v>
      </c>
      <c r="E131" s="158" t="s">
        <v>121</v>
      </c>
      <c r="F131" s="158" t="s">
        <v>122</v>
      </c>
      <c r="I131" s="150"/>
      <c r="J131" s="159" t="n">
        <f aca="false">BK131</f>
        <v>0</v>
      </c>
      <c r="L131" s="147"/>
      <c r="M131" s="152"/>
      <c r="N131" s="153"/>
      <c r="O131" s="153"/>
      <c r="P131" s="154" t="n">
        <f aca="false">P132</f>
        <v>0</v>
      </c>
      <c r="Q131" s="153"/>
      <c r="R131" s="154" t="n">
        <f aca="false">R132</f>
        <v>2.0892816</v>
      </c>
      <c r="S131" s="153"/>
      <c r="T131" s="155" t="n">
        <f aca="false">T132</f>
        <v>0</v>
      </c>
      <c r="AR131" s="148" t="s">
        <v>79</v>
      </c>
      <c r="AT131" s="156" t="s">
        <v>73</v>
      </c>
      <c r="AU131" s="156" t="s">
        <v>79</v>
      </c>
      <c r="AY131" s="148" t="s">
        <v>120</v>
      </c>
      <c r="BK131" s="157" t="n">
        <f aca="false">BK132</f>
        <v>0</v>
      </c>
    </row>
    <row r="132" s="27" customFormat="true" ht="24.15" hidden="false" customHeight="true" outlineLevel="0" collapsed="false">
      <c r="A132" s="22"/>
      <c r="B132" s="160"/>
      <c r="C132" s="161" t="s">
        <v>79</v>
      </c>
      <c r="D132" s="161" t="s">
        <v>123</v>
      </c>
      <c r="E132" s="162" t="s">
        <v>124</v>
      </c>
      <c r="F132" s="163" t="s">
        <v>125</v>
      </c>
      <c r="G132" s="164" t="s">
        <v>126</v>
      </c>
      <c r="H132" s="165" t="n">
        <v>36.848</v>
      </c>
      <c r="I132" s="166"/>
      <c r="J132" s="167" t="n">
        <f aca="false">ROUND(I132*H132,2)</f>
        <v>0</v>
      </c>
      <c r="K132" s="163"/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0.0567</v>
      </c>
      <c r="R132" s="170" t="n">
        <f aca="false">Q132*H132</f>
        <v>2.0892816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127</v>
      </c>
      <c r="AT132" s="172" t="s">
        <v>123</v>
      </c>
      <c r="AU132" s="172" t="s">
        <v>81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127</v>
      </c>
      <c r="BM132" s="172" t="s">
        <v>128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129</v>
      </c>
      <c r="F133" s="158" t="s">
        <v>130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SUM(P134:P140)</f>
        <v>0</v>
      </c>
      <c r="Q133" s="153"/>
      <c r="R133" s="154" t="n">
        <f aca="false">SUM(R134:R140)</f>
        <v>0.0029496</v>
      </c>
      <c r="S133" s="153"/>
      <c r="T133" s="155" t="n">
        <f aca="false">SUM(T134:T140)</f>
        <v>0.096</v>
      </c>
      <c r="AR133" s="148" t="s">
        <v>79</v>
      </c>
      <c r="AT133" s="156" t="s">
        <v>73</v>
      </c>
      <c r="AU133" s="156" t="s">
        <v>79</v>
      </c>
      <c r="AY133" s="148" t="s">
        <v>120</v>
      </c>
      <c r="BK133" s="157" t="n">
        <f aca="false">SUM(BK134:BK140)</f>
        <v>0</v>
      </c>
    </row>
    <row r="134" s="27" customFormat="true" ht="33" hidden="false" customHeight="true" outlineLevel="0" collapsed="false">
      <c r="A134" s="22"/>
      <c r="B134" s="160"/>
      <c r="C134" s="161" t="s">
        <v>81</v>
      </c>
      <c r="D134" s="161" t="s">
        <v>123</v>
      </c>
      <c r="E134" s="162" t="s">
        <v>131</v>
      </c>
      <c r="F134" s="163" t="s">
        <v>132</v>
      </c>
      <c r="G134" s="164" t="s">
        <v>126</v>
      </c>
      <c r="H134" s="165" t="n">
        <v>3.6</v>
      </c>
      <c r="I134" s="166"/>
      <c r="J134" s="167" t="n">
        <f aca="false">ROUND(I134*H134,2)</f>
        <v>0</v>
      </c>
      <c r="K134" s="163" t="s">
        <v>133</v>
      </c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0.00013</v>
      </c>
      <c r="R134" s="170" t="n">
        <f aca="false">Q134*H134</f>
        <v>0.000468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127</v>
      </c>
      <c r="AT134" s="172" t="s">
        <v>123</v>
      </c>
      <c r="AU134" s="172" t="s">
        <v>81</v>
      </c>
      <c r="AY134" s="3" t="s">
        <v>120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79</v>
      </c>
      <c r="BK134" s="173" t="n">
        <f aca="false">ROUND(I134*H134,2)</f>
        <v>0</v>
      </c>
      <c r="BL134" s="3" t="s">
        <v>127</v>
      </c>
      <c r="BM134" s="172" t="s">
        <v>134</v>
      </c>
    </row>
    <row r="135" s="174" customFormat="true" ht="12.8" hidden="false" customHeight="false" outlineLevel="0" collapsed="false">
      <c r="B135" s="175"/>
      <c r="D135" s="176" t="s">
        <v>135</v>
      </c>
      <c r="E135" s="177"/>
      <c r="F135" s="178" t="s">
        <v>136</v>
      </c>
      <c r="H135" s="179" t="n">
        <v>3.6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135</v>
      </c>
      <c r="AU135" s="177" t="s">
        <v>81</v>
      </c>
      <c r="AV135" s="174" t="s">
        <v>81</v>
      </c>
      <c r="AW135" s="174" t="s">
        <v>31</v>
      </c>
      <c r="AX135" s="174" t="s">
        <v>79</v>
      </c>
      <c r="AY135" s="177" t="s">
        <v>120</v>
      </c>
    </row>
    <row r="136" s="27" customFormat="true" ht="24.15" hidden="false" customHeight="true" outlineLevel="0" collapsed="false">
      <c r="A136" s="22"/>
      <c r="B136" s="160"/>
      <c r="C136" s="161" t="s">
        <v>137</v>
      </c>
      <c r="D136" s="161" t="s">
        <v>123</v>
      </c>
      <c r="E136" s="162" t="s">
        <v>138</v>
      </c>
      <c r="F136" s="163" t="s">
        <v>139</v>
      </c>
      <c r="G136" s="164" t="s">
        <v>126</v>
      </c>
      <c r="H136" s="165" t="n">
        <v>61.04</v>
      </c>
      <c r="I136" s="166"/>
      <c r="J136" s="167" t="n">
        <f aca="false">ROUND(I136*H136,2)</f>
        <v>0</v>
      </c>
      <c r="K136" s="163" t="s">
        <v>133</v>
      </c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4E-005</v>
      </c>
      <c r="R136" s="170" t="n">
        <f aca="false">Q136*H136</f>
        <v>0.0024416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127</v>
      </c>
      <c r="AT136" s="172" t="s">
        <v>123</v>
      </c>
      <c r="AU136" s="172" t="s">
        <v>81</v>
      </c>
      <c r="AY136" s="3" t="s">
        <v>120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127</v>
      </c>
      <c r="BM136" s="172" t="s">
        <v>140</v>
      </c>
    </row>
    <row r="137" s="174" customFormat="true" ht="12.8" hidden="false" customHeight="false" outlineLevel="0" collapsed="false">
      <c r="B137" s="175"/>
      <c r="D137" s="176" t="s">
        <v>135</v>
      </c>
      <c r="E137" s="177"/>
      <c r="F137" s="178" t="s">
        <v>141</v>
      </c>
      <c r="H137" s="179" t="n">
        <v>61.04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135</v>
      </c>
      <c r="AU137" s="177" t="s">
        <v>81</v>
      </c>
      <c r="AV137" s="174" t="s">
        <v>81</v>
      </c>
      <c r="AW137" s="174" t="s">
        <v>31</v>
      </c>
      <c r="AX137" s="174" t="s">
        <v>79</v>
      </c>
      <c r="AY137" s="177" t="s">
        <v>120</v>
      </c>
    </row>
    <row r="138" s="27" customFormat="true" ht="24.15" hidden="false" customHeight="true" outlineLevel="0" collapsed="false">
      <c r="A138" s="22"/>
      <c r="B138" s="160"/>
      <c r="C138" s="161" t="s">
        <v>127</v>
      </c>
      <c r="D138" s="161" t="s">
        <v>123</v>
      </c>
      <c r="E138" s="162" t="s">
        <v>142</v>
      </c>
      <c r="F138" s="163" t="s">
        <v>143</v>
      </c>
      <c r="G138" s="164" t="s">
        <v>144</v>
      </c>
      <c r="H138" s="165" t="n">
        <v>1</v>
      </c>
      <c r="I138" s="166"/>
      <c r="J138" s="167" t="n">
        <f aca="false">ROUND(I138*H138,2)</f>
        <v>0</v>
      </c>
      <c r="K138" s="163"/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4E-005</v>
      </c>
      <c r="R138" s="170" t="n">
        <f aca="false">Q138*H138</f>
        <v>4E-005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127</v>
      </c>
      <c r="AT138" s="172" t="s">
        <v>123</v>
      </c>
      <c r="AU138" s="172" t="s">
        <v>81</v>
      </c>
      <c r="AY138" s="3" t="s">
        <v>120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127</v>
      </c>
      <c r="BM138" s="172" t="s">
        <v>145</v>
      </c>
    </row>
    <row r="139" s="174" customFormat="true" ht="12.8" hidden="false" customHeight="false" outlineLevel="0" collapsed="false">
      <c r="B139" s="175"/>
      <c r="D139" s="176" t="s">
        <v>135</v>
      </c>
      <c r="E139" s="177"/>
      <c r="F139" s="178" t="s">
        <v>79</v>
      </c>
      <c r="H139" s="179" t="n">
        <v>1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135</v>
      </c>
      <c r="AU139" s="177" t="s">
        <v>81</v>
      </c>
      <c r="AV139" s="174" t="s">
        <v>81</v>
      </c>
      <c r="AW139" s="174" t="s">
        <v>31</v>
      </c>
      <c r="AX139" s="174" t="s">
        <v>79</v>
      </c>
      <c r="AY139" s="177" t="s">
        <v>120</v>
      </c>
    </row>
    <row r="140" s="27" customFormat="true" ht="24.15" hidden="false" customHeight="true" outlineLevel="0" collapsed="false">
      <c r="A140" s="22"/>
      <c r="B140" s="160"/>
      <c r="C140" s="161" t="s">
        <v>146</v>
      </c>
      <c r="D140" s="161" t="s">
        <v>123</v>
      </c>
      <c r="E140" s="162" t="s">
        <v>147</v>
      </c>
      <c r="F140" s="163" t="s">
        <v>148</v>
      </c>
      <c r="G140" s="164" t="s">
        <v>126</v>
      </c>
      <c r="H140" s="165" t="n">
        <v>2</v>
      </c>
      <c r="I140" s="166"/>
      <c r="J140" s="167" t="n">
        <f aca="false">ROUND(I140*H140,2)</f>
        <v>0</v>
      </c>
      <c r="K140" s="163" t="s">
        <v>133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0.048</v>
      </c>
      <c r="T140" s="171" t="n">
        <f aca="false">S140*H140</f>
        <v>0.096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127</v>
      </c>
      <c r="AT140" s="172" t="s">
        <v>123</v>
      </c>
      <c r="AU140" s="172" t="s">
        <v>81</v>
      </c>
      <c r="AY140" s="3" t="s">
        <v>120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127</v>
      </c>
      <c r="BM140" s="172" t="s">
        <v>149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150</v>
      </c>
      <c r="F141" s="158" t="s">
        <v>151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SUM(P142:P149)</f>
        <v>0</v>
      </c>
      <c r="Q141" s="153"/>
      <c r="R141" s="154" t="n">
        <f aca="false">SUM(R142:R149)</f>
        <v>0</v>
      </c>
      <c r="S141" s="153"/>
      <c r="T141" s="155" t="n">
        <f aca="false">SUM(T142:T149)</f>
        <v>0</v>
      </c>
      <c r="AR141" s="148" t="s">
        <v>79</v>
      </c>
      <c r="AT141" s="156" t="s">
        <v>73</v>
      </c>
      <c r="AU141" s="156" t="s">
        <v>79</v>
      </c>
      <c r="AY141" s="148" t="s">
        <v>120</v>
      </c>
      <c r="BK141" s="157" t="n">
        <f aca="false">SUM(BK142:BK149)</f>
        <v>0</v>
      </c>
    </row>
    <row r="142" s="27" customFormat="true" ht="24.15" hidden="false" customHeight="true" outlineLevel="0" collapsed="false">
      <c r="A142" s="22"/>
      <c r="B142" s="160"/>
      <c r="C142" s="161" t="s">
        <v>121</v>
      </c>
      <c r="D142" s="161" t="s">
        <v>123</v>
      </c>
      <c r="E142" s="162" t="s">
        <v>152</v>
      </c>
      <c r="F142" s="163" t="s">
        <v>153</v>
      </c>
      <c r="G142" s="164" t="s">
        <v>154</v>
      </c>
      <c r="H142" s="165" t="n">
        <v>1.144</v>
      </c>
      <c r="I142" s="166"/>
      <c r="J142" s="167" t="n">
        <f aca="false">ROUND(I142*H142,2)</f>
        <v>0</v>
      </c>
      <c r="K142" s="163" t="s">
        <v>133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127</v>
      </c>
      <c r="AT142" s="172" t="s">
        <v>123</v>
      </c>
      <c r="AU142" s="172" t="s">
        <v>81</v>
      </c>
      <c r="AY142" s="3" t="s">
        <v>120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127</v>
      </c>
      <c r="BM142" s="172" t="s">
        <v>155</v>
      </c>
    </row>
    <row r="143" s="27" customFormat="true" ht="24.15" hidden="false" customHeight="true" outlineLevel="0" collapsed="false">
      <c r="A143" s="22"/>
      <c r="B143" s="160"/>
      <c r="C143" s="161" t="s">
        <v>156</v>
      </c>
      <c r="D143" s="161" t="s">
        <v>123</v>
      </c>
      <c r="E143" s="162" t="s">
        <v>157</v>
      </c>
      <c r="F143" s="163" t="s">
        <v>158</v>
      </c>
      <c r="G143" s="164" t="s">
        <v>154</v>
      </c>
      <c r="H143" s="165" t="n">
        <v>1.144</v>
      </c>
      <c r="I143" s="166"/>
      <c r="J143" s="167" t="n">
        <f aca="false">ROUND(I143*H143,2)</f>
        <v>0</v>
      </c>
      <c r="K143" s="163" t="s">
        <v>133</v>
      </c>
      <c r="L143" s="23"/>
      <c r="M143" s="168"/>
      <c r="N143" s="169" t="s">
        <v>39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127</v>
      </c>
      <c r="AT143" s="172" t="s">
        <v>123</v>
      </c>
      <c r="AU143" s="172" t="s">
        <v>81</v>
      </c>
      <c r="AY143" s="3" t="s">
        <v>120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79</v>
      </c>
      <c r="BK143" s="173" t="n">
        <f aca="false">ROUND(I143*H143,2)</f>
        <v>0</v>
      </c>
      <c r="BL143" s="3" t="s">
        <v>127</v>
      </c>
      <c r="BM143" s="172" t="s">
        <v>159</v>
      </c>
    </row>
    <row r="144" s="27" customFormat="true" ht="24.15" hidden="false" customHeight="true" outlineLevel="0" collapsed="false">
      <c r="A144" s="22"/>
      <c r="B144" s="160"/>
      <c r="C144" s="161" t="s">
        <v>160</v>
      </c>
      <c r="D144" s="161" t="s">
        <v>123</v>
      </c>
      <c r="E144" s="162" t="s">
        <v>161</v>
      </c>
      <c r="F144" s="163" t="s">
        <v>162</v>
      </c>
      <c r="G144" s="164" t="s">
        <v>154</v>
      </c>
      <c r="H144" s="165" t="n">
        <v>28.6</v>
      </c>
      <c r="I144" s="166"/>
      <c r="J144" s="167" t="n">
        <f aca="false">ROUND(I144*H144,2)</f>
        <v>0</v>
      </c>
      <c r="K144" s="163" t="s">
        <v>133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127</v>
      </c>
      <c r="AT144" s="172" t="s">
        <v>123</v>
      </c>
      <c r="AU144" s="172" t="s">
        <v>81</v>
      </c>
      <c r="AY144" s="3" t="s">
        <v>120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127</v>
      </c>
      <c r="BM144" s="172" t="s">
        <v>163</v>
      </c>
    </row>
    <row r="145" s="174" customFormat="true" ht="12.8" hidden="false" customHeight="false" outlineLevel="0" collapsed="false">
      <c r="B145" s="175"/>
      <c r="D145" s="176" t="s">
        <v>135</v>
      </c>
      <c r="F145" s="178" t="s">
        <v>164</v>
      </c>
      <c r="H145" s="179" t="n">
        <v>28.6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135</v>
      </c>
      <c r="AU145" s="177" t="s">
        <v>81</v>
      </c>
      <c r="AV145" s="174" t="s">
        <v>81</v>
      </c>
      <c r="AW145" s="174" t="s">
        <v>2</v>
      </c>
      <c r="AX145" s="174" t="s">
        <v>79</v>
      </c>
      <c r="AY145" s="177" t="s">
        <v>120</v>
      </c>
    </row>
    <row r="146" s="27" customFormat="true" ht="33" hidden="false" customHeight="true" outlineLevel="0" collapsed="false">
      <c r="A146" s="22"/>
      <c r="B146" s="160"/>
      <c r="C146" s="161" t="s">
        <v>129</v>
      </c>
      <c r="D146" s="161" t="s">
        <v>123</v>
      </c>
      <c r="E146" s="162" t="s">
        <v>165</v>
      </c>
      <c r="F146" s="163" t="s">
        <v>166</v>
      </c>
      <c r="G146" s="164" t="s">
        <v>154</v>
      </c>
      <c r="H146" s="165" t="n">
        <v>0.085</v>
      </c>
      <c r="I146" s="166"/>
      <c r="J146" s="167" t="n">
        <f aca="false">ROUND(I146*H146,2)</f>
        <v>0</v>
      </c>
      <c r="K146" s="163" t="s">
        <v>133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127</v>
      </c>
      <c r="AT146" s="172" t="s">
        <v>123</v>
      </c>
      <c r="AU146" s="172" t="s">
        <v>81</v>
      </c>
      <c r="AY146" s="3" t="s">
        <v>120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127</v>
      </c>
      <c r="BM146" s="172" t="s">
        <v>167</v>
      </c>
    </row>
    <row r="147" s="27" customFormat="true" ht="33" hidden="false" customHeight="true" outlineLevel="0" collapsed="false">
      <c r="A147" s="22"/>
      <c r="B147" s="160"/>
      <c r="C147" s="161" t="s">
        <v>168</v>
      </c>
      <c r="D147" s="161" t="s">
        <v>123</v>
      </c>
      <c r="E147" s="162" t="s">
        <v>169</v>
      </c>
      <c r="F147" s="163" t="s">
        <v>170</v>
      </c>
      <c r="G147" s="164" t="s">
        <v>154</v>
      </c>
      <c r="H147" s="165" t="n">
        <v>0.158</v>
      </c>
      <c r="I147" s="166"/>
      <c r="J147" s="167" t="n">
        <f aca="false">ROUND(I147*H147,2)</f>
        <v>0</v>
      </c>
      <c r="K147" s="163" t="s">
        <v>133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127</v>
      </c>
      <c r="AT147" s="172" t="s">
        <v>123</v>
      </c>
      <c r="AU147" s="172" t="s">
        <v>81</v>
      </c>
      <c r="AY147" s="3" t="s">
        <v>120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127</v>
      </c>
      <c r="BM147" s="172" t="s">
        <v>171</v>
      </c>
    </row>
    <row r="148" s="27" customFormat="true" ht="33" hidden="false" customHeight="true" outlineLevel="0" collapsed="false">
      <c r="A148" s="22"/>
      <c r="B148" s="160"/>
      <c r="C148" s="161" t="s">
        <v>172</v>
      </c>
      <c r="D148" s="161" t="s">
        <v>123</v>
      </c>
      <c r="E148" s="162" t="s">
        <v>173</v>
      </c>
      <c r="F148" s="163" t="s">
        <v>174</v>
      </c>
      <c r="G148" s="164" t="s">
        <v>154</v>
      </c>
      <c r="H148" s="165" t="n">
        <v>0.676</v>
      </c>
      <c r="I148" s="166"/>
      <c r="J148" s="167" t="n">
        <f aca="false">ROUND(I148*H148,2)</f>
        <v>0</v>
      </c>
      <c r="K148" s="163" t="s">
        <v>133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127</v>
      </c>
      <c r="AT148" s="172" t="s">
        <v>123</v>
      </c>
      <c r="AU148" s="172" t="s">
        <v>81</v>
      </c>
      <c r="AY148" s="3" t="s">
        <v>120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127</v>
      </c>
      <c r="BM148" s="172" t="s">
        <v>175</v>
      </c>
    </row>
    <row r="149" s="27" customFormat="true" ht="37.8" hidden="false" customHeight="true" outlineLevel="0" collapsed="false">
      <c r="A149" s="22"/>
      <c r="B149" s="160"/>
      <c r="C149" s="161" t="s">
        <v>176</v>
      </c>
      <c r="D149" s="161" t="s">
        <v>123</v>
      </c>
      <c r="E149" s="162" t="s">
        <v>177</v>
      </c>
      <c r="F149" s="163" t="s">
        <v>178</v>
      </c>
      <c r="G149" s="164" t="s">
        <v>154</v>
      </c>
      <c r="H149" s="165" t="n">
        <v>0.225</v>
      </c>
      <c r="I149" s="166"/>
      <c r="J149" s="167" t="n">
        <f aca="false">ROUND(I149*H149,2)</f>
        <v>0</v>
      </c>
      <c r="K149" s="163" t="s">
        <v>133</v>
      </c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127</v>
      </c>
      <c r="AT149" s="172" t="s">
        <v>123</v>
      </c>
      <c r="AU149" s="172" t="s">
        <v>81</v>
      </c>
      <c r="AY149" s="3" t="s">
        <v>120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127</v>
      </c>
      <c r="BM149" s="172" t="s">
        <v>179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180</v>
      </c>
      <c r="F150" s="158" t="s">
        <v>181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P151</f>
        <v>0</v>
      </c>
      <c r="Q150" s="153"/>
      <c r="R150" s="154" t="n">
        <f aca="false">R151</f>
        <v>0</v>
      </c>
      <c r="S150" s="153"/>
      <c r="T150" s="155" t="n">
        <f aca="false">T151</f>
        <v>0</v>
      </c>
      <c r="AR150" s="148" t="s">
        <v>79</v>
      </c>
      <c r="AT150" s="156" t="s">
        <v>73</v>
      </c>
      <c r="AU150" s="156" t="s">
        <v>79</v>
      </c>
      <c r="AY150" s="148" t="s">
        <v>120</v>
      </c>
      <c r="BK150" s="157" t="n">
        <f aca="false">BK151</f>
        <v>0</v>
      </c>
    </row>
    <row r="151" s="27" customFormat="true" ht="16.5" hidden="false" customHeight="true" outlineLevel="0" collapsed="false">
      <c r="A151" s="22"/>
      <c r="B151" s="160"/>
      <c r="C151" s="161" t="s">
        <v>182</v>
      </c>
      <c r="D151" s="161" t="s">
        <v>123</v>
      </c>
      <c r="E151" s="162" t="s">
        <v>183</v>
      </c>
      <c r="F151" s="163" t="s">
        <v>184</v>
      </c>
      <c r="G151" s="164" t="s">
        <v>154</v>
      </c>
      <c r="H151" s="165" t="n">
        <v>2.092</v>
      </c>
      <c r="I151" s="166"/>
      <c r="J151" s="167" t="n">
        <f aca="false">ROUND(I151*H151,2)</f>
        <v>0</v>
      </c>
      <c r="K151" s="163" t="s">
        <v>133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127</v>
      </c>
      <c r="AT151" s="172" t="s">
        <v>123</v>
      </c>
      <c r="AU151" s="172" t="s">
        <v>81</v>
      </c>
      <c r="AY151" s="3" t="s">
        <v>120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127</v>
      </c>
      <c r="BM151" s="172" t="s">
        <v>185</v>
      </c>
    </row>
    <row r="152" s="146" customFormat="true" ht="25.9" hidden="false" customHeight="true" outlineLevel="0" collapsed="false">
      <c r="B152" s="147"/>
      <c r="D152" s="148" t="s">
        <v>73</v>
      </c>
      <c r="E152" s="149" t="s">
        <v>186</v>
      </c>
      <c r="F152" s="149" t="s">
        <v>187</v>
      </c>
      <c r="I152" s="150"/>
      <c r="J152" s="151" t="n">
        <f aca="false">BK152</f>
        <v>0</v>
      </c>
      <c r="L152" s="147"/>
      <c r="M152" s="152"/>
      <c r="N152" s="153"/>
      <c r="O152" s="153"/>
      <c r="P152" s="154" t="n">
        <f aca="false">P153+P163+P169+P172+P188+P198+P224</f>
        <v>0</v>
      </c>
      <c r="Q152" s="153"/>
      <c r="R152" s="154" t="n">
        <f aca="false">R153+R163+R169+R172+R188+R198+R224</f>
        <v>1.65398088</v>
      </c>
      <c r="S152" s="153"/>
      <c r="T152" s="155" t="n">
        <f aca="false">T153+T163+T169+T172+T188+T198+T224</f>
        <v>1.04783852</v>
      </c>
      <c r="AR152" s="148" t="s">
        <v>81</v>
      </c>
      <c r="AT152" s="156" t="s">
        <v>73</v>
      </c>
      <c r="AU152" s="156" t="s">
        <v>74</v>
      </c>
      <c r="AY152" s="148" t="s">
        <v>120</v>
      </c>
      <c r="BK152" s="157" t="n">
        <f aca="false">BK153+BK163+BK169+BK172+BK188+BK198+BK224</f>
        <v>0</v>
      </c>
    </row>
    <row r="153" s="146" customFormat="true" ht="22.8" hidden="false" customHeight="true" outlineLevel="0" collapsed="false">
      <c r="B153" s="147"/>
      <c r="D153" s="148" t="s">
        <v>73</v>
      </c>
      <c r="E153" s="158" t="s">
        <v>188</v>
      </c>
      <c r="F153" s="158" t="s">
        <v>189</v>
      </c>
      <c r="I153" s="150"/>
      <c r="J153" s="159" t="n">
        <f aca="false">BK153</f>
        <v>0</v>
      </c>
      <c r="L153" s="147"/>
      <c r="M153" s="152"/>
      <c r="N153" s="153"/>
      <c r="O153" s="153"/>
      <c r="P153" s="154" t="n">
        <f aca="false">SUM(P154:P162)</f>
        <v>0</v>
      </c>
      <c r="Q153" s="153"/>
      <c r="R153" s="154" t="n">
        <f aca="false">SUM(R154:R162)</f>
        <v>0.2451033</v>
      </c>
      <c r="S153" s="153"/>
      <c r="T153" s="155" t="n">
        <f aca="false">SUM(T154:T162)</f>
        <v>0.157952</v>
      </c>
      <c r="AR153" s="148" t="s">
        <v>81</v>
      </c>
      <c r="AT153" s="156" t="s">
        <v>73</v>
      </c>
      <c r="AU153" s="156" t="s">
        <v>79</v>
      </c>
      <c r="AY153" s="148" t="s">
        <v>120</v>
      </c>
      <c r="BK153" s="157" t="n">
        <f aca="false">SUM(BK154:BK162)</f>
        <v>0</v>
      </c>
    </row>
    <row r="154" s="27" customFormat="true" ht="24.15" hidden="false" customHeight="true" outlineLevel="0" collapsed="false">
      <c r="A154" s="22"/>
      <c r="B154" s="160"/>
      <c r="C154" s="161" t="s">
        <v>190</v>
      </c>
      <c r="D154" s="161" t="s">
        <v>123</v>
      </c>
      <c r="E154" s="162" t="s">
        <v>191</v>
      </c>
      <c r="F154" s="163" t="s">
        <v>192</v>
      </c>
      <c r="G154" s="164" t="s">
        <v>126</v>
      </c>
      <c r="H154" s="165" t="n">
        <v>39.488</v>
      </c>
      <c r="I154" s="166"/>
      <c r="J154" s="167" t="n">
        <f aca="false">ROUND(I154*H154,2)</f>
        <v>0</v>
      </c>
      <c r="K154" s="163" t="s">
        <v>133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193</v>
      </c>
      <c r="AT154" s="172" t="s">
        <v>123</v>
      </c>
      <c r="AU154" s="172" t="s">
        <v>81</v>
      </c>
      <c r="AY154" s="3" t="s">
        <v>120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193</v>
      </c>
      <c r="BM154" s="172" t="s">
        <v>194</v>
      </c>
    </row>
    <row r="155" s="27" customFormat="true" ht="16.5" hidden="false" customHeight="true" outlineLevel="0" collapsed="false">
      <c r="A155" s="22"/>
      <c r="B155" s="160"/>
      <c r="C155" s="184" t="s">
        <v>7</v>
      </c>
      <c r="D155" s="184" t="s">
        <v>195</v>
      </c>
      <c r="E155" s="185" t="s">
        <v>196</v>
      </c>
      <c r="F155" s="186" t="s">
        <v>197</v>
      </c>
      <c r="G155" s="187" t="s">
        <v>154</v>
      </c>
      <c r="H155" s="188" t="n">
        <v>0.013</v>
      </c>
      <c r="I155" s="189"/>
      <c r="J155" s="190" t="n">
        <f aca="false">ROUND(I155*H155,2)</f>
        <v>0</v>
      </c>
      <c r="K155" s="186" t="s">
        <v>133</v>
      </c>
      <c r="L155" s="191"/>
      <c r="M155" s="192"/>
      <c r="N155" s="193" t="s">
        <v>39</v>
      </c>
      <c r="O155" s="60"/>
      <c r="P155" s="170" t="n">
        <f aca="false">O155*H155</f>
        <v>0</v>
      </c>
      <c r="Q155" s="170" t="n">
        <v>1</v>
      </c>
      <c r="R155" s="170" t="n">
        <f aca="false">Q155*H155</f>
        <v>0.013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198</v>
      </c>
      <c r="AT155" s="172" t="s">
        <v>195</v>
      </c>
      <c r="AU155" s="172" t="s">
        <v>81</v>
      </c>
      <c r="AY155" s="3" t="s">
        <v>120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193</v>
      </c>
      <c r="BM155" s="172" t="s">
        <v>199</v>
      </c>
    </row>
    <row r="156" s="174" customFormat="true" ht="12.8" hidden="false" customHeight="false" outlineLevel="0" collapsed="false">
      <c r="B156" s="175"/>
      <c r="D156" s="176" t="s">
        <v>135</v>
      </c>
      <c r="F156" s="178" t="s">
        <v>200</v>
      </c>
      <c r="H156" s="179" t="n">
        <v>0.013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135</v>
      </c>
      <c r="AU156" s="177" t="s">
        <v>81</v>
      </c>
      <c r="AV156" s="174" t="s">
        <v>81</v>
      </c>
      <c r="AW156" s="174" t="s">
        <v>2</v>
      </c>
      <c r="AX156" s="174" t="s">
        <v>79</v>
      </c>
      <c r="AY156" s="177" t="s">
        <v>120</v>
      </c>
    </row>
    <row r="157" s="27" customFormat="true" ht="16.5" hidden="false" customHeight="true" outlineLevel="0" collapsed="false">
      <c r="A157" s="22"/>
      <c r="B157" s="160"/>
      <c r="C157" s="161" t="s">
        <v>193</v>
      </c>
      <c r="D157" s="161" t="s">
        <v>123</v>
      </c>
      <c r="E157" s="162" t="s">
        <v>201</v>
      </c>
      <c r="F157" s="163" t="s">
        <v>202</v>
      </c>
      <c r="G157" s="164" t="s">
        <v>126</v>
      </c>
      <c r="H157" s="165" t="n">
        <v>39.488</v>
      </c>
      <c r="I157" s="166"/>
      <c r="J157" s="167" t="n">
        <f aca="false">ROUND(I157*H157,2)</f>
        <v>0</v>
      </c>
      <c r="K157" s="163" t="s">
        <v>133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0.004</v>
      </c>
      <c r="T157" s="171" t="n">
        <f aca="false">S157*H157</f>
        <v>0.157952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193</v>
      </c>
      <c r="AT157" s="172" t="s">
        <v>123</v>
      </c>
      <c r="AU157" s="172" t="s">
        <v>81</v>
      </c>
      <c r="AY157" s="3" t="s">
        <v>120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193</v>
      </c>
      <c r="BM157" s="172" t="s">
        <v>203</v>
      </c>
    </row>
    <row r="158" s="174" customFormat="true" ht="28.3" hidden="false" customHeight="false" outlineLevel="0" collapsed="false">
      <c r="B158" s="175"/>
      <c r="D158" s="176" t="s">
        <v>135</v>
      </c>
      <c r="E158" s="177"/>
      <c r="F158" s="178" t="s">
        <v>204</v>
      </c>
      <c r="H158" s="179" t="n">
        <v>39.488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135</v>
      </c>
      <c r="AU158" s="177" t="s">
        <v>81</v>
      </c>
      <c r="AV158" s="174" t="s">
        <v>81</v>
      </c>
      <c r="AW158" s="174" t="s">
        <v>31</v>
      </c>
      <c r="AX158" s="174" t="s">
        <v>79</v>
      </c>
      <c r="AY158" s="177" t="s">
        <v>120</v>
      </c>
    </row>
    <row r="159" s="27" customFormat="true" ht="24.15" hidden="false" customHeight="true" outlineLevel="0" collapsed="false">
      <c r="A159" s="22"/>
      <c r="B159" s="160"/>
      <c r="C159" s="161" t="s">
        <v>205</v>
      </c>
      <c r="D159" s="161" t="s">
        <v>123</v>
      </c>
      <c r="E159" s="162" t="s">
        <v>206</v>
      </c>
      <c r="F159" s="163" t="s">
        <v>207</v>
      </c>
      <c r="G159" s="164" t="s">
        <v>126</v>
      </c>
      <c r="H159" s="165" t="n">
        <v>39.488</v>
      </c>
      <c r="I159" s="166"/>
      <c r="J159" s="167" t="n">
        <f aca="false">ROUND(I159*H159,2)</f>
        <v>0</v>
      </c>
      <c r="K159" s="163" t="s">
        <v>133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0.0004</v>
      </c>
      <c r="R159" s="170" t="n">
        <f aca="false">Q159*H159</f>
        <v>0.0157952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193</v>
      </c>
      <c r="AT159" s="172" t="s">
        <v>123</v>
      </c>
      <c r="AU159" s="172" t="s">
        <v>81</v>
      </c>
      <c r="AY159" s="3" t="s">
        <v>120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193</v>
      </c>
      <c r="BM159" s="172" t="s">
        <v>208</v>
      </c>
    </row>
    <row r="160" s="27" customFormat="true" ht="55.5" hidden="false" customHeight="true" outlineLevel="0" collapsed="false">
      <c r="A160" s="22"/>
      <c r="B160" s="160"/>
      <c r="C160" s="184" t="s">
        <v>209</v>
      </c>
      <c r="D160" s="184" t="s">
        <v>195</v>
      </c>
      <c r="E160" s="185" t="s">
        <v>210</v>
      </c>
      <c r="F160" s="186" t="s">
        <v>211</v>
      </c>
      <c r="G160" s="187" t="s">
        <v>126</v>
      </c>
      <c r="H160" s="188" t="n">
        <v>46.023</v>
      </c>
      <c r="I160" s="189"/>
      <c r="J160" s="190" t="n">
        <f aca="false">ROUND(I160*H160,2)</f>
        <v>0</v>
      </c>
      <c r="K160" s="186" t="s">
        <v>133</v>
      </c>
      <c r="L160" s="191"/>
      <c r="M160" s="192"/>
      <c r="N160" s="193" t="s">
        <v>39</v>
      </c>
      <c r="O160" s="60"/>
      <c r="P160" s="170" t="n">
        <f aca="false">O160*H160</f>
        <v>0</v>
      </c>
      <c r="Q160" s="170" t="n">
        <v>0.0047</v>
      </c>
      <c r="R160" s="170" t="n">
        <f aca="false">Q160*H160</f>
        <v>0.2163081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198</v>
      </c>
      <c r="AT160" s="172" t="s">
        <v>195</v>
      </c>
      <c r="AU160" s="172" t="s">
        <v>81</v>
      </c>
      <c r="AY160" s="3" t="s">
        <v>120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79</v>
      </c>
      <c r="BK160" s="173" t="n">
        <f aca="false">ROUND(I160*H160,2)</f>
        <v>0</v>
      </c>
      <c r="BL160" s="3" t="s">
        <v>193</v>
      </c>
      <c r="BM160" s="172" t="s">
        <v>212</v>
      </c>
    </row>
    <row r="161" s="174" customFormat="true" ht="12.8" hidden="false" customHeight="false" outlineLevel="0" collapsed="false">
      <c r="B161" s="175"/>
      <c r="D161" s="176" t="s">
        <v>135</v>
      </c>
      <c r="F161" s="178" t="s">
        <v>213</v>
      </c>
      <c r="H161" s="179" t="n">
        <v>46.023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135</v>
      </c>
      <c r="AU161" s="177" t="s">
        <v>81</v>
      </c>
      <c r="AV161" s="174" t="s">
        <v>81</v>
      </c>
      <c r="AW161" s="174" t="s">
        <v>2</v>
      </c>
      <c r="AX161" s="174" t="s">
        <v>79</v>
      </c>
      <c r="AY161" s="177" t="s">
        <v>120</v>
      </c>
    </row>
    <row r="162" s="27" customFormat="true" ht="24.15" hidden="false" customHeight="true" outlineLevel="0" collapsed="false">
      <c r="A162" s="22"/>
      <c r="B162" s="160"/>
      <c r="C162" s="161" t="s">
        <v>214</v>
      </c>
      <c r="D162" s="161" t="s">
        <v>123</v>
      </c>
      <c r="E162" s="162" t="s">
        <v>215</v>
      </c>
      <c r="F162" s="163" t="s">
        <v>216</v>
      </c>
      <c r="G162" s="164" t="s">
        <v>217</v>
      </c>
      <c r="H162" s="194"/>
      <c r="I162" s="166"/>
      <c r="J162" s="167" t="n">
        <f aca="false">ROUND(I162*H162,2)</f>
        <v>0</v>
      </c>
      <c r="K162" s="163" t="s">
        <v>133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193</v>
      </c>
      <c r="AT162" s="172" t="s">
        <v>123</v>
      </c>
      <c r="AU162" s="172" t="s">
        <v>81</v>
      </c>
      <c r="AY162" s="3" t="s">
        <v>120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193</v>
      </c>
      <c r="BM162" s="172" t="s">
        <v>218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219</v>
      </c>
      <c r="F163" s="158" t="s">
        <v>220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SUM(P164:P168)</f>
        <v>0</v>
      </c>
      <c r="Q163" s="153"/>
      <c r="R163" s="154" t="n">
        <f aca="false">SUM(R164:R168)</f>
        <v>0.51881984</v>
      </c>
      <c r="S163" s="153"/>
      <c r="T163" s="155" t="n">
        <f aca="false">SUM(T164:T168)</f>
        <v>0.57998752</v>
      </c>
      <c r="AR163" s="148" t="s">
        <v>81</v>
      </c>
      <c r="AT163" s="156" t="s">
        <v>73</v>
      </c>
      <c r="AU163" s="156" t="s">
        <v>79</v>
      </c>
      <c r="AY163" s="148" t="s">
        <v>120</v>
      </c>
      <c r="BK163" s="157" t="n">
        <f aca="false">SUM(BK164:BK168)</f>
        <v>0</v>
      </c>
    </row>
    <row r="164" s="27" customFormat="true" ht="24.15" hidden="false" customHeight="true" outlineLevel="0" collapsed="false">
      <c r="A164" s="22"/>
      <c r="B164" s="160"/>
      <c r="C164" s="161" t="s">
        <v>221</v>
      </c>
      <c r="D164" s="161" t="s">
        <v>123</v>
      </c>
      <c r="E164" s="162" t="s">
        <v>222</v>
      </c>
      <c r="F164" s="163" t="s">
        <v>223</v>
      </c>
      <c r="G164" s="164" t="s">
        <v>126</v>
      </c>
      <c r="H164" s="165" t="n">
        <v>36.848</v>
      </c>
      <c r="I164" s="166"/>
      <c r="J164" s="167" t="n">
        <f aca="false">ROUND(I164*H164,2)</f>
        <v>0</v>
      </c>
      <c r="K164" s="163" t="s">
        <v>133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0.0139</v>
      </c>
      <c r="R164" s="170" t="n">
        <f aca="false">Q164*H164</f>
        <v>0.5121872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193</v>
      </c>
      <c r="AT164" s="172" t="s">
        <v>123</v>
      </c>
      <c r="AU164" s="172" t="s">
        <v>81</v>
      </c>
      <c r="AY164" s="3" t="s">
        <v>120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193</v>
      </c>
      <c r="BM164" s="172" t="s">
        <v>224</v>
      </c>
    </row>
    <row r="165" s="27" customFormat="true" ht="33" hidden="false" customHeight="true" outlineLevel="0" collapsed="false">
      <c r="A165" s="22"/>
      <c r="B165" s="160"/>
      <c r="C165" s="161" t="s">
        <v>6</v>
      </c>
      <c r="D165" s="161" t="s">
        <v>123</v>
      </c>
      <c r="E165" s="162" t="s">
        <v>225</v>
      </c>
      <c r="F165" s="163" t="s">
        <v>226</v>
      </c>
      <c r="G165" s="164" t="s">
        <v>126</v>
      </c>
      <c r="H165" s="165" t="n">
        <v>36.848</v>
      </c>
      <c r="I165" s="166"/>
      <c r="J165" s="167" t="n">
        <f aca="false">ROUND(I165*H165,2)</f>
        <v>0</v>
      </c>
      <c r="K165" s="163" t="s">
        <v>133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0.01574</v>
      </c>
      <c r="T165" s="171" t="n">
        <f aca="false">S165*H165</f>
        <v>0.57998752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193</v>
      </c>
      <c r="AT165" s="172" t="s">
        <v>123</v>
      </c>
      <c r="AU165" s="172" t="s">
        <v>81</v>
      </c>
      <c r="AY165" s="3" t="s">
        <v>120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193</v>
      </c>
      <c r="BM165" s="172" t="s">
        <v>227</v>
      </c>
    </row>
    <row r="166" s="174" customFormat="true" ht="28.3" hidden="false" customHeight="false" outlineLevel="0" collapsed="false">
      <c r="B166" s="175"/>
      <c r="D166" s="176" t="s">
        <v>135</v>
      </c>
      <c r="E166" s="177"/>
      <c r="F166" s="178" t="s">
        <v>228</v>
      </c>
      <c r="H166" s="179" t="n">
        <v>36.848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135</v>
      </c>
      <c r="AU166" s="177" t="s">
        <v>81</v>
      </c>
      <c r="AV166" s="174" t="s">
        <v>81</v>
      </c>
      <c r="AW166" s="174" t="s">
        <v>31</v>
      </c>
      <c r="AX166" s="174" t="s">
        <v>79</v>
      </c>
      <c r="AY166" s="177" t="s">
        <v>120</v>
      </c>
    </row>
    <row r="167" s="27" customFormat="true" ht="24.15" hidden="false" customHeight="true" outlineLevel="0" collapsed="false">
      <c r="A167" s="22"/>
      <c r="B167" s="160"/>
      <c r="C167" s="161" t="s">
        <v>229</v>
      </c>
      <c r="D167" s="161" t="s">
        <v>123</v>
      </c>
      <c r="E167" s="162" t="s">
        <v>230</v>
      </c>
      <c r="F167" s="163" t="s">
        <v>231</v>
      </c>
      <c r="G167" s="164" t="s">
        <v>126</v>
      </c>
      <c r="H167" s="165" t="n">
        <v>36.848</v>
      </c>
      <c r="I167" s="166"/>
      <c r="J167" s="167" t="n">
        <f aca="false">ROUND(I167*H167,2)</f>
        <v>0</v>
      </c>
      <c r="K167" s="163" t="s">
        <v>133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0.00018</v>
      </c>
      <c r="R167" s="170" t="n">
        <f aca="false">Q167*H167</f>
        <v>0.00663264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193</v>
      </c>
      <c r="AT167" s="172" t="s">
        <v>123</v>
      </c>
      <c r="AU167" s="172" t="s">
        <v>81</v>
      </c>
      <c r="AY167" s="3" t="s">
        <v>120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193</v>
      </c>
      <c r="BM167" s="172" t="s">
        <v>232</v>
      </c>
    </row>
    <row r="168" s="27" customFormat="true" ht="24.15" hidden="false" customHeight="true" outlineLevel="0" collapsed="false">
      <c r="A168" s="22"/>
      <c r="B168" s="160"/>
      <c r="C168" s="161" t="s">
        <v>233</v>
      </c>
      <c r="D168" s="161" t="s">
        <v>123</v>
      </c>
      <c r="E168" s="162" t="s">
        <v>234</v>
      </c>
      <c r="F168" s="163" t="s">
        <v>235</v>
      </c>
      <c r="G168" s="164" t="s">
        <v>217</v>
      </c>
      <c r="H168" s="194"/>
      <c r="I168" s="166"/>
      <c r="J168" s="167" t="n">
        <f aca="false">ROUND(I168*H168,2)</f>
        <v>0</v>
      </c>
      <c r="K168" s="163" t="s">
        <v>133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193</v>
      </c>
      <c r="AT168" s="172" t="s">
        <v>123</v>
      </c>
      <c r="AU168" s="172" t="s">
        <v>81</v>
      </c>
      <c r="AY168" s="3" t="s">
        <v>120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193</v>
      </c>
      <c r="BM168" s="172" t="s">
        <v>236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237</v>
      </c>
      <c r="F169" s="158" t="s">
        <v>238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SUM(P170:P171)</f>
        <v>0</v>
      </c>
      <c r="Q169" s="153"/>
      <c r="R169" s="154" t="n">
        <f aca="false">SUM(R170:R171)</f>
        <v>0</v>
      </c>
      <c r="S169" s="153"/>
      <c r="T169" s="155" t="n">
        <f aca="false">SUM(T170:T171)</f>
        <v>0</v>
      </c>
      <c r="AR169" s="148" t="s">
        <v>81</v>
      </c>
      <c r="AT169" s="156" t="s">
        <v>73</v>
      </c>
      <c r="AU169" s="156" t="s">
        <v>79</v>
      </c>
      <c r="AY169" s="148" t="s">
        <v>120</v>
      </c>
      <c r="BK169" s="157" t="n">
        <f aca="false">SUM(BK170:BK171)</f>
        <v>0</v>
      </c>
    </row>
    <row r="170" s="27" customFormat="true" ht="33" hidden="false" customHeight="true" outlineLevel="0" collapsed="false">
      <c r="A170" s="22"/>
      <c r="B170" s="160"/>
      <c r="C170" s="161" t="s">
        <v>239</v>
      </c>
      <c r="D170" s="161" t="s">
        <v>123</v>
      </c>
      <c r="E170" s="162" t="s">
        <v>240</v>
      </c>
      <c r="F170" s="163" t="s">
        <v>241</v>
      </c>
      <c r="G170" s="164" t="s">
        <v>242</v>
      </c>
      <c r="H170" s="165" t="n">
        <v>2</v>
      </c>
      <c r="I170" s="166"/>
      <c r="J170" s="167" t="n">
        <f aca="false">ROUND(I170*H170,2)</f>
        <v>0</v>
      </c>
      <c r="K170" s="163"/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193</v>
      </c>
      <c r="AT170" s="172" t="s">
        <v>123</v>
      </c>
      <c r="AU170" s="172" t="s">
        <v>81</v>
      </c>
      <c r="AY170" s="3" t="s">
        <v>120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193</v>
      </c>
      <c r="BM170" s="172" t="s">
        <v>243</v>
      </c>
    </row>
    <row r="171" s="27" customFormat="true" ht="24.15" hidden="false" customHeight="true" outlineLevel="0" collapsed="false">
      <c r="A171" s="22"/>
      <c r="B171" s="160"/>
      <c r="C171" s="161" t="s">
        <v>244</v>
      </c>
      <c r="D171" s="161" t="s">
        <v>123</v>
      </c>
      <c r="E171" s="162" t="s">
        <v>245</v>
      </c>
      <c r="F171" s="163" t="s">
        <v>246</v>
      </c>
      <c r="G171" s="164" t="s">
        <v>217</v>
      </c>
      <c r="H171" s="194"/>
      <c r="I171" s="166"/>
      <c r="J171" s="167" t="n">
        <f aca="false">ROUND(I171*H171,2)</f>
        <v>0</v>
      </c>
      <c r="K171" s="163" t="s">
        <v>133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193</v>
      </c>
      <c r="AT171" s="172" t="s">
        <v>123</v>
      </c>
      <c r="AU171" s="172" t="s">
        <v>81</v>
      </c>
      <c r="AY171" s="3" t="s">
        <v>120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193</v>
      </c>
      <c r="BM171" s="172" t="s">
        <v>247</v>
      </c>
    </row>
    <row r="172" s="146" customFormat="true" ht="22.8" hidden="false" customHeight="true" outlineLevel="0" collapsed="false">
      <c r="B172" s="147"/>
      <c r="D172" s="148" t="s">
        <v>73</v>
      </c>
      <c r="E172" s="158" t="s">
        <v>248</v>
      </c>
      <c r="F172" s="158" t="s">
        <v>249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SUM(P173:P187)</f>
        <v>0</v>
      </c>
      <c r="Q172" s="153"/>
      <c r="R172" s="154" t="n">
        <f aca="false">SUM(R173:R187)</f>
        <v>0.0747916</v>
      </c>
      <c r="S172" s="153"/>
      <c r="T172" s="155" t="n">
        <f aca="false">SUM(T173:T187)</f>
        <v>0</v>
      </c>
      <c r="AR172" s="148" t="s">
        <v>81</v>
      </c>
      <c r="AT172" s="156" t="s">
        <v>73</v>
      </c>
      <c r="AU172" s="156" t="s">
        <v>79</v>
      </c>
      <c r="AY172" s="148" t="s">
        <v>120</v>
      </c>
      <c r="BK172" s="157" t="n">
        <f aca="false">SUM(BK173:BK187)</f>
        <v>0</v>
      </c>
    </row>
    <row r="173" s="27" customFormat="true" ht="16.5" hidden="false" customHeight="true" outlineLevel="0" collapsed="false">
      <c r="A173" s="22"/>
      <c r="B173" s="160"/>
      <c r="C173" s="161" t="s">
        <v>250</v>
      </c>
      <c r="D173" s="161" t="s">
        <v>123</v>
      </c>
      <c r="E173" s="162" t="s">
        <v>251</v>
      </c>
      <c r="F173" s="163" t="s">
        <v>252</v>
      </c>
      <c r="G173" s="164" t="s">
        <v>126</v>
      </c>
      <c r="H173" s="165" t="n">
        <v>1.92</v>
      </c>
      <c r="I173" s="166"/>
      <c r="J173" s="167" t="n">
        <f aca="false">ROUND(I173*H173,2)</f>
        <v>0</v>
      </c>
      <c r="K173" s="163" t="s">
        <v>133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0.0003</v>
      </c>
      <c r="R173" s="170" t="n">
        <f aca="false">Q173*H173</f>
        <v>0.000576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193</v>
      </c>
      <c r="AT173" s="172" t="s">
        <v>123</v>
      </c>
      <c r="AU173" s="172" t="s">
        <v>81</v>
      </c>
      <c r="AY173" s="3" t="s">
        <v>120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193</v>
      </c>
      <c r="BM173" s="172" t="s">
        <v>253</v>
      </c>
    </row>
    <row r="174" s="174" customFormat="true" ht="12.8" hidden="false" customHeight="false" outlineLevel="0" collapsed="false">
      <c r="B174" s="175"/>
      <c r="D174" s="176" t="s">
        <v>135</v>
      </c>
      <c r="E174" s="177"/>
      <c r="F174" s="178" t="s">
        <v>254</v>
      </c>
      <c r="H174" s="179" t="n">
        <v>1.92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135</v>
      </c>
      <c r="AU174" s="177" t="s">
        <v>81</v>
      </c>
      <c r="AV174" s="174" t="s">
        <v>81</v>
      </c>
      <c r="AW174" s="174" t="s">
        <v>31</v>
      </c>
      <c r="AX174" s="174" t="s">
        <v>79</v>
      </c>
      <c r="AY174" s="177" t="s">
        <v>120</v>
      </c>
    </row>
    <row r="175" s="27" customFormat="true" ht="24.15" hidden="false" customHeight="true" outlineLevel="0" collapsed="false">
      <c r="A175" s="22"/>
      <c r="B175" s="160"/>
      <c r="C175" s="161" t="s">
        <v>255</v>
      </c>
      <c r="D175" s="161" t="s">
        <v>123</v>
      </c>
      <c r="E175" s="162" t="s">
        <v>256</v>
      </c>
      <c r="F175" s="163" t="s">
        <v>257</v>
      </c>
      <c r="G175" s="164" t="s">
        <v>126</v>
      </c>
      <c r="H175" s="165" t="n">
        <v>1.92</v>
      </c>
      <c r="I175" s="166"/>
      <c r="J175" s="167" t="n">
        <f aca="false">ROUND(I175*H175,2)</f>
        <v>0</v>
      </c>
      <c r="K175" s="163" t="s">
        <v>133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0.00758</v>
      </c>
      <c r="R175" s="170" t="n">
        <f aca="false">Q175*H175</f>
        <v>0.0145536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193</v>
      </c>
      <c r="AT175" s="172" t="s">
        <v>123</v>
      </c>
      <c r="AU175" s="172" t="s">
        <v>81</v>
      </c>
      <c r="AY175" s="3" t="s">
        <v>120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193</v>
      </c>
      <c r="BM175" s="172" t="s">
        <v>258</v>
      </c>
    </row>
    <row r="176" s="27" customFormat="true" ht="24.15" hidden="false" customHeight="true" outlineLevel="0" collapsed="false">
      <c r="A176" s="22"/>
      <c r="B176" s="160"/>
      <c r="C176" s="161" t="s">
        <v>259</v>
      </c>
      <c r="D176" s="161" t="s">
        <v>123</v>
      </c>
      <c r="E176" s="162" t="s">
        <v>260</v>
      </c>
      <c r="F176" s="163" t="s">
        <v>261</v>
      </c>
      <c r="G176" s="164" t="s">
        <v>262</v>
      </c>
      <c r="H176" s="165" t="n">
        <v>4.4</v>
      </c>
      <c r="I176" s="166"/>
      <c r="J176" s="167" t="n">
        <f aca="false">ROUND(I176*H176,2)</f>
        <v>0</v>
      </c>
      <c r="K176" s="163" t="s">
        <v>133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0.0002</v>
      </c>
      <c r="R176" s="170" t="n">
        <f aca="false">Q176*H176</f>
        <v>0.00088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193</v>
      </c>
      <c r="AT176" s="172" t="s">
        <v>123</v>
      </c>
      <c r="AU176" s="172" t="s">
        <v>81</v>
      </c>
      <c r="AY176" s="3" t="s">
        <v>120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193</v>
      </c>
      <c r="BM176" s="172" t="s">
        <v>263</v>
      </c>
    </row>
    <row r="177" s="174" customFormat="true" ht="12.8" hidden="false" customHeight="false" outlineLevel="0" collapsed="false">
      <c r="B177" s="175"/>
      <c r="D177" s="176" t="s">
        <v>135</v>
      </c>
      <c r="E177" s="177"/>
      <c r="F177" s="178" t="s">
        <v>264</v>
      </c>
      <c r="H177" s="179" t="n">
        <v>4.4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135</v>
      </c>
      <c r="AU177" s="177" t="s">
        <v>81</v>
      </c>
      <c r="AV177" s="174" t="s">
        <v>81</v>
      </c>
      <c r="AW177" s="174" t="s">
        <v>31</v>
      </c>
      <c r="AX177" s="174" t="s">
        <v>79</v>
      </c>
      <c r="AY177" s="177" t="s">
        <v>120</v>
      </c>
    </row>
    <row r="178" s="27" customFormat="true" ht="24.15" hidden="false" customHeight="true" outlineLevel="0" collapsed="false">
      <c r="A178" s="22"/>
      <c r="B178" s="160"/>
      <c r="C178" s="184" t="s">
        <v>265</v>
      </c>
      <c r="D178" s="184" t="s">
        <v>195</v>
      </c>
      <c r="E178" s="185" t="s">
        <v>266</v>
      </c>
      <c r="F178" s="186" t="s">
        <v>267</v>
      </c>
      <c r="G178" s="187" t="s">
        <v>262</v>
      </c>
      <c r="H178" s="188" t="n">
        <v>4.84</v>
      </c>
      <c r="I178" s="189"/>
      <c r="J178" s="190" t="n">
        <f aca="false">ROUND(I178*H178,2)</f>
        <v>0</v>
      </c>
      <c r="K178" s="186" t="s">
        <v>133</v>
      </c>
      <c r="L178" s="191"/>
      <c r="M178" s="192"/>
      <c r="N178" s="193" t="s">
        <v>39</v>
      </c>
      <c r="O178" s="60"/>
      <c r="P178" s="170" t="n">
        <f aca="false">O178*H178</f>
        <v>0</v>
      </c>
      <c r="Q178" s="170" t="n">
        <v>0.00021</v>
      </c>
      <c r="R178" s="170" t="n">
        <f aca="false">Q178*H178</f>
        <v>0.0010164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198</v>
      </c>
      <c r="AT178" s="172" t="s">
        <v>195</v>
      </c>
      <c r="AU178" s="172" t="s">
        <v>81</v>
      </c>
      <c r="AY178" s="3" t="s">
        <v>120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193</v>
      </c>
      <c r="BM178" s="172" t="s">
        <v>268</v>
      </c>
    </row>
    <row r="179" s="174" customFormat="true" ht="12.8" hidden="false" customHeight="false" outlineLevel="0" collapsed="false">
      <c r="B179" s="175"/>
      <c r="D179" s="176" t="s">
        <v>135</v>
      </c>
      <c r="F179" s="178" t="s">
        <v>269</v>
      </c>
      <c r="H179" s="179" t="n">
        <v>4.84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135</v>
      </c>
      <c r="AU179" s="177" t="s">
        <v>81</v>
      </c>
      <c r="AV179" s="174" t="s">
        <v>81</v>
      </c>
      <c r="AW179" s="174" t="s">
        <v>2</v>
      </c>
      <c r="AX179" s="174" t="s">
        <v>79</v>
      </c>
      <c r="AY179" s="177" t="s">
        <v>120</v>
      </c>
    </row>
    <row r="180" s="27" customFormat="true" ht="24.15" hidden="false" customHeight="true" outlineLevel="0" collapsed="false">
      <c r="A180" s="22"/>
      <c r="B180" s="160"/>
      <c r="C180" s="161" t="s">
        <v>270</v>
      </c>
      <c r="D180" s="161" t="s">
        <v>123</v>
      </c>
      <c r="E180" s="162" t="s">
        <v>271</v>
      </c>
      <c r="F180" s="163" t="s">
        <v>272</v>
      </c>
      <c r="G180" s="164" t="s">
        <v>126</v>
      </c>
      <c r="H180" s="165" t="n">
        <v>1.92</v>
      </c>
      <c r="I180" s="166"/>
      <c r="J180" s="167" t="n">
        <f aca="false">ROUND(I180*H180,2)</f>
        <v>0</v>
      </c>
      <c r="K180" s="163" t="s">
        <v>133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0.0075</v>
      </c>
      <c r="R180" s="170" t="n">
        <f aca="false">Q180*H180</f>
        <v>0.0144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193</v>
      </c>
      <c r="AT180" s="172" t="s">
        <v>123</v>
      </c>
      <c r="AU180" s="172" t="s">
        <v>81</v>
      </c>
      <c r="AY180" s="3" t="s">
        <v>120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193</v>
      </c>
      <c r="BM180" s="172" t="s">
        <v>273</v>
      </c>
    </row>
    <row r="181" s="27" customFormat="true" ht="24.15" hidden="false" customHeight="true" outlineLevel="0" collapsed="false">
      <c r="A181" s="22"/>
      <c r="B181" s="160"/>
      <c r="C181" s="184" t="s">
        <v>274</v>
      </c>
      <c r="D181" s="184" t="s">
        <v>195</v>
      </c>
      <c r="E181" s="185" t="s">
        <v>275</v>
      </c>
      <c r="F181" s="186" t="s">
        <v>276</v>
      </c>
      <c r="G181" s="187" t="s">
        <v>126</v>
      </c>
      <c r="H181" s="188" t="n">
        <v>2.448</v>
      </c>
      <c r="I181" s="189"/>
      <c r="J181" s="190" t="n">
        <f aca="false">ROUND(I181*H181,2)</f>
        <v>0</v>
      </c>
      <c r="K181" s="186" t="s">
        <v>133</v>
      </c>
      <c r="L181" s="191"/>
      <c r="M181" s="192"/>
      <c r="N181" s="193" t="s">
        <v>39</v>
      </c>
      <c r="O181" s="60"/>
      <c r="P181" s="170" t="n">
        <f aca="false">O181*H181</f>
        <v>0</v>
      </c>
      <c r="Q181" s="170" t="n">
        <v>0.0177</v>
      </c>
      <c r="R181" s="170" t="n">
        <f aca="false">Q181*H181</f>
        <v>0.0433296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198</v>
      </c>
      <c r="AT181" s="172" t="s">
        <v>195</v>
      </c>
      <c r="AU181" s="172" t="s">
        <v>81</v>
      </c>
      <c r="AY181" s="3" t="s">
        <v>120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193</v>
      </c>
      <c r="BM181" s="172" t="s">
        <v>277</v>
      </c>
    </row>
    <row r="182" s="174" customFormat="true" ht="12.8" hidden="false" customHeight="false" outlineLevel="0" collapsed="false">
      <c r="B182" s="175"/>
      <c r="D182" s="176" t="s">
        <v>135</v>
      </c>
      <c r="F182" s="178" t="s">
        <v>278</v>
      </c>
      <c r="H182" s="179" t="n">
        <v>2.448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135</v>
      </c>
      <c r="AU182" s="177" t="s">
        <v>81</v>
      </c>
      <c r="AV182" s="174" t="s">
        <v>81</v>
      </c>
      <c r="AW182" s="174" t="s">
        <v>2</v>
      </c>
      <c r="AX182" s="174" t="s">
        <v>79</v>
      </c>
      <c r="AY182" s="177" t="s">
        <v>120</v>
      </c>
    </row>
    <row r="183" s="27" customFormat="true" ht="24.15" hidden="false" customHeight="true" outlineLevel="0" collapsed="false">
      <c r="A183" s="22"/>
      <c r="B183" s="160"/>
      <c r="C183" s="161" t="s">
        <v>198</v>
      </c>
      <c r="D183" s="161" t="s">
        <v>123</v>
      </c>
      <c r="E183" s="162" t="s">
        <v>279</v>
      </c>
      <c r="F183" s="163" t="s">
        <v>280</v>
      </c>
      <c r="G183" s="164" t="s">
        <v>126</v>
      </c>
      <c r="H183" s="165" t="n">
        <v>1.92</v>
      </c>
      <c r="I183" s="166"/>
      <c r="J183" s="167" t="n">
        <f aca="false">ROUND(I183*H183,2)</f>
        <v>0</v>
      </c>
      <c r="K183" s="163" t="s">
        <v>133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193</v>
      </c>
      <c r="AT183" s="172" t="s">
        <v>123</v>
      </c>
      <c r="AU183" s="172" t="s">
        <v>81</v>
      </c>
      <c r="AY183" s="3" t="s">
        <v>120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193</v>
      </c>
      <c r="BM183" s="172" t="s">
        <v>281</v>
      </c>
    </row>
    <row r="184" s="27" customFormat="true" ht="37.8" hidden="false" customHeight="true" outlineLevel="0" collapsed="false">
      <c r="A184" s="22"/>
      <c r="B184" s="160"/>
      <c r="C184" s="161" t="s">
        <v>282</v>
      </c>
      <c r="D184" s="161" t="s">
        <v>123</v>
      </c>
      <c r="E184" s="162" t="s">
        <v>283</v>
      </c>
      <c r="F184" s="163" t="s">
        <v>284</v>
      </c>
      <c r="G184" s="164" t="s">
        <v>126</v>
      </c>
      <c r="H184" s="165" t="n">
        <v>1.92</v>
      </c>
      <c r="I184" s="166"/>
      <c r="J184" s="167" t="n">
        <f aca="false">ROUND(I184*H184,2)</f>
        <v>0</v>
      </c>
      <c r="K184" s="163" t="s">
        <v>133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193</v>
      </c>
      <c r="AT184" s="172" t="s">
        <v>123</v>
      </c>
      <c r="AU184" s="172" t="s">
        <v>81</v>
      </c>
      <c r="AY184" s="3" t="s">
        <v>120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193</v>
      </c>
      <c r="BM184" s="172" t="s">
        <v>285</v>
      </c>
    </row>
    <row r="185" s="27" customFormat="true" ht="16.5" hidden="false" customHeight="true" outlineLevel="0" collapsed="false">
      <c r="A185" s="22"/>
      <c r="B185" s="160"/>
      <c r="C185" s="161" t="s">
        <v>286</v>
      </c>
      <c r="D185" s="161" t="s">
        <v>123</v>
      </c>
      <c r="E185" s="162" t="s">
        <v>287</v>
      </c>
      <c r="F185" s="163" t="s">
        <v>288</v>
      </c>
      <c r="G185" s="164" t="s">
        <v>262</v>
      </c>
      <c r="H185" s="165" t="n">
        <v>1.2</v>
      </c>
      <c r="I185" s="166"/>
      <c r="J185" s="167" t="n">
        <f aca="false">ROUND(I185*H185,2)</f>
        <v>0</v>
      </c>
      <c r="K185" s="163" t="s">
        <v>133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3E-005</v>
      </c>
      <c r="R185" s="170" t="n">
        <f aca="false">Q185*H185</f>
        <v>3.6E-005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193</v>
      </c>
      <c r="AT185" s="172" t="s">
        <v>123</v>
      </c>
      <c r="AU185" s="172" t="s">
        <v>81</v>
      </c>
      <c r="AY185" s="3" t="s">
        <v>120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193</v>
      </c>
      <c r="BM185" s="172" t="s">
        <v>289</v>
      </c>
    </row>
    <row r="186" s="174" customFormat="true" ht="12.8" hidden="false" customHeight="false" outlineLevel="0" collapsed="false">
      <c r="B186" s="175"/>
      <c r="D186" s="176" t="s">
        <v>135</v>
      </c>
      <c r="E186" s="177"/>
      <c r="F186" s="178" t="s">
        <v>290</v>
      </c>
      <c r="H186" s="179" t="n">
        <v>1.2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135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120</v>
      </c>
    </row>
    <row r="187" s="27" customFormat="true" ht="24.15" hidden="false" customHeight="true" outlineLevel="0" collapsed="false">
      <c r="A187" s="22"/>
      <c r="B187" s="160"/>
      <c r="C187" s="161" t="s">
        <v>291</v>
      </c>
      <c r="D187" s="161" t="s">
        <v>123</v>
      </c>
      <c r="E187" s="162" t="s">
        <v>292</v>
      </c>
      <c r="F187" s="163" t="s">
        <v>293</v>
      </c>
      <c r="G187" s="164" t="s">
        <v>217</v>
      </c>
      <c r="H187" s="194"/>
      <c r="I187" s="166"/>
      <c r="J187" s="167" t="n">
        <f aca="false">ROUND(I187*H187,2)</f>
        <v>0</v>
      </c>
      <c r="K187" s="163" t="s">
        <v>133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193</v>
      </c>
      <c r="AT187" s="172" t="s">
        <v>123</v>
      </c>
      <c r="AU187" s="172" t="s">
        <v>81</v>
      </c>
      <c r="AY187" s="3" t="s">
        <v>120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193</v>
      </c>
      <c r="BM187" s="172" t="s">
        <v>294</v>
      </c>
    </row>
    <row r="188" s="146" customFormat="true" ht="22.8" hidden="false" customHeight="true" outlineLevel="0" collapsed="false">
      <c r="B188" s="147"/>
      <c r="D188" s="148" t="s">
        <v>73</v>
      </c>
      <c r="E188" s="158" t="s">
        <v>295</v>
      </c>
      <c r="F188" s="158" t="s">
        <v>296</v>
      </c>
      <c r="I188" s="150"/>
      <c r="J188" s="159" t="n">
        <f aca="false">BK188</f>
        <v>0</v>
      </c>
      <c r="L188" s="147"/>
      <c r="M188" s="152"/>
      <c r="N188" s="153"/>
      <c r="O188" s="153"/>
      <c r="P188" s="154" t="n">
        <f aca="false">SUM(P189:P197)</f>
        <v>0</v>
      </c>
      <c r="Q188" s="153"/>
      <c r="R188" s="154" t="n">
        <f aca="false">SUM(R189:R197)</f>
        <v>0.0225169</v>
      </c>
      <c r="S188" s="153"/>
      <c r="T188" s="155" t="n">
        <f aca="false">SUM(T189:T197)</f>
        <v>0.08465</v>
      </c>
      <c r="AR188" s="148" t="s">
        <v>81</v>
      </c>
      <c r="AT188" s="156" t="s">
        <v>73</v>
      </c>
      <c r="AU188" s="156" t="s">
        <v>79</v>
      </c>
      <c r="AY188" s="148" t="s">
        <v>120</v>
      </c>
      <c r="BK188" s="157" t="n">
        <f aca="false">SUM(BK189:BK197)</f>
        <v>0</v>
      </c>
    </row>
    <row r="189" s="27" customFormat="true" ht="24.15" hidden="false" customHeight="true" outlineLevel="0" collapsed="false">
      <c r="A189" s="22"/>
      <c r="B189" s="160"/>
      <c r="C189" s="161" t="s">
        <v>297</v>
      </c>
      <c r="D189" s="161" t="s">
        <v>123</v>
      </c>
      <c r="E189" s="162" t="s">
        <v>298</v>
      </c>
      <c r="F189" s="163" t="s">
        <v>299</v>
      </c>
      <c r="G189" s="164" t="s">
        <v>262</v>
      </c>
      <c r="H189" s="165" t="n">
        <v>84.65</v>
      </c>
      <c r="I189" s="166"/>
      <c r="J189" s="167" t="n">
        <f aca="false">ROUND(I189*H189,2)</f>
        <v>0</v>
      </c>
      <c r="K189" s="163" t="s">
        <v>133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0.001</v>
      </c>
      <c r="T189" s="171" t="n">
        <f aca="false">S189*H189</f>
        <v>0.08465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193</v>
      </c>
      <c r="AT189" s="172" t="s">
        <v>123</v>
      </c>
      <c r="AU189" s="172" t="s">
        <v>81</v>
      </c>
      <c r="AY189" s="3" t="s">
        <v>120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193</v>
      </c>
      <c r="BM189" s="172" t="s">
        <v>300</v>
      </c>
    </row>
    <row r="190" s="174" customFormat="true" ht="19.25" hidden="false" customHeight="false" outlineLevel="0" collapsed="false">
      <c r="B190" s="175"/>
      <c r="D190" s="176" t="s">
        <v>135</v>
      </c>
      <c r="E190" s="177"/>
      <c r="F190" s="178" t="s">
        <v>301</v>
      </c>
      <c r="H190" s="179" t="n">
        <v>51.6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135</v>
      </c>
      <c r="AU190" s="177" t="s">
        <v>81</v>
      </c>
      <c r="AV190" s="174" t="s">
        <v>81</v>
      </c>
      <c r="AW190" s="174" t="s">
        <v>31</v>
      </c>
      <c r="AX190" s="174" t="s">
        <v>74</v>
      </c>
      <c r="AY190" s="177" t="s">
        <v>120</v>
      </c>
    </row>
    <row r="191" s="174" customFormat="true" ht="12.8" hidden="false" customHeight="false" outlineLevel="0" collapsed="false">
      <c r="B191" s="175"/>
      <c r="D191" s="176" t="s">
        <v>135</v>
      </c>
      <c r="E191" s="177"/>
      <c r="F191" s="178" t="s">
        <v>302</v>
      </c>
      <c r="H191" s="179" t="n">
        <v>33.05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135</v>
      </c>
      <c r="AU191" s="177" t="s">
        <v>81</v>
      </c>
      <c r="AV191" s="174" t="s">
        <v>81</v>
      </c>
      <c r="AW191" s="174" t="s">
        <v>31</v>
      </c>
      <c r="AX191" s="174" t="s">
        <v>74</v>
      </c>
      <c r="AY191" s="177" t="s">
        <v>120</v>
      </c>
    </row>
    <row r="192" s="195" customFormat="true" ht="12.8" hidden="false" customHeight="false" outlineLevel="0" collapsed="false">
      <c r="B192" s="196"/>
      <c r="D192" s="176" t="s">
        <v>135</v>
      </c>
      <c r="E192" s="197"/>
      <c r="F192" s="198" t="s">
        <v>303</v>
      </c>
      <c r="H192" s="199" t="n">
        <v>84.65</v>
      </c>
      <c r="I192" s="200"/>
      <c r="L192" s="196"/>
      <c r="M192" s="201"/>
      <c r="N192" s="202"/>
      <c r="O192" s="202"/>
      <c r="P192" s="202"/>
      <c r="Q192" s="202"/>
      <c r="R192" s="202"/>
      <c r="S192" s="202"/>
      <c r="T192" s="203"/>
      <c r="AT192" s="197" t="s">
        <v>135</v>
      </c>
      <c r="AU192" s="197" t="s">
        <v>81</v>
      </c>
      <c r="AV192" s="195" t="s">
        <v>127</v>
      </c>
      <c r="AW192" s="195" t="s">
        <v>31</v>
      </c>
      <c r="AX192" s="195" t="s">
        <v>79</v>
      </c>
      <c r="AY192" s="197" t="s">
        <v>120</v>
      </c>
    </row>
    <row r="193" s="27" customFormat="true" ht="24.15" hidden="false" customHeight="true" outlineLevel="0" collapsed="false">
      <c r="A193" s="22"/>
      <c r="B193" s="160"/>
      <c r="C193" s="161" t="s">
        <v>304</v>
      </c>
      <c r="D193" s="161" t="s">
        <v>123</v>
      </c>
      <c r="E193" s="162" t="s">
        <v>305</v>
      </c>
      <c r="F193" s="163" t="s">
        <v>306</v>
      </c>
      <c r="G193" s="164" t="s">
        <v>262</v>
      </c>
      <c r="H193" s="165" t="n">
        <v>84.65</v>
      </c>
      <c r="I193" s="166"/>
      <c r="J193" s="167" t="n">
        <f aca="false">ROUND(I193*H193,2)</f>
        <v>0</v>
      </c>
      <c r="K193" s="163" t="s">
        <v>133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5E-005</v>
      </c>
      <c r="R193" s="170" t="n">
        <f aca="false">Q193*H193</f>
        <v>0.0042325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193</v>
      </c>
      <c r="AT193" s="172" t="s">
        <v>123</v>
      </c>
      <c r="AU193" s="172" t="s">
        <v>81</v>
      </c>
      <c r="AY193" s="3" t="s">
        <v>120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193</v>
      </c>
      <c r="BM193" s="172" t="s">
        <v>307</v>
      </c>
    </row>
    <row r="194" s="27" customFormat="true" ht="16.5" hidden="false" customHeight="true" outlineLevel="0" collapsed="false">
      <c r="A194" s="22"/>
      <c r="B194" s="160"/>
      <c r="C194" s="184" t="s">
        <v>308</v>
      </c>
      <c r="D194" s="184" t="s">
        <v>195</v>
      </c>
      <c r="E194" s="185" t="s">
        <v>309</v>
      </c>
      <c r="F194" s="186" t="s">
        <v>310</v>
      </c>
      <c r="G194" s="187" t="s">
        <v>262</v>
      </c>
      <c r="H194" s="188" t="n">
        <v>91.422</v>
      </c>
      <c r="I194" s="189"/>
      <c r="J194" s="190" t="n">
        <f aca="false">ROUND(I194*H194,2)</f>
        <v>0</v>
      </c>
      <c r="K194" s="186" t="s">
        <v>133</v>
      </c>
      <c r="L194" s="191"/>
      <c r="M194" s="192"/>
      <c r="N194" s="193" t="s">
        <v>39</v>
      </c>
      <c r="O194" s="60"/>
      <c r="P194" s="170" t="n">
        <f aca="false">O194*H194</f>
        <v>0</v>
      </c>
      <c r="Q194" s="170" t="n">
        <v>0.0002</v>
      </c>
      <c r="R194" s="170" t="n">
        <f aca="false">Q194*H194</f>
        <v>0.0182844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198</v>
      </c>
      <c r="AT194" s="172" t="s">
        <v>195</v>
      </c>
      <c r="AU194" s="172" t="s">
        <v>81</v>
      </c>
      <c r="AY194" s="3" t="s">
        <v>120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193</v>
      </c>
      <c r="BM194" s="172" t="s">
        <v>311</v>
      </c>
    </row>
    <row r="195" s="174" customFormat="true" ht="12.8" hidden="false" customHeight="false" outlineLevel="0" collapsed="false">
      <c r="B195" s="175"/>
      <c r="D195" s="176" t="s">
        <v>135</v>
      </c>
      <c r="E195" s="177"/>
      <c r="F195" s="178" t="s">
        <v>312</v>
      </c>
      <c r="H195" s="179" t="n">
        <v>84.65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135</v>
      </c>
      <c r="AU195" s="177" t="s">
        <v>81</v>
      </c>
      <c r="AV195" s="174" t="s">
        <v>81</v>
      </c>
      <c r="AW195" s="174" t="s">
        <v>31</v>
      </c>
      <c r="AX195" s="174" t="s">
        <v>79</v>
      </c>
      <c r="AY195" s="177" t="s">
        <v>120</v>
      </c>
    </row>
    <row r="196" s="174" customFormat="true" ht="12.8" hidden="false" customHeight="false" outlineLevel="0" collapsed="false">
      <c r="B196" s="175"/>
      <c r="D196" s="176" t="s">
        <v>135</v>
      </c>
      <c r="F196" s="178" t="s">
        <v>313</v>
      </c>
      <c r="H196" s="179" t="n">
        <v>91.422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135</v>
      </c>
      <c r="AU196" s="177" t="s">
        <v>81</v>
      </c>
      <c r="AV196" s="174" t="s">
        <v>81</v>
      </c>
      <c r="AW196" s="174" t="s">
        <v>2</v>
      </c>
      <c r="AX196" s="174" t="s">
        <v>79</v>
      </c>
      <c r="AY196" s="177" t="s">
        <v>120</v>
      </c>
    </row>
    <row r="197" s="27" customFormat="true" ht="24.15" hidden="false" customHeight="true" outlineLevel="0" collapsed="false">
      <c r="A197" s="22"/>
      <c r="B197" s="160"/>
      <c r="C197" s="161" t="s">
        <v>314</v>
      </c>
      <c r="D197" s="161" t="s">
        <v>123</v>
      </c>
      <c r="E197" s="162" t="s">
        <v>315</v>
      </c>
      <c r="F197" s="163" t="s">
        <v>316</v>
      </c>
      <c r="G197" s="164" t="s">
        <v>217</v>
      </c>
      <c r="H197" s="194"/>
      <c r="I197" s="166"/>
      <c r="J197" s="167" t="n">
        <f aca="false">ROUND(I197*H197,2)</f>
        <v>0</v>
      </c>
      <c r="K197" s="163" t="s">
        <v>133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193</v>
      </c>
      <c r="AT197" s="172" t="s">
        <v>123</v>
      </c>
      <c r="AU197" s="172" t="s">
        <v>81</v>
      </c>
      <c r="AY197" s="3" t="s">
        <v>120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193</v>
      </c>
      <c r="BM197" s="172" t="s">
        <v>317</v>
      </c>
    </row>
    <row r="198" s="146" customFormat="true" ht="22.8" hidden="false" customHeight="true" outlineLevel="0" collapsed="false">
      <c r="B198" s="147"/>
      <c r="D198" s="148" t="s">
        <v>73</v>
      </c>
      <c r="E198" s="158" t="s">
        <v>318</v>
      </c>
      <c r="F198" s="158" t="s">
        <v>319</v>
      </c>
      <c r="I198" s="150"/>
      <c r="J198" s="159" t="n">
        <f aca="false">BK198</f>
        <v>0</v>
      </c>
      <c r="L198" s="147"/>
      <c r="M198" s="152"/>
      <c r="N198" s="153"/>
      <c r="O198" s="153"/>
      <c r="P198" s="154" t="n">
        <f aca="false">SUM(P199:P223)</f>
        <v>0</v>
      </c>
      <c r="Q198" s="153"/>
      <c r="R198" s="154" t="n">
        <f aca="false">SUM(R199:R223)</f>
        <v>0.72734364</v>
      </c>
      <c r="S198" s="153"/>
      <c r="T198" s="155" t="n">
        <f aca="false">SUM(T199:T223)</f>
        <v>0.225249</v>
      </c>
      <c r="AR198" s="148" t="s">
        <v>81</v>
      </c>
      <c r="AT198" s="156" t="s">
        <v>73</v>
      </c>
      <c r="AU198" s="156" t="s">
        <v>79</v>
      </c>
      <c r="AY198" s="148" t="s">
        <v>120</v>
      </c>
      <c r="BK198" s="157" t="n">
        <f aca="false">SUM(BK199:BK223)</f>
        <v>0</v>
      </c>
    </row>
    <row r="199" s="27" customFormat="true" ht="24.15" hidden="false" customHeight="true" outlineLevel="0" collapsed="false">
      <c r="A199" s="22"/>
      <c r="B199" s="160"/>
      <c r="C199" s="161" t="s">
        <v>320</v>
      </c>
      <c r="D199" s="161" t="s">
        <v>123</v>
      </c>
      <c r="E199" s="162" t="s">
        <v>321</v>
      </c>
      <c r="F199" s="163" t="s">
        <v>322</v>
      </c>
      <c r="G199" s="164" t="s">
        <v>126</v>
      </c>
      <c r="H199" s="165" t="n">
        <v>62.733</v>
      </c>
      <c r="I199" s="166"/>
      <c r="J199" s="167" t="n">
        <f aca="false">ROUND(I199*H199,2)</f>
        <v>0</v>
      </c>
      <c r="K199" s="163" t="s">
        <v>133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193</v>
      </c>
      <c r="AT199" s="172" t="s">
        <v>123</v>
      </c>
      <c r="AU199" s="172" t="s">
        <v>81</v>
      </c>
      <c r="AY199" s="3" t="s">
        <v>120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193</v>
      </c>
      <c r="BM199" s="172" t="s">
        <v>323</v>
      </c>
    </row>
    <row r="200" s="27" customFormat="true" ht="16.5" hidden="false" customHeight="true" outlineLevel="0" collapsed="false">
      <c r="A200" s="22"/>
      <c r="B200" s="160"/>
      <c r="C200" s="161" t="s">
        <v>324</v>
      </c>
      <c r="D200" s="161" t="s">
        <v>123</v>
      </c>
      <c r="E200" s="162" t="s">
        <v>325</v>
      </c>
      <c r="F200" s="163" t="s">
        <v>326</v>
      </c>
      <c r="G200" s="164" t="s">
        <v>126</v>
      </c>
      <c r="H200" s="165" t="n">
        <v>62.733</v>
      </c>
      <c r="I200" s="166"/>
      <c r="J200" s="167" t="n">
        <f aca="false">ROUND(I200*H200,2)</f>
        <v>0</v>
      </c>
      <c r="K200" s="163" t="s">
        <v>133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193</v>
      </c>
      <c r="AT200" s="172" t="s">
        <v>123</v>
      </c>
      <c r="AU200" s="172" t="s">
        <v>81</v>
      </c>
      <c r="AY200" s="3" t="s">
        <v>120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193</v>
      </c>
      <c r="BM200" s="172" t="s">
        <v>327</v>
      </c>
    </row>
    <row r="201" s="27" customFormat="true" ht="24.15" hidden="false" customHeight="true" outlineLevel="0" collapsed="false">
      <c r="A201" s="22"/>
      <c r="B201" s="160"/>
      <c r="C201" s="161" t="s">
        <v>328</v>
      </c>
      <c r="D201" s="161" t="s">
        <v>123</v>
      </c>
      <c r="E201" s="162" t="s">
        <v>329</v>
      </c>
      <c r="F201" s="163" t="s">
        <v>330</v>
      </c>
      <c r="G201" s="164" t="s">
        <v>126</v>
      </c>
      <c r="H201" s="165" t="n">
        <v>62.733</v>
      </c>
      <c r="I201" s="166"/>
      <c r="J201" s="167" t="n">
        <f aca="false">ROUND(I201*H201,2)</f>
        <v>0</v>
      </c>
      <c r="K201" s="163" t="s">
        <v>133</v>
      </c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3E-005</v>
      </c>
      <c r="R201" s="170" t="n">
        <f aca="false">Q201*H201</f>
        <v>0.00188199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193</v>
      </c>
      <c r="AT201" s="172" t="s">
        <v>123</v>
      </c>
      <c r="AU201" s="172" t="s">
        <v>81</v>
      </c>
      <c r="AY201" s="3" t="s">
        <v>120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193</v>
      </c>
      <c r="BM201" s="172" t="s">
        <v>331</v>
      </c>
    </row>
    <row r="202" s="27" customFormat="true" ht="24.15" hidden="false" customHeight="true" outlineLevel="0" collapsed="false">
      <c r="A202" s="22"/>
      <c r="B202" s="160"/>
      <c r="C202" s="161" t="s">
        <v>332</v>
      </c>
      <c r="D202" s="161" t="s">
        <v>123</v>
      </c>
      <c r="E202" s="162" t="s">
        <v>333</v>
      </c>
      <c r="F202" s="163" t="s">
        <v>334</v>
      </c>
      <c r="G202" s="164" t="s">
        <v>126</v>
      </c>
      <c r="H202" s="165" t="n">
        <v>7.41</v>
      </c>
      <c r="I202" s="166"/>
      <c r="J202" s="167" t="n">
        <f aca="false">ROUND(I202*H202,2)</f>
        <v>0</v>
      </c>
      <c r="K202" s="163" t="s">
        <v>133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5E-005</v>
      </c>
      <c r="R202" s="170" t="n">
        <f aca="false">Q202*H202</f>
        <v>0.0003705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193</v>
      </c>
      <c r="AT202" s="172" t="s">
        <v>123</v>
      </c>
      <c r="AU202" s="172" t="s">
        <v>81</v>
      </c>
      <c r="AY202" s="3" t="s">
        <v>120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193</v>
      </c>
      <c r="BM202" s="172" t="s">
        <v>335</v>
      </c>
    </row>
    <row r="203" s="174" customFormat="true" ht="12.8" hidden="false" customHeight="false" outlineLevel="0" collapsed="false">
      <c r="B203" s="175"/>
      <c r="D203" s="176" t="s">
        <v>135</v>
      </c>
      <c r="E203" s="177"/>
      <c r="F203" s="178" t="s">
        <v>336</v>
      </c>
      <c r="H203" s="179" t="n">
        <v>7.41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135</v>
      </c>
      <c r="AU203" s="177" t="s">
        <v>81</v>
      </c>
      <c r="AV203" s="174" t="s">
        <v>81</v>
      </c>
      <c r="AW203" s="174" t="s">
        <v>31</v>
      </c>
      <c r="AX203" s="174" t="s">
        <v>79</v>
      </c>
      <c r="AY203" s="177" t="s">
        <v>120</v>
      </c>
    </row>
    <row r="204" s="27" customFormat="true" ht="33" hidden="false" customHeight="true" outlineLevel="0" collapsed="false">
      <c r="A204" s="22"/>
      <c r="B204" s="160"/>
      <c r="C204" s="161" t="s">
        <v>337</v>
      </c>
      <c r="D204" s="161" t="s">
        <v>123</v>
      </c>
      <c r="E204" s="162" t="s">
        <v>338</v>
      </c>
      <c r="F204" s="163" t="s">
        <v>339</v>
      </c>
      <c r="G204" s="164" t="s">
        <v>126</v>
      </c>
      <c r="H204" s="165" t="n">
        <v>61.473</v>
      </c>
      <c r="I204" s="166"/>
      <c r="J204" s="167" t="n">
        <f aca="false">ROUND(I204*H204,2)</f>
        <v>0</v>
      </c>
      <c r="K204" s="163" t="s">
        <v>133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0.00758</v>
      </c>
      <c r="R204" s="170" t="n">
        <f aca="false">Q204*H204</f>
        <v>0.46596534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193</v>
      </c>
      <c r="AT204" s="172" t="s">
        <v>123</v>
      </c>
      <c r="AU204" s="172" t="s">
        <v>81</v>
      </c>
      <c r="AY204" s="3" t="s">
        <v>120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193</v>
      </c>
      <c r="BM204" s="172" t="s">
        <v>340</v>
      </c>
    </row>
    <row r="205" s="174" customFormat="true" ht="12.8" hidden="false" customHeight="false" outlineLevel="0" collapsed="false">
      <c r="B205" s="175"/>
      <c r="D205" s="176" t="s">
        <v>135</v>
      </c>
      <c r="E205" s="177"/>
      <c r="F205" s="178" t="s">
        <v>341</v>
      </c>
      <c r="H205" s="179" t="n">
        <v>61.473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135</v>
      </c>
      <c r="AU205" s="177" t="s">
        <v>81</v>
      </c>
      <c r="AV205" s="174" t="s">
        <v>81</v>
      </c>
      <c r="AW205" s="174" t="s">
        <v>31</v>
      </c>
      <c r="AX205" s="174" t="s">
        <v>79</v>
      </c>
      <c r="AY205" s="177" t="s">
        <v>120</v>
      </c>
    </row>
    <row r="206" s="27" customFormat="true" ht="37.8" hidden="false" customHeight="true" outlineLevel="0" collapsed="false">
      <c r="A206" s="22"/>
      <c r="B206" s="160"/>
      <c r="C206" s="161" t="s">
        <v>342</v>
      </c>
      <c r="D206" s="161" t="s">
        <v>123</v>
      </c>
      <c r="E206" s="162" t="s">
        <v>343</v>
      </c>
      <c r="F206" s="163" t="s">
        <v>344</v>
      </c>
      <c r="G206" s="164" t="s">
        <v>126</v>
      </c>
      <c r="H206" s="165" t="n">
        <v>7.41</v>
      </c>
      <c r="I206" s="166"/>
      <c r="J206" s="167" t="n">
        <f aca="false">ROUND(I206*H206,2)</f>
        <v>0</v>
      </c>
      <c r="K206" s="163" t="s">
        <v>133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0.00825</v>
      </c>
      <c r="R206" s="170" t="n">
        <f aca="false">Q206*H206</f>
        <v>0.0611325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193</v>
      </c>
      <c r="AT206" s="172" t="s">
        <v>123</v>
      </c>
      <c r="AU206" s="172" t="s">
        <v>81</v>
      </c>
      <c r="AY206" s="3" t="s">
        <v>120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193</v>
      </c>
      <c r="BM206" s="172" t="s">
        <v>345</v>
      </c>
    </row>
    <row r="207" s="27" customFormat="true" ht="16.5" hidden="false" customHeight="true" outlineLevel="0" collapsed="false">
      <c r="A207" s="22"/>
      <c r="B207" s="160"/>
      <c r="C207" s="161" t="s">
        <v>346</v>
      </c>
      <c r="D207" s="161" t="s">
        <v>123</v>
      </c>
      <c r="E207" s="162" t="s">
        <v>347</v>
      </c>
      <c r="F207" s="163" t="s">
        <v>348</v>
      </c>
      <c r="G207" s="164" t="s">
        <v>126</v>
      </c>
      <c r="H207" s="165" t="n">
        <v>62.733</v>
      </c>
      <c r="I207" s="166"/>
      <c r="J207" s="167" t="n">
        <f aca="false">ROUND(I207*H207,2)</f>
        <v>0</v>
      </c>
      <c r="K207" s="163" t="s">
        <v>133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0.003</v>
      </c>
      <c r="T207" s="171" t="n">
        <f aca="false">S207*H207</f>
        <v>0.188199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193</v>
      </c>
      <c r="AT207" s="172" t="s">
        <v>123</v>
      </c>
      <c r="AU207" s="172" t="s">
        <v>81</v>
      </c>
      <c r="AY207" s="3" t="s">
        <v>120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193</v>
      </c>
      <c r="BM207" s="172" t="s">
        <v>349</v>
      </c>
    </row>
    <row r="208" s="174" customFormat="true" ht="28.3" hidden="false" customHeight="false" outlineLevel="0" collapsed="false">
      <c r="B208" s="175"/>
      <c r="D208" s="176" t="s">
        <v>135</v>
      </c>
      <c r="E208" s="177"/>
      <c r="F208" s="178" t="s">
        <v>228</v>
      </c>
      <c r="H208" s="179" t="n">
        <v>36.848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135</v>
      </c>
      <c r="AU208" s="177" t="s">
        <v>81</v>
      </c>
      <c r="AV208" s="174" t="s">
        <v>81</v>
      </c>
      <c r="AW208" s="174" t="s">
        <v>31</v>
      </c>
      <c r="AX208" s="174" t="s">
        <v>74</v>
      </c>
      <c r="AY208" s="177" t="s">
        <v>120</v>
      </c>
    </row>
    <row r="209" s="174" customFormat="true" ht="12.8" hidden="false" customHeight="false" outlineLevel="0" collapsed="false">
      <c r="B209" s="175"/>
      <c r="D209" s="176" t="s">
        <v>135</v>
      </c>
      <c r="E209" s="177"/>
      <c r="F209" s="178" t="s">
        <v>350</v>
      </c>
      <c r="H209" s="179" t="n">
        <v>25.885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135</v>
      </c>
      <c r="AU209" s="177" t="s">
        <v>81</v>
      </c>
      <c r="AV209" s="174" t="s">
        <v>81</v>
      </c>
      <c r="AW209" s="174" t="s">
        <v>31</v>
      </c>
      <c r="AX209" s="174" t="s">
        <v>74</v>
      </c>
      <c r="AY209" s="177" t="s">
        <v>120</v>
      </c>
    </row>
    <row r="210" s="195" customFormat="true" ht="12.8" hidden="false" customHeight="false" outlineLevel="0" collapsed="false">
      <c r="B210" s="196"/>
      <c r="D210" s="176" t="s">
        <v>135</v>
      </c>
      <c r="E210" s="197"/>
      <c r="F210" s="198" t="s">
        <v>303</v>
      </c>
      <c r="H210" s="199" t="n">
        <v>62.733</v>
      </c>
      <c r="I210" s="200"/>
      <c r="L210" s="196"/>
      <c r="M210" s="201"/>
      <c r="N210" s="202"/>
      <c r="O210" s="202"/>
      <c r="P210" s="202"/>
      <c r="Q210" s="202"/>
      <c r="R210" s="202"/>
      <c r="S210" s="202"/>
      <c r="T210" s="203"/>
      <c r="AT210" s="197" t="s">
        <v>135</v>
      </c>
      <c r="AU210" s="197" t="s">
        <v>81</v>
      </c>
      <c r="AV210" s="195" t="s">
        <v>127</v>
      </c>
      <c r="AW210" s="195" t="s">
        <v>31</v>
      </c>
      <c r="AX210" s="195" t="s">
        <v>79</v>
      </c>
      <c r="AY210" s="197" t="s">
        <v>120</v>
      </c>
    </row>
    <row r="211" s="27" customFormat="true" ht="16.5" hidden="false" customHeight="true" outlineLevel="0" collapsed="false">
      <c r="A211" s="22"/>
      <c r="B211" s="160"/>
      <c r="C211" s="161" t="s">
        <v>351</v>
      </c>
      <c r="D211" s="161" t="s">
        <v>123</v>
      </c>
      <c r="E211" s="162" t="s">
        <v>352</v>
      </c>
      <c r="F211" s="204" t="s">
        <v>353</v>
      </c>
      <c r="G211" s="164" t="s">
        <v>126</v>
      </c>
      <c r="H211" s="165" t="n">
        <v>60.813</v>
      </c>
      <c r="I211" s="166"/>
      <c r="J211" s="167" t="n">
        <f aca="false">ROUND(I211*H211,2)</f>
        <v>0</v>
      </c>
      <c r="K211" s="163" t="s">
        <v>133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0.0003</v>
      </c>
      <c r="R211" s="170" t="n">
        <f aca="false">Q211*H211</f>
        <v>0.0182439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193</v>
      </c>
      <c r="AT211" s="172" t="s">
        <v>123</v>
      </c>
      <c r="AU211" s="172" t="s">
        <v>81</v>
      </c>
      <c r="AY211" s="3" t="s">
        <v>120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193</v>
      </c>
      <c r="BM211" s="172" t="s">
        <v>354</v>
      </c>
    </row>
    <row r="212" s="174" customFormat="true" ht="28.3" hidden="false" customHeight="false" outlineLevel="0" collapsed="false">
      <c r="B212" s="175"/>
      <c r="D212" s="176" t="s">
        <v>135</v>
      </c>
      <c r="E212" s="177"/>
      <c r="F212" s="178" t="s">
        <v>228</v>
      </c>
      <c r="H212" s="179" t="n">
        <v>36.848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135</v>
      </c>
      <c r="AU212" s="177" t="s">
        <v>81</v>
      </c>
      <c r="AV212" s="174" t="s">
        <v>81</v>
      </c>
      <c r="AW212" s="174" t="s">
        <v>31</v>
      </c>
      <c r="AX212" s="174" t="s">
        <v>74</v>
      </c>
      <c r="AY212" s="177" t="s">
        <v>120</v>
      </c>
    </row>
    <row r="213" s="174" customFormat="true" ht="12.8" hidden="false" customHeight="false" outlineLevel="0" collapsed="false">
      <c r="B213" s="175"/>
      <c r="D213" s="176" t="s">
        <v>135</v>
      </c>
      <c r="E213" s="177"/>
      <c r="F213" s="178" t="s">
        <v>350</v>
      </c>
      <c r="H213" s="179" t="n">
        <v>25.885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135</v>
      </c>
      <c r="AU213" s="177" t="s">
        <v>81</v>
      </c>
      <c r="AV213" s="174" t="s">
        <v>81</v>
      </c>
      <c r="AW213" s="174" t="s">
        <v>31</v>
      </c>
      <c r="AX213" s="174" t="s">
        <v>74</v>
      </c>
      <c r="AY213" s="177" t="s">
        <v>120</v>
      </c>
    </row>
    <row r="214" s="174" customFormat="true" ht="12.8" hidden="false" customHeight="false" outlineLevel="0" collapsed="false">
      <c r="B214" s="175"/>
      <c r="D214" s="176" t="s">
        <v>135</v>
      </c>
      <c r="E214" s="177"/>
      <c r="F214" s="178" t="s">
        <v>355</v>
      </c>
      <c r="H214" s="179" t="n">
        <v>-1.92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135</v>
      </c>
      <c r="AU214" s="177" t="s">
        <v>81</v>
      </c>
      <c r="AV214" s="174" t="s">
        <v>81</v>
      </c>
      <c r="AW214" s="174" t="s">
        <v>31</v>
      </c>
      <c r="AX214" s="174" t="s">
        <v>74</v>
      </c>
      <c r="AY214" s="177" t="s">
        <v>120</v>
      </c>
    </row>
    <row r="215" s="195" customFormat="true" ht="12.8" hidden="false" customHeight="false" outlineLevel="0" collapsed="false">
      <c r="B215" s="196"/>
      <c r="D215" s="176" t="s">
        <v>135</v>
      </c>
      <c r="E215" s="197"/>
      <c r="F215" s="198" t="s">
        <v>303</v>
      </c>
      <c r="H215" s="199" t="n">
        <v>60.813</v>
      </c>
      <c r="I215" s="200"/>
      <c r="L215" s="196"/>
      <c r="M215" s="201"/>
      <c r="N215" s="202"/>
      <c r="O215" s="202"/>
      <c r="P215" s="202"/>
      <c r="Q215" s="202"/>
      <c r="R215" s="202"/>
      <c r="S215" s="202"/>
      <c r="T215" s="203"/>
      <c r="AT215" s="197" t="s">
        <v>135</v>
      </c>
      <c r="AU215" s="197" t="s">
        <v>81</v>
      </c>
      <c r="AV215" s="195" t="s">
        <v>127</v>
      </c>
      <c r="AW215" s="195" t="s">
        <v>31</v>
      </c>
      <c r="AX215" s="195" t="s">
        <v>79</v>
      </c>
      <c r="AY215" s="197" t="s">
        <v>120</v>
      </c>
    </row>
    <row r="216" s="27" customFormat="true" ht="16.5" hidden="false" customHeight="true" outlineLevel="0" collapsed="false">
      <c r="A216" s="22"/>
      <c r="B216" s="160"/>
      <c r="C216" s="184" t="s">
        <v>356</v>
      </c>
      <c r="D216" s="184" t="s">
        <v>195</v>
      </c>
      <c r="E216" s="185" t="s">
        <v>357</v>
      </c>
      <c r="F216" s="186" t="s">
        <v>358</v>
      </c>
      <c r="G216" s="187" t="s">
        <v>126</v>
      </c>
      <c r="H216" s="188" t="n">
        <v>66.894</v>
      </c>
      <c r="I216" s="189"/>
      <c r="J216" s="190" t="n">
        <f aca="false">ROUND(I216*H216,2)</f>
        <v>0</v>
      </c>
      <c r="K216" s="186" t="s">
        <v>133</v>
      </c>
      <c r="L216" s="191"/>
      <c r="M216" s="192"/>
      <c r="N216" s="193" t="s">
        <v>39</v>
      </c>
      <c r="O216" s="60"/>
      <c r="P216" s="170" t="n">
        <f aca="false">O216*H216</f>
        <v>0</v>
      </c>
      <c r="Q216" s="170" t="n">
        <v>0.00264</v>
      </c>
      <c r="R216" s="170" t="n">
        <f aca="false">Q216*H216</f>
        <v>0.17660016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198</v>
      </c>
      <c r="AT216" s="172" t="s">
        <v>195</v>
      </c>
      <c r="AU216" s="172" t="s">
        <v>81</v>
      </c>
      <c r="AY216" s="3" t="s">
        <v>120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193</v>
      </c>
      <c r="BM216" s="172" t="s">
        <v>359</v>
      </c>
    </row>
    <row r="217" s="174" customFormat="true" ht="12.8" hidden="false" customHeight="false" outlineLevel="0" collapsed="false">
      <c r="B217" s="175"/>
      <c r="D217" s="176" t="s">
        <v>135</v>
      </c>
      <c r="F217" s="178" t="s">
        <v>360</v>
      </c>
      <c r="H217" s="179" t="n">
        <v>66.894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135</v>
      </c>
      <c r="AU217" s="177" t="s">
        <v>81</v>
      </c>
      <c r="AV217" s="174" t="s">
        <v>81</v>
      </c>
      <c r="AW217" s="174" t="s">
        <v>2</v>
      </c>
      <c r="AX217" s="174" t="s">
        <v>79</v>
      </c>
      <c r="AY217" s="177" t="s">
        <v>120</v>
      </c>
    </row>
    <row r="218" s="27" customFormat="true" ht="24.15" hidden="false" customHeight="true" outlineLevel="0" collapsed="false">
      <c r="A218" s="22"/>
      <c r="B218" s="160"/>
      <c r="C218" s="161" t="s">
        <v>361</v>
      </c>
      <c r="D218" s="161" t="s">
        <v>123</v>
      </c>
      <c r="E218" s="162" t="s">
        <v>362</v>
      </c>
      <c r="F218" s="163" t="s">
        <v>363</v>
      </c>
      <c r="G218" s="164" t="s">
        <v>262</v>
      </c>
      <c r="H218" s="165" t="n">
        <v>12.35</v>
      </c>
      <c r="I218" s="166"/>
      <c r="J218" s="167" t="n">
        <f aca="false">ROUND(I218*H218,2)</f>
        <v>0</v>
      </c>
      <c r="K218" s="163" t="s">
        <v>133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0.003</v>
      </c>
      <c r="T218" s="171" t="n">
        <f aca="false">S218*H218</f>
        <v>0.03705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193</v>
      </c>
      <c r="AT218" s="172" t="s">
        <v>123</v>
      </c>
      <c r="AU218" s="172" t="s">
        <v>81</v>
      </c>
      <c r="AY218" s="3" t="s">
        <v>120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193</v>
      </c>
      <c r="BM218" s="172" t="s">
        <v>364</v>
      </c>
    </row>
    <row r="219" s="174" customFormat="true" ht="12.8" hidden="false" customHeight="false" outlineLevel="0" collapsed="false">
      <c r="B219" s="175"/>
      <c r="D219" s="176" t="s">
        <v>135</v>
      </c>
      <c r="E219" s="177"/>
      <c r="F219" s="178" t="s">
        <v>365</v>
      </c>
      <c r="H219" s="179" t="n">
        <v>12.35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135</v>
      </c>
      <c r="AU219" s="177" t="s">
        <v>81</v>
      </c>
      <c r="AV219" s="174" t="s">
        <v>81</v>
      </c>
      <c r="AW219" s="174" t="s">
        <v>31</v>
      </c>
      <c r="AX219" s="174" t="s">
        <v>79</v>
      </c>
      <c r="AY219" s="177" t="s">
        <v>120</v>
      </c>
    </row>
    <row r="220" s="27" customFormat="true" ht="16.5" hidden="false" customHeight="true" outlineLevel="0" collapsed="false">
      <c r="A220" s="22"/>
      <c r="B220" s="160"/>
      <c r="C220" s="161" t="s">
        <v>366</v>
      </c>
      <c r="D220" s="161" t="s">
        <v>123</v>
      </c>
      <c r="E220" s="162" t="s">
        <v>367</v>
      </c>
      <c r="F220" s="163" t="s">
        <v>368</v>
      </c>
      <c r="G220" s="164" t="s">
        <v>262</v>
      </c>
      <c r="H220" s="165" t="n">
        <v>12.35</v>
      </c>
      <c r="I220" s="166"/>
      <c r="J220" s="167" t="n">
        <f aca="false">ROUND(I220*H220,2)</f>
        <v>0</v>
      </c>
      <c r="K220" s="163" t="s">
        <v>133</v>
      </c>
      <c r="L220" s="23"/>
      <c r="M220" s="168"/>
      <c r="N220" s="169" t="s">
        <v>39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193</v>
      </c>
      <c r="AT220" s="172" t="s">
        <v>123</v>
      </c>
      <c r="AU220" s="172" t="s">
        <v>81</v>
      </c>
      <c r="AY220" s="3" t="s">
        <v>120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79</v>
      </c>
      <c r="BK220" s="173" t="n">
        <f aca="false">ROUND(I220*H220,2)</f>
        <v>0</v>
      </c>
      <c r="BL220" s="3" t="s">
        <v>193</v>
      </c>
      <c r="BM220" s="172" t="s">
        <v>369</v>
      </c>
    </row>
    <row r="221" s="27" customFormat="true" ht="24.15" hidden="false" customHeight="true" outlineLevel="0" collapsed="false">
      <c r="A221" s="22"/>
      <c r="B221" s="160"/>
      <c r="C221" s="184" t="s">
        <v>370</v>
      </c>
      <c r="D221" s="184" t="s">
        <v>195</v>
      </c>
      <c r="E221" s="185" t="s">
        <v>371</v>
      </c>
      <c r="F221" s="186" t="s">
        <v>372</v>
      </c>
      <c r="G221" s="187" t="s">
        <v>262</v>
      </c>
      <c r="H221" s="188" t="n">
        <v>12.597</v>
      </c>
      <c r="I221" s="189"/>
      <c r="J221" s="190" t="n">
        <f aca="false">ROUND(I221*H221,2)</f>
        <v>0</v>
      </c>
      <c r="K221" s="186" t="s">
        <v>133</v>
      </c>
      <c r="L221" s="191"/>
      <c r="M221" s="192"/>
      <c r="N221" s="193" t="s">
        <v>39</v>
      </c>
      <c r="O221" s="60"/>
      <c r="P221" s="170" t="n">
        <f aca="false">O221*H221</f>
        <v>0</v>
      </c>
      <c r="Q221" s="170" t="n">
        <v>0.00025</v>
      </c>
      <c r="R221" s="170" t="n">
        <f aca="false">Q221*H221</f>
        <v>0.00314925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198</v>
      </c>
      <c r="AT221" s="172" t="s">
        <v>195</v>
      </c>
      <c r="AU221" s="172" t="s">
        <v>81</v>
      </c>
      <c r="AY221" s="3" t="s">
        <v>120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193</v>
      </c>
      <c r="BM221" s="172" t="s">
        <v>373</v>
      </c>
    </row>
    <row r="222" s="174" customFormat="true" ht="12.8" hidden="false" customHeight="false" outlineLevel="0" collapsed="false">
      <c r="B222" s="175"/>
      <c r="D222" s="176" t="s">
        <v>135</v>
      </c>
      <c r="F222" s="178" t="s">
        <v>374</v>
      </c>
      <c r="H222" s="179" t="n">
        <v>12.597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135</v>
      </c>
      <c r="AU222" s="177" t="s">
        <v>81</v>
      </c>
      <c r="AV222" s="174" t="s">
        <v>81</v>
      </c>
      <c r="AW222" s="174" t="s">
        <v>2</v>
      </c>
      <c r="AX222" s="174" t="s">
        <v>79</v>
      </c>
      <c r="AY222" s="177" t="s">
        <v>120</v>
      </c>
    </row>
    <row r="223" s="27" customFormat="true" ht="24.15" hidden="false" customHeight="true" outlineLevel="0" collapsed="false">
      <c r="A223" s="22"/>
      <c r="B223" s="160"/>
      <c r="C223" s="161" t="s">
        <v>375</v>
      </c>
      <c r="D223" s="161" t="s">
        <v>123</v>
      </c>
      <c r="E223" s="162" t="s">
        <v>376</v>
      </c>
      <c r="F223" s="163" t="s">
        <v>377</v>
      </c>
      <c r="G223" s="164" t="s">
        <v>217</v>
      </c>
      <c r="H223" s="194"/>
      <c r="I223" s="166"/>
      <c r="J223" s="167" t="n">
        <f aca="false">ROUND(I223*H223,2)</f>
        <v>0</v>
      </c>
      <c r="K223" s="163" t="s">
        <v>133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193</v>
      </c>
      <c r="AT223" s="172" t="s">
        <v>123</v>
      </c>
      <c r="AU223" s="172" t="s">
        <v>81</v>
      </c>
      <c r="AY223" s="3" t="s">
        <v>120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193</v>
      </c>
      <c r="BM223" s="172" t="s">
        <v>378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379</v>
      </c>
      <c r="F224" s="158" t="s">
        <v>380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SUM(P225:P235)</f>
        <v>0</v>
      </c>
      <c r="Q224" s="153"/>
      <c r="R224" s="154" t="n">
        <f aca="false">SUM(R225:R235)</f>
        <v>0.0654056</v>
      </c>
      <c r="S224" s="153"/>
      <c r="T224" s="155" t="n">
        <f aca="false">SUM(T225:T235)</f>
        <v>0</v>
      </c>
      <c r="AR224" s="148" t="s">
        <v>81</v>
      </c>
      <c r="AT224" s="156" t="s">
        <v>73</v>
      </c>
      <c r="AU224" s="156" t="s">
        <v>79</v>
      </c>
      <c r="AY224" s="148" t="s">
        <v>120</v>
      </c>
      <c r="BK224" s="157" t="n">
        <f aca="false">SUM(BK225:BK235)</f>
        <v>0</v>
      </c>
    </row>
    <row r="225" s="27" customFormat="true" ht="16.5" hidden="false" customHeight="true" outlineLevel="0" collapsed="false">
      <c r="A225" s="22"/>
      <c r="B225" s="160"/>
      <c r="C225" s="161" t="s">
        <v>381</v>
      </c>
      <c r="D225" s="161" t="s">
        <v>123</v>
      </c>
      <c r="E225" s="162" t="s">
        <v>382</v>
      </c>
      <c r="F225" s="163" t="s">
        <v>383</v>
      </c>
      <c r="G225" s="164" t="s">
        <v>126</v>
      </c>
      <c r="H225" s="165" t="n">
        <v>3.12</v>
      </c>
      <c r="I225" s="166"/>
      <c r="J225" s="167" t="n">
        <f aca="false">ROUND(I225*H225,2)</f>
        <v>0</v>
      </c>
      <c r="K225" s="163" t="s">
        <v>133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0.0003</v>
      </c>
      <c r="R225" s="170" t="n">
        <f aca="false">Q225*H225</f>
        <v>0.000936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193</v>
      </c>
      <c r="AT225" s="172" t="s">
        <v>123</v>
      </c>
      <c r="AU225" s="172" t="s">
        <v>81</v>
      </c>
      <c r="AY225" s="3" t="s">
        <v>120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193</v>
      </c>
      <c r="BM225" s="172" t="s">
        <v>384</v>
      </c>
    </row>
    <row r="226" s="174" customFormat="true" ht="12.8" hidden="false" customHeight="false" outlineLevel="0" collapsed="false">
      <c r="B226" s="175"/>
      <c r="D226" s="176" t="s">
        <v>135</v>
      </c>
      <c r="E226" s="177"/>
      <c r="F226" s="178" t="s">
        <v>385</v>
      </c>
      <c r="H226" s="179" t="n">
        <v>3.12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135</v>
      </c>
      <c r="AU226" s="177" t="s">
        <v>81</v>
      </c>
      <c r="AV226" s="174" t="s">
        <v>81</v>
      </c>
      <c r="AW226" s="174" t="s">
        <v>31</v>
      </c>
      <c r="AX226" s="174" t="s">
        <v>79</v>
      </c>
      <c r="AY226" s="177" t="s">
        <v>120</v>
      </c>
    </row>
    <row r="227" s="27" customFormat="true" ht="16.5" hidden="false" customHeight="true" outlineLevel="0" collapsed="false">
      <c r="A227" s="22"/>
      <c r="B227" s="160"/>
      <c r="C227" s="161" t="s">
        <v>386</v>
      </c>
      <c r="D227" s="161" t="s">
        <v>123</v>
      </c>
      <c r="E227" s="162" t="s">
        <v>387</v>
      </c>
      <c r="F227" s="163" t="s">
        <v>388</v>
      </c>
      <c r="G227" s="164" t="s">
        <v>126</v>
      </c>
      <c r="H227" s="165" t="n">
        <v>3.12</v>
      </c>
      <c r="I227" s="166"/>
      <c r="J227" s="167" t="n">
        <f aca="false">ROUND(I227*H227,2)</f>
        <v>0</v>
      </c>
      <c r="K227" s="163" t="s">
        <v>133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0.0045</v>
      </c>
      <c r="R227" s="170" t="n">
        <f aca="false">Q227*H227</f>
        <v>0.01404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193</v>
      </c>
      <c r="AT227" s="172" t="s">
        <v>123</v>
      </c>
      <c r="AU227" s="172" t="s">
        <v>81</v>
      </c>
      <c r="AY227" s="3" t="s">
        <v>120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193</v>
      </c>
      <c r="BM227" s="172" t="s">
        <v>389</v>
      </c>
    </row>
    <row r="228" s="27" customFormat="true" ht="33" hidden="false" customHeight="true" outlineLevel="0" collapsed="false">
      <c r="A228" s="22"/>
      <c r="B228" s="160"/>
      <c r="C228" s="161" t="s">
        <v>390</v>
      </c>
      <c r="D228" s="161" t="s">
        <v>123</v>
      </c>
      <c r="E228" s="162" t="s">
        <v>391</v>
      </c>
      <c r="F228" s="163" t="s">
        <v>392</v>
      </c>
      <c r="G228" s="164" t="s">
        <v>126</v>
      </c>
      <c r="H228" s="165" t="n">
        <v>3.12</v>
      </c>
      <c r="I228" s="166"/>
      <c r="J228" s="167" t="n">
        <f aca="false">ROUND(I228*H228,2)</f>
        <v>0</v>
      </c>
      <c r="K228" s="163" t="s">
        <v>133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0.0073</v>
      </c>
      <c r="R228" s="170" t="n">
        <f aca="false">Q228*H228</f>
        <v>0.022776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193</v>
      </c>
      <c r="AT228" s="172" t="s">
        <v>123</v>
      </c>
      <c r="AU228" s="172" t="s">
        <v>81</v>
      </c>
      <c r="AY228" s="3" t="s">
        <v>120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193</v>
      </c>
      <c r="BM228" s="172" t="s">
        <v>393</v>
      </c>
    </row>
    <row r="229" s="27" customFormat="true" ht="24.15" hidden="false" customHeight="true" outlineLevel="0" collapsed="false">
      <c r="A229" s="22"/>
      <c r="B229" s="160"/>
      <c r="C229" s="161" t="s">
        <v>394</v>
      </c>
      <c r="D229" s="161" t="s">
        <v>123</v>
      </c>
      <c r="E229" s="162" t="s">
        <v>395</v>
      </c>
      <c r="F229" s="163" t="s">
        <v>396</v>
      </c>
      <c r="G229" s="164" t="s">
        <v>126</v>
      </c>
      <c r="H229" s="165" t="n">
        <v>3.12</v>
      </c>
      <c r="I229" s="166"/>
      <c r="J229" s="167" t="n">
        <f aca="false">ROUND(I229*H229,2)</f>
        <v>0</v>
      </c>
      <c r="K229" s="163" t="s">
        <v>133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193</v>
      </c>
      <c r="AT229" s="172" t="s">
        <v>123</v>
      </c>
      <c r="AU229" s="172" t="s">
        <v>81</v>
      </c>
      <c r="AY229" s="3" t="s">
        <v>120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193</v>
      </c>
      <c r="BM229" s="172" t="s">
        <v>397</v>
      </c>
    </row>
    <row r="230" s="27" customFormat="true" ht="24.15" hidden="false" customHeight="true" outlineLevel="0" collapsed="false">
      <c r="A230" s="22"/>
      <c r="B230" s="160"/>
      <c r="C230" s="161" t="s">
        <v>398</v>
      </c>
      <c r="D230" s="161" t="s">
        <v>123</v>
      </c>
      <c r="E230" s="162" t="s">
        <v>399</v>
      </c>
      <c r="F230" s="163" t="s">
        <v>400</v>
      </c>
      <c r="G230" s="164" t="s">
        <v>126</v>
      </c>
      <c r="H230" s="165" t="n">
        <v>3.12</v>
      </c>
      <c r="I230" s="166"/>
      <c r="J230" s="167" t="n">
        <f aca="false">ROUND(I230*H230,2)</f>
        <v>0</v>
      </c>
      <c r="K230" s="163" t="s">
        <v>133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193</v>
      </c>
      <c r="AT230" s="172" t="s">
        <v>123</v>
      </c>
      <c r="AU230" s="172" t="s">
        <v>81</v>
      </c>
      <c r="AY230" s="3" t="s">
        <v>120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193</v>
      </c>
      <c r="BM230" s="172" t="s">
        <v>401</v>
      </c>
    </row>
    <row r="231" s="27" customFormat="true" ht="21.75" hidden="false" customHeight="true" outlineLevel="0" collapsed="false">
      <c r="A231" s="22"/>
      <c r="B231" s="160"/>
      <c r="C231" s="161" t="s">
        <v>402</v>
      </c>
      <c r="D231" s="161" t="s">
        <v>123</v>
      </c>
      <c r="E231" s="162" t="s">
        <v>403</v>
      </c>
      <c r="F231" s="163" t="s">
        <v>404</v>
      </c>
      <c r="G231" s="164" t="s">
        <v>262</v>
      </c>
      <c r="H231" s="165" t="n">
        <v>5.2</v>
      </c>
      <c r="I231" s="166"/>
      <c r="J231" s="167" t="n">
        <f aca="false">ROUND(I231*H231,2)</f>
        <v>0</v>
      </c>
      <c r="K231" s="163" t="s">
        <v>133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0.0005</v>
      </c>
      <c r="R231" s="170" t="n">
        <f aca="false">Q231*H231</f>
        <v>0.0026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193</v>
      </c>
      <c r="AT231" s="172" t="s">
        <v>123</v>
      </c>
      <c r="AU231" s="172" t="s">
        <v>81</v>
      </c>
      <c r="AY231" s="3" t="s">
        <v>120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193</v>
      </c>
      <c r="BM231" s="172" t="s">
        <v>405</v>
      </c>
    </row>
    <row r="232" s="27" customFormat="true" ht="24.15" hidden="false" customHeight="true" outlineLevel="0" collapsed="false">
      <c r="A232" s="22"/>
      <c r="B232" s="160"/>
      <c r="C232" s="161" t="s">
        <v>406</v>
      </c>
      <c r="D232" s="161" t="s">
        <v>123</v>
      </c>
      <c r="E232" s="162" t="s">
        <v>407</v>
      </c>
      <c r="F232" s="163" t="s">
        <v>408</v>
      </c>
      <c r="G232" s="164" t="s">
        <v>126</v>
      </c>
      <c r="H232" s="165" t="n">
        <v>3.432</v>
      </c>
      <c r="I232" s="166"/>
      <c r="J232" s="167" t="n">
        <f aca="false">ROUND(I232*H232,2)</f>
        <v>0</v>
      </c>
      <c r="K232" s="163"/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0.0073</v>
      </c>
      <c r="R232" s="170" t="n">
        <f aca="false">Q232*H232</f>
        <v>0.0250536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193</v>
      </c>
      <c r="AT232" s="172" t="s">
        <v>123</v>
      </c>
      <c r="AU232" s="172" t="s">
        <v>81</v>
      </c>
      <c r="AY232" s="3" t="s">
        <v>120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193</v>
      </c>
      <c r="BM232" s="172" t="s">
        <v>409</v>
      </c>
    </row>
    <row r="233" s="174" customFormat="true" ht="12.8" hidden="false" customHeight="false" outlineLevel="0" collapsed="false">
      <c r="B233" s="175"/>
      <c r="D233" s="176" t="s">
        <v>135</v>
      </c>
      <c r="E233" s="177"/>
      <c r="F233" s="178" t="s">
        <v>410</v>
      </c>
      <c r="H233" s="179" t="n">
        <v>3.12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135</v>
      </c>
      <c r="AU233" s="177" t="s">
        <v>81</v>
      </c>
      <c r="AV233" s="174" t="s">
        <v>81</v>
      </c>
      <c r="AW233" s="174" t="s">
        <v>31</v>
      </c>
      <c r="AX233" s="174" t="s">
        <v>79</v>
      </c>
      <c r="AY233" s="177" t="s">
        <v>120</v>
      </c>
    </row>
    <row r="234" s="174" customFormat="true" ht="12.8" hidden="false" customHeight="false" outlineLevel="0" collapsed="false">
      <c r="B234" s="175"/>
      <c r="D234" s="176" t="s">
        <v>135</v>
      </c>
      <c r="F234" s="178" t="s">
        <v>411</v>
      </c>
      <c r="H234" s="179" t="n">
        <v>3.432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135</v>
      </c>
      <c r="AU234" s="177" t="s">
        <v>81</v>
      </c>
      <c r="AV234" s="174" t="s">
        <v>81</v>
      </c>
      <c r="AW234" s="174" t="s">
        <v>2</v>
      </c>
      <c r="AX234" s="174" t="s">
        <v>79</v>
      </c>
      <c r="AY234" s="177" t="s">
        <v>120</v>
      </c>
    </row>
    <row r="235" s="27" customFormat="true" ht="24.15" hidden="false" customHeight="true" outlineLevel="0" collapsed="false">
      <c r="A235" s="22"/>
      <c r="B235" s="160"/>
      <c r="C235" s="161" t="s">
        <v>412</v>
      </c>
      <c r="D235" s="161" t="s">
        <v>123</v>
      </c>
      <c r="E235" s="162" t="s">
        <v>413</v>
      </c>
      <c r="F235" s="163" t="s">
        <v>414</v>
      </c>
      <c r="G235" s="164" t="s">
        <v>217</v>
      </c>
      <c r="H235" s="194"/>
      <c r="I235" s="166"/>
      <c r="J235" s="167" t="n">
        <f aca="false">ROUND(I235*H235,2)</f>
        <v>0</v>
      </c>
      <c r="K235" s="163" t="s">
        <v>133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193</v>
      </c>
      <c r="AT235" s="172" t="s">
        <v>123</v>
      </c>
      <c r="AU235" s="172" t="s">
        <v>81</v>
      </c>
      <c r="AY235" s="3" t="s">
        <v>120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193</v>
      </c>
      <c r="BM235" s="172" t="s">
        <v>415</v>
      </c>
    </row>
    <row r="236" s="146" customFormat="true" ht="25.9" hidden="false" customHeight="true" outlineLevel="0" collapsed="false">
      <c r="B236" s="147"/>
      <c r="D236" s="148" t="s">
        <v>73</v>
      </c>
      <c r="E236" s="149" t="s">
        <v>416</v>
      </c>
      <c r="F236" s="149" t="s">
        <v>417</v>
      </c>
      <c r="I236" s="150"/>
      <c r="J236" s="151" t="n">
        <f aca="false">BK236</f>
        <v>0</v>
      </c>
      <c r="L236" s="147"/>
      <c r="M236" s="152"/>
      <c r="N236" s="153"/>
      <c r="O236" s="153"/>
      <c r="P236" s="154" t="n">
        <f aca="false">P237+P239+P241</f>
        <v>0</v>
      </c>
      <c r="Q236" s="153"/>
      <c r="R236" s="154" t="n">
        <f aca="false">R237+R239+R241</f>
        <v>0</v>
      </c>
      <c r="S236" s="153"/>
      <c r="T236" s="155" t="n">
        <f aca="false">T237+T239+T241</f>
        <v>0</v>
      </c>
      <c r="AR236" s="148" t="s">
        <v>146</v>
      </c>
      <c r="AT236" s="156" t="s">
        <v>73</v>
      </c>
      <c r="AU236" s="156" t="s">
        <v>74</v>
      </c>
      <c r="AY236" s="148" t="s">
        <v>120</v>
      </c>
      <c r="BK236" s="157" t="n">
        <f aca="false">BK237+BK239+BK241</f>
        <v>0</v>
      </c>
    </row>
    <row r="237" s="146" customFormat="true" ht="22.8" hidden="false" customHeight="true" outlineLevel="0" collapsed="false">
      <c r="B237" s="147"/>
      <c r="D237" s="148" t="s">
        <v>73</v>
      </c>
      <c r="E237" s="158" t="s">
        <v>418</v>
      </c>
      <c r="F237" s="158" t="s">
        <v>419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P238</f>
        <v>0</v>
      </c>
      <c r="Q237" s="153"/>
      <c r="R237" s="154" t="n">
        <f aca="false">R238</f>
        <v>0</v>
      </c>
      <c r="S237" s="153"/>
      <c r="T237" s="155" t="n">
        <f aca="false">T238</f>
        <v>0</v>
      </c>
      <c r="AR237" s="148" t="s">
        <v>146</v>
      </c>
      <c r="AT237" s="156" t="s">
        <v>73</v>
      </c>
      <c r="AU237" s="156" t="s">
        <v>79</v>
      </c>
      <c r="AY237" s="148" t="s">
        <v>120</v>
      </c>
      <c r="BK237" s="157" t="n">
        <f aca="false">BK238</f>
        <v>0</v>
      </c>
    </row>
    <row r="238" s="27" customFormat="true" ht="16.5" hidden="false" customHeight="true" outlineLevel="0" collapsed="false">
      <c r="A238" s="22"/>
      <c r="B238" s="160"/>
      <c r="C238" s="161" t="s">
        <v>420</v>
      </c>
      <c r="D238" s="161" t="s">
        <v>123</v>
      </c>
      <c r="E238" s="162" t="s">
        <v>421</v>
      </c>
      <c r="F238" s="163" t="s">
        <v>422</v>
      </c>
      <c r="G238" s="164" t="s">
        <v>144</v>
      </c>
      <c r="H238" s="165" t="n">
        <v>1</v>
      </c>
      <c r="I238" s="166"/>
      <c r="J238" s="167" t="n">
        <f aca="false">ROUND(I238*H238,2)</f>
        <v>0</v>
      </c>
      <c r="K238" s="163" t="s">
        <v>133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423</v>
      </c>
      <c r="AT238" s="172" t="s">
        <v>123</v>
      </c>
      <c r="AU238" s="172" t="s">
        <v>81</v>
      </c>
      <c r="AY238" s="3" t="s">
        <v>120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423</v>
      </c>
      <c r="BM238" s="172" t="s">
        <v>424</v>
      </c>
    </row>
    <row r="239" s="146" customFormat="true" ht="22.8" hidden="false" customHeight="true" outlineLevel="0" collapsed="false">
      <c r="B239" s="147"/>
      <c r="D239" s="148" t="s">
        <v>73</v>
      </c>
      <c r="E239" s="158" t="s">
        <v>425</v>
      </c>
      <c r="F239" s="158" t="s">
        <v>426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P240</f>
        <v>0</v>
      </c>
      <c r="Q239" s="153"/>
      <c r="R239" s="154" t="n">
        <f aca="false">R240</f>
        <v>0</v>
      </c>
      <c r="S239" s="153"/>
      <c r="T239" s="155" t="n">
        <f aca="false">T240</f>
        <v>0</v>
      </c>
      <c r="AR239" s="148" t="s">
        <v>146</v>
      </c>
      <c r="AT239" s="156" t="s">
        <v>73</v>
      </c>
      <c r="AU239" s="156" t="s">
        <v>79</v>
      </c>
      <c r="AY239" s="148" t="s">
        <v>120</v>
      </c>
      <c r="BK239" s="157" t="n">
        <f aca="false">BK240</f>
        <v>0</v>
      </c>
    </row>
    <row r="240" s="27" customFormat="true" ht="16.5" hidden="false" customHeight="true" outlineLevel="0" collapsed="false">
      <c r="A240" s="22"/>
      <c r="B240" s="160"/>
      <c r="C240" s="161" t="s">
        <v>427</v>
      </c>
      <c r="D240" s="161" t="s">
        <v>123</v>
      </c>
      <c r="E240" s="162" t="s">
        <v>428</v>
      </c>
      <c r="F240" s="163" t="s">
        <v>429</v>
      </c>
      <c r="G240" s="164" t="s">
        <v>144</v>
      </c>
      <c r="H240" s="165" t="n">
        <v>1</v>
      </c>
      <c r="I240" s="166"/>
      <c r="J240" s="167" t="n">
        <f aca="false">ROUND(I240*H240,2)</f>
        <v>0</v>
      </c>
      <c r="K240" s="163" t="s">
        <v>133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423</v>
      </c>
      <c r="AT240" s="172" t="s">
        <v>123</v>
      </c>
      <c r="AU240" s="172" t="s">
        <v>81</v>
      </c>
      <c r="AY240" s="3" t="s">
        <v>120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423</v>
      </c>
      <c r="BM240" s="172" t="s">
        <v>430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431</v>
      </c>
      <c r="F241" s="158" t="s">
        <v>432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146</v>
      </c>
      <c r="AT241" s="156" t="s">
        <v>73</v>
      </c>
      <c r="AU241" s="156" t="s">
        <v>79</v>
      </c>
      <c r="AY241" s="148" t="s">
        <v>120</v>
      </c>
      <c r="BK241" s="157" t="n">
        <f aca="false">BK242</f>
        <v>0</v>
      </c>
    </row>
    <row r="242" s="27" customFormat="true" ht="16.5" hidden="false" customHeight="true" outlineLevel="0" collapsed="false">
      <c r="A242" s="22"/>
      <c r="B242" s="160"/>
      <c r="C242" s="161" t="s">
        <v>433</v>
      </c>
      <c r="D242" s="161" t="s">
        <v>123</v>
      </c>
      <c r="E242" s="162" t="s">
        <v>434</v>
      </c>
      <c r="F242" s="163" t="s">
        <v>435</v>
      </c>
      <c r="G242" s="164" t="s">
        <v>144</v>
      </c>
      <c r="H242" s="165" t="n">
        <v>1</v>
      </c>
      <c r="I242" s="166"/>
      <c r="J242" s="167" t="n">
        <f aca="false">ROUND(I242*H242,2)</f>
        <v>0</v>
      </c>
      <c r="K242" s="163" t="s">
        <v>133</v>
      </c>
      <c r="L242" s="23"/>
      <c r="M242" s="205"/>
      <c r="N242" s="206" t="s">
        <v>39</v>
      </c>
      <c r="O242" s="207"/>
      <c r="P242" s="208" t="n">
        <f aca="false">O242*H242</f>
        <v>0</v>
      </c>
      <c r="Q242" s="208" t="n">
        <v>0</v>
      </c>
      <c r="R242" s="208" t="n">
        <f aca="false">Q242*H242</f>
        <v>0</v>
      </c>
      <c r="S242" s="208" t="n">
        <v>0</v>
      </c>
      <c r="T242" s="209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423</v>
      </c>
      <c r="AT242" s="172" t="s">
        <v>123</v>
      </c>
      <c r="AU242" s="172" t="s">
        <v>81</v>
      </c>
      <c r="AY242" s="3" t="s">
        <v>120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423</v>
      </c>
      <c r="BM242" s="172" t="s">
        <v>436</v>
      </c>
    </row>
    <row r="243" s="27" customFormat="true" ht="6.95" hidden="false" customHeight="true" outlineLevel="0" collapsed="false">
      <c r="A243" s="22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23"/>
      <c r="M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</sheetData>
  <autoFilter ref="C128:K242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2022-07-23T12:32:26Z</dcterms:created>
  <dc:creator>Eva-TOSH\Eva</dc:creator>
  <dc:description/>
  <dc:language>cs-CZ</dc:language>
  <cp:lastModifiedBy/>
  <dcterms:modified xsi:type="dcterms:W3CDTF">2022-07-23T14:39:10Z</dcterms:modified>
  <cp:revision>1</cp:revision>
  <dc:subject/>
  <dc:title/>
</cp:coreProperties>
</file>